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irisl\桌面\政府基金\input\"/>
    </mc:Choice>
  </mc:AlternateContent>
  <bookViews>
    <workbookView xWindow="120" yWindow="3735" windowWidth="13995" windowHeight="3615" tabRatio="783" activeTab="2"/>
  </bookViews>
  <sheets>
    <sheet name="Government Fund Info (Raw Data)" sheetId="2" r:id="rId1"/>
    <sheet name="Onshore (Raw data)" sheetId="1" r:id="rId2"/>
    <sheet name="Offshore (Raw data)" sheetId="5" r:id="rId3"/>
    <sheet name="Account Summary&amp; Breakdown" sheetId="6" r:id="rId4"/>
    <sheet name="Onshore Mandate" sheetId="8" r:id="rId5"/>
    <sheet name="Offshore Mandate" sheetId="9" r:id="rId6"/>
    <sheet name="Offshore Mandate Performance" sheetId="11" r:id="rId7"/>
    <sheet name="Onshore Difference" sheetId="12" state="hidden" r:id="rId8"/>
    <sheet name="Offshore Difference" sheetId="13" state="hidden" r:id="rId9"/>
  </sheets>
  <definedNames>
    <definedName name="_xlnm._FilterDatabase" localSheetId="2" hidden="1">'Offshore (Raw data)'!$A$2:$N$184</definedName>
    <definedName name="_xlnm._FilterDatabase" localSheetId="5" hidden="1">'Offshore Mandate'!$B$34:$H$34</definedName>
    <definedName name="_xlnm._FilterDatabase" localSheetId="1" hidden="1">'Onshore (Raw data)'!$A$2:$L$97</definedName>
    <definedName name="_xlnm.Print_Area" localSheetId="6">'Offshore Mandate Performance'!$A$1:$AV$44</definedName>
  </definedNames>
  <calcPr calcId="162913"/>
</workbook>
</file>

<file path=xl/calcChain.xml><?xml version="1.0" encoding="utf-8"?>
<calcChain xmlns="http://schemas.openxmlformats.org/spreadsheetml/2006/main">
  <c r="F97" i="1" l="1"/>
  <c r="E97" i="1"/>
  <c r="I24" i="2" l="1"/>
  <c r="G24" i="2"/>
  <c r="E24" i="2"/>
  <c r="C24" i="2"/>
  <c r="J24" i="2"/>
  <c r="K24" i="2" s="1"/>
  <c r="U184" i="13" l="1"/>
  <c r="Q185" i="13"/>
  <c r="G185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5" i="13" s="1"/>
  <c r="U183" i="13"/>
  <c r="Q3" i="12"/>
  <c r="E91" i="12"/>
  <c r="DH78" i="11"/>
  <c r="DE78" i="11"/>
  <c r="DB78" i="11"/>
  <c r="CY78" i="11"/>
  <c r="CV78" i="11"/>
  <c r="CQ77" i="11"/>
  <c r="CN77" i="11"/>
  <c r="CK77" i="11"/>
  <c r="CH77" i="11"/>
  <c r="CQ78" i="11"/>
  <c r="CN78" i="11"/>
  <c r="CK78" i="11"/>
  <c r="CH78" i="11"/>
  <c r="CC78" i="11"/>
  <c r="BZ78" i="11"/>
  <c r="BW78" i="11"/>
  <c r="BT78" i="11"/>
  <c r="BQ78" i="11"/>
  <c r="BL78" i="11"/>
  <c r="BI78" i="11"/>
  <c r="BF78" i="11"/>
  <c r="BC78" i="11"/>
  <c r="AZ78" i="11"/>
  <c r="AU78" i="11"/>
  <c r="AR78" i="11"/>
  <c r="AO78" i="11"/>
  <c r="AL78" i="11"/>
  <c r="AG78" i="11"/>
  <c r="AD78" i="11"/>
  <c r="AA78" i="11"/>
  <c r="X78" i="11"/>
  <c r="H78" i="11"/>
  <c r="E78" i="11"/>
  <c r="DV77" i="11"/>
  <c r="DS77" i="11"/>
  <c r="DP77" i="11"/>
  <c r="DM77" i="11"/>
  <c r="DV76" i="11"/>
  <c r="DS76" i="11"/>
  <c r="DP76" i="11"/>
  <c r="DM76" i="11"/>
  <c r="DV75" i="11"/>
  <c r="DS75" i="11"/>
  <c r="DP75" i="11"/>
  <c r="DM75" i="11"/>
  <c r="DV74" i="11"/>
  <c r="DS74" i="11"/>
  <c r="DP74" i="11"/>
  <c r="DM74" i="11"/>
  <c r="DV73" i="11"/>
  <c r="DS73" i="11"/>
  <c r="DP73" i="11"/>
  <c r="DM73" i="11"/>
  <c r="DV72" i="11"/>
  <c r="DS72" i="11"/>
  <c r="DP72" i="11"/>
  <c r="DM72" i="11"/>
  <c r="DV71" i="11"/>
  <c r="DS71" i="11"/>
  <c r="DP71" i="11"/>
  <c r="DM71" i="11"/>
  <c r="DV70" i="11"/>
  <c r="DS70" i="11"/>
  <c r="DP70" i="11"/>
  <c r="DM70" i="11"/>
  <c r="DV69" i="11"/>
  <c r="DS69" i="11"/>
  <c r="DP69" i="11"/>
  <c r="DM69" i="11"/>
  <c r="DV68" i="11"/>
  <c r="DS68" i="11"/>
  <c r="DP68" i="11"/>
  <c r="DM68" i="11"/>
  <c r="DV67" i="11"/>
  <c r="DS67" i="11"/>
  <c r="DP67" i="11"/>
  <c r="DM67" i="11"/>
  <c r="DV66" i="11"/>
  <c r="DS66" i="11"/>
  <c r="DP66" i="11"/>
  <c r="DM66" i="11"/>
  <c r="DV65" i="11"/>
  <c r="DS65" i="11"/>
  <c r="DP65" i="11"/>
  <c r="DM65" i="11"/>
  <c r="DV64" i="11"/>
  <c r="DS64" i="11"/>
  <c r="DP64" i="11"/>
  <c r="DM64" i="11"/>
  <c r="DV63" i="11"/>
  <c r="DS63" i="11"/>
  <c r="DP63" i="11"/>
  <c r="DM63" i="11"/>
  <c r="DV62" i="11"/>
  <c r="DS62" i="11"/>
  <c r="DP62" i="11"/>
  <c r="DM62" i="11"/>
  <c r="DV61" i="11"/>
  <c r="DS61" i="11"/>
  <c r="DP61" i="11"/>
  <c r="DM61" i="11"/>
  <c r="DV60" i="11"/>
  <c r="DS60" i="11"/>
  <c r="DP60" i="11"/>
  <c r="DM60" i="11"/>
  <c r="DV59" i="11"/>
  <c r="DS59" i="11"/>
  <c r="DP59" i="11"/>
  <c r="DM59" i="11"/>
  <c r="DV58" i="11"/>
  <c r="DS58" i="11"/>
  <c r="DP58" i="11"/>
  <c r="DM58" i="11"/>
  <c r="DV57" i="11"/>
  <c r="DS57" i="11"/>
  <c r="DP57" i="11"/>
  <c r="DM57" i="11"/>
  <c r="DV56" i="11"/>
  <c r="DS56" i="11"/>
  <c r="DP56" i="11"/>
  <c r="DM56" i="11"/>
  <c r="DV55" i="11"/>
  <c r="DS55" i="11"/>
  <c r="DP55" i="11"/>
  <c r="DM55" i="11"/>
  <c r="DV54" i="11"/>
  <c r="DS54" i="11"/>
  <c r="DP54" i="11"/>
  <c r="DM54" i="11"/>
  <c r="DV53" i="11"/>
  <c r="DS53" i="11"/>
  <c r="DP53" i="11"/>
  <c r="DM53" i="11"/>
  <c r="DV52" i="11"/>
  <c r="DS52" i="11"/>
  <c r="DP52" i="11"/>
  <c r="DM52" i="11"/>
  <c r="DV51" i="11"/>
  <c r="DS51" i="11"/>
  <c r="DP51" i="11"/>
  <c r="DM51" i="11"/>
  <c r="DV50" i="11"/>
  <c r="DS50" i="11"/>
  <c r="DP50" i="11"/>
  <c r="DM50" i="11"/>
  <c r="DV49" i="11"/>
  <c r="DS49" i="11"/>
  <c r="DP49" i="11"/>
  <c r="DM49" i="11"/>
  <c r="DV48" i="11"/>
  <c r="DS48" i="11"/>
  <c r="DP48" i="11"/>
  <c r="DM48" i="11"/>
  <c r="DV47" i="11"/>
  <c r="DS47" i="11"/>
  <c r="DP47" i="11"/>
  <c r="DM47" i="11"/>
  <c r="DV46" i="11"/>
  <c r="DS46" i="11"/>
  <c r="DP46" i="11"/>
  <c r="DM46" i="11"/>
  <c r="DV45" i="11"/>
  <c r="DS45" i="11"/>
  <c r="DP45" i="11"/>
  <c r="DM45" i="11"/>
  <c r="DV44" i="11"/>
  <c r="DS44" i="11"/>
  <c r="DP44" i="11"/>
  <c r="DM44" i="11"/>
  <c r="DV43" i="11"/>
  <c r="DS43" i="11"/>
  <c r="DP43" i="11"/>
  <c r="DM43" i="11"/>
  <c r="DV42" i="11"/>
  <c r="DS42" i="11"/>
  <c r="DP42" i="11"/>
  <c r="DM42" i="11"/>
  <c r="DV41" i="11"/>
  <c r="DS41" i="11"/>
  <c r="DP41" i="11"/>
  <c r="DM41" i="11"/>
  <c r="DV40" i="11"/>
  <c r="DS40" i="11"/>
  <c r="DP40" i="11"/>
  <c r="DM40" i="11"/>
  <c r="DV39" i="11"/>
  <c r="DS39" i="11"/>
  <c r="DP39" i="11"/>
  <c r="DM39" i="11"/>
  <c r="DV38" i="11"/>
  <c r="DS38" i="11"/>
  <c r="DP38" i="11"/>
  <c r="DM38" i="11"/>
  <c r="N48" i="9" l="1"/>
  <c r="M47" i="9"/>
  <c r="L47" i="9"/>
  <c r="M16" i="9"/>
  <c r="H184" i="5"/>
  <c r="M50" i="9"/>
  <c r="M51" i="9"/>
  <c r="M52" i="9"/>
  <c r="L52" i="9"/>
  <c r="N52" i="9"/>
  <c r="L50" i="9"/>
  <c r="L51" i="9"/>
  <c r="N51" i="9"/>
  <c r="N50" i="9"/>
  <c r="L41" i="9"/>
  <c r="M69" i="5"/>
  <c r="M68" i="5"/>
  <c r="M67" i="5"/>
  <c r="M66" i="5"/>
  <c r="M65" i="5"/>
  <c r="M64" i="5"/>
  <c r="M63" i="5"/>
  <c r="M62" i="5"/>
  <c r="M61" i="5"/>
  <c r="L49" i="9" l="1"/>
  <c r="G184" i="5" l="1"/>
  <c r="M102" i="5"/>
  <c r="M101" i="5"/>
  <c r="M100" i="5"/>
  <c r="M99" i="5"/>
  <c r="M181" i="5"/>
  <c r="M180" i="5"/>
  <c r="M158" i="5"/>
  <c r="M157" i="5"/>
  <c r="M156" i="5"/>
  <c r="M155" i="5"/>
  <c r="M154" i="5"/>
  <c r="M163" i="5"/>
  <c r="U3" i="13" l="1"/>
  <c r="CC77" i="11" l="1"/>
  <c r="BZ77" i="11"/>
  <c r="BW77" i="11"/>
  <c r="BT77" i="11"/>
  <c r="BQ77" i="11"/>
  <c r="BL77" i="11"/>
  <c r="BI77" i="11"/>
  <c r="BF77" i="11"/>
  <c r="BC77" i="11"/>
  <c r="AZ77" i="11"/>
  <c r="AU77" i="11"/>
  <c r="AR77" i="11"/>
  <c r="AO77" i="11"/>
  <c r="AL77" i="11"/>
  <c r="AG77" i="11"/>
  <c r="AD77" i="11"/>
  <c r="AA77" i="11"/>
  <c r="X77" i="11"/>
  <c r="H77" i="11"/>
  <c r="E77" i="11"/>
  <c r="J20" i="2" l="1"/>
  <c r="J19" i="2"/>
  <c r="J18" i="2"/>
  <c r="J4" i="2"/>
  <c r="E76" i="8" l="1"/>
  <c r="G76" i="8"/>
  <c r="G82" i="8"/>
  <c r="G88" i="8"/>
  <c r="G94" i="8"/>
  <c r="G100" i="8"/>
  <c r="F101" i="8"/>
  <c r="E101" i="8"/>
  <c r="F100" i="8"/>
  <c r="E100" i="8"/>
  <c r="F95" i="8"/>
  <c r="E95" i="8"/>
  <c r="F94" i="8"/>
  <c r="E94" i="8"/>
  <c r="F89" i="8"/>
  <c r="F88" i="8"/>
  <c r="E89" i="8"/>
  <c r="E88" i="8"/>
  <c r="F83" i="8"/>
  <c r="E83" i="8"/>
  <c r="F77" i="8"/>
  <c r="E77" i="8"/>
  <c r="F82" i="8"/>
  <c r="E82" i="8"/>
  <c r="F76" i="8"/>
  <c r="CC76" i="11"/>
  <c r="BZ76" i="11"/>
  <c r="BW76" i="11"/>
  <c r="BT76" i="11"/>
  <c r="BQ76" i="11"/>
  <c r="BL76" i="11"/>
  <c r="BI76" i="11"/>
  <c r="BF76" i="11"/>
  <c r="BC76" i="11"/>
  <c r="AZ76" i="11"/>
  <c r="AU76" i="11"/>
  <c r="AR76" i="11"/>
  <c r="AO76" i="11"/>
  <c r="AL76" i="11"/>
  <c r="AG76" i="11"/>
  <c r="AD76" i="11"/>
  <c r="AA76" i="11"/>
  <c r="X76" i="11"/>
  <c r="H76" i="11"/>
  <c r="E76" i="11"/>
  <c r="CC75" i="11"/>
  <c r="BZ75" i="11"/>
  <c r="BW75" i="11"/>
  <c r="BT75" i="11"/>
  <c r="BQ75" i="11"/>
  <c r="BL75" i="11"/>
  <c r="BI75" i="11"/>
  <c r="BF75" i="11"/>
  <c r="BC75" i="11"/>
  <c r="AZ75" i="11"/>
  <c r="AU75" i="11"/>
  <c r="AR75" i="11"/>
  <c r="AO75" i="11"/>
  <c r="AL75" i="11"/>
  <c r="AG75" i="11"/>
  <c r="AD75" i="11"/>
  <c r="AA75" i="11"/>
  <c r="X75" i="11"/>
  <c r="H75" i="11"/>
  <c r="E75" i="11"/>
  <c r="CC74" i="11"/>
  <c r="BZ74" i="11"/>
  <c r="BW74" i="11"/>
  <c r="BT74" i="11"/>
  <c r="BQ74" i="11"/>
  <c r="BL74" i="11"/>
  <c r="BI74" i="11"/>
  <c r="BF74" i="11"/>
  <c r="BC74" i="11"/>
  <c r="AZ74" i="11"/>
  <c r="AU74" i="11"/>
  <c r="AR74" i="11"/>
  <c r="AO74" i="11"/>
  <c r="AL74" i="11"/>
  <c r="AG74" i="11"/>
  <c r="AD74" i="11"/>
  <c r="AA74" i="11"/>
  <c r="X74" i="11"/>
  <c r="H74" i="11"/>
  <c r="E74" i="11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M91" i="12"/>
  <c r="Q91" i="12" s="1"/>
  <c r="CC73" i="11"/>
  <c r="BZ73" i="11"/>
  <c r="BW73" i="11"/>
  <c r="BT73" i="11"/>
  <c r="BQ73" i="11"/>
  <c r="BL73" i="11"/>
  <c r="BI73" i="11"/>
  <c r="BF73" i="11"/>
  <c r="BC73" i="11"/>
  <c r="AZ73" i="11"/>
  <c r="AU73" i="11"/>
  <c r="AR73" i="11"/>
  <c r="AO73" i="11"/>
  <c r="AL73" i="11"/>
  <c r="AG73" i="11"/>
  <c r="AD73" i="11"/>
  <c r="AA73" i="11"/>
  <c r="X73" i="11"/>
  <c r="H73" i="11"/>
  <c r="E73" i="11"/>
  <c r="CC72" i="11"/>
  <c r="BZ72" i="11"/>
  <c r="BW72" i="11"/>
  <c r="BT72" i="11"/>
  <c r="BQ72" i="11"/>
  <c r="BL72" i="11"/>
  <c r="BI72" i="11"/>
  <c r="BF72" i="11"/>
  <c r="BC72" i="11"/>
  <c r="AZ72" i="11"/>
  <c r="AU72" i="11"/>
  <c r="AR72" i="11"/>
  <c r="AO72" i="11"/>
  <c r="AL72" i="11"/>
  <c r="AG72" i="11"/>
  <c r="AD72" i="11"/>
  <c r="AA72" i="11"/>
  <c r="X72" i="11"/>
  <c r="H72" i="11"/>
  <c r="E72" i="11"/>
  <c r="M159" i="5"/>
  <c r="M160" i="5"/>
  <c r="M161" i="5"/>
  <c r="M162" i="5"/>
  <c r="M153" i="5"/>
  <c r="CC71" i="11"/>
  <c r="BZ71" i="11"/>
  <c r="BW71" i="11"/>
  <c r="BT71" i="11"/>
  <c r="BQ71" i="11"/>
  <c r="BL71" i="11"/>
  <c r="BI71" i="11"/>
  <c r="BF71" i="11"/>
  <c r="BC71" i="11"/>
  <c r="AZ71" i="11"/>
  <c r="AU71" i="11"/>
  <c r="AR71" i="11"/>
  <c r="AO71" i="11"/>
  <c r="AL71" i="11"/>
  <c r="AG71" i="11"/>
  <c r="AD71" i="11"/>
  <c r="AA71" i="11"/>
  <c r="X71" i="11"/>
  <c r="H71" i="11"/>
  <c r="E71" i="11"/>
  <c r="CC70" i="11"/>
  <c r="BZ70" i="11"/>
  <c r="BW70" i="11"/>
  <c r="BT70" i="11"/>
  <c r="BQ70" i="11"/>
  <c r="BL70" i="11"/>
  <c r="BI70" i="11"/>
  <c r="BF70" i="11"/>
  <c r="BC70" i="11"/>
  <c r="AZ70" i="11"/>
  <c r="AU70" i="11"/>
  <c r="AR70" i="11"/>
  <c r="AO70" i="11"/>
  <c r="AL70" i="11"/>
  <c r="AG70" i="11"/>
  <c r="AD70" i="11"/>
  <c r="AA70" i="11"/>
  <c r="X70" i="11"/>
  <c r="H70" i="11"/>
  <c r="E70" i="11"/>
  <c r="N49" i="9"/>
  <c r="M49" i="9"/>
  <c r="M48" i="9"/>
  <c r="L48" i="9"/>
  <c r="CC69" i="11"/>
  <c r="BZ69" i="11"/>
  <c r="BW69" i="11"/>
  <c r="BT69" i="11"/>
  <c r="BQ69" i="11"/>
  <c r="BL69" i="11"/>
  <c r="BI69" i="11"/>
  <c r="BF69" i="11"/>
  <c r="BC69" i="11"/>
  <c r="AZ69" i="11"/>
  <c r="AU69" i="11"/>
  <c r="AR69" i="11"/>
  <c r="AO69" i="11"/>
  <c r="AL69" i="11"/>
  <c r="AG69" i="11"/>
  <c r="AD69" i="11"/>
  <c r="AA69" i="11"/>
  <c r="X69" i="11"/>
  <c r="H69" i="11"/>
  <c r="E69" i="11"/>
  <c r="M56" i="5"/>
  <c r="M57" i="5"/>
  <c r="M58" i="5"/>
  <c r="M59" i="5"/>
  <c r="M60" i="5"/>
  <c r="Y22" i="8"/>
  <c r="X22" i="8"/>
  <c r="CC68" i="11"/>
  <c r="BZ68" i="11"/>
  <c r="BW68" i="11"/>
  <c r="BT68" i="11"/>
  <c r="BQ68" i="11"/>
  <c r="BL68" i="11"/>
  <c r="BI68" i="11"/>
  <c r="BF68" i="11"/>
  <c r="BC68" i="11"/>
  <c r="AZ68" i="11"/>
  <c r="AU68" i="11"/>
  <c r="AR68" i="11"/>
  <c r="AO68" i="11"/>
  <c r="AL68" i="11"/>
  <c r="AG68" i="11"/>
  <c r="AD68" i="11"/>
  <c r="AA68" i="11"/>
  <c r="X68" i="11"/>
  <c r="H68" i="11"/>
  <c r="E68" i="11"/>
  <c r="CC67" i="11"/>
  <c r="BZ67" i="11"/>
  <c r="BW67" i="11"/>
  <c r="BT67" i="11"/>
  <c r="BQ67" i="11"/>
  <c r="BL67" i="11"/>
  <c r="BI67" i="11"/>
  <c r="BF67" i="11"/>
  <c r="BC67" i="11"/>
  <c r="AZ67" i="11"/>
  <c r="AU67" i="11"/>
  <c r="AR67" i="11"/>
  <c r="AO67" i="11"/>
  <c r="AL67" i="11"/>
  <c r="AG67" i="11"/>
  <c r="AD67" i="11"/>
  <c r="AA67" i="11"/>
  <c r="X67" i="11"/>
  <c r="P67" i="11"/>
  <c r="M67" i="11"/>
  <c r="H67" i="11"/>
  <c r="E67" i="11"/>
  <c r="M24" i="5"/>
  <c r="CC66" i="11"/>
  <c r="BZ66" i="11"/>
  <c r="BW66" i="11"/>
  <c r="BT66" i="11"/>
  <c r="BQ66" i="11"/>
  <c r="BL66" i="11"/>
  <c r="BI66" i="11"/>
  <c r="BF66" i="11"/>
  <c r="BC66" i="11"/>
  <c r="AZ66" i="11"/>
  <c r="AU66" i="11"/>
  <c r="AR66" i="11"/>
  <c r="AO66" i="11"/>
  <c r="AL66" i="11"/>
  <c r="AG66" i="11"/>
  <c r="AD66" i="11"/>
  <c r="AA66" i="11"/>
  <c r="X66" i="11"/>
  <c r="S66" i="11"/>
  <c r="P66" i="11"/>
  <c r="M66" i="11"/>
  <c r="H66" i="11"/>
  <c r="E66" i="11"/>
  <c r="CC65" i="11"/>
  <c r="BZ65" i="11"/>
  <c r="BW65" i="11"/>
  <c r="BT65" i="11"/>
  <c r="BQ65" i="11"/>
  <c r="BL65" i="11"/>
  <c r="BI65" i="11"/>
  <c r="BF65" i="11"/>
  <c r="BC65" i="11"/>
  <c r="AZ65" i="11"/>
  <c r="AU65" i="11"/>
  <c r="AR65" i="11"/>
  <c r="AO65" i="11"/>
  <c r="AL65" i="11"/>
  <c r="AG65" i="11"/>
  <c r="AD65" i="11"/>
  <c r="AA65" i="11"/>
  <c r="X65" i="11"/>
  <c r="S65" i="11"/>
  <c r="P65" i="11"/>
  <c r="M65" i="11"/>
  <c r="H65" i="11"/>
  <c r="E65" i="11"/>
  <c r="CC64" i="11"/>
  <c r="BZ64" i="11"/>
  <c r="BW64" i="11"/>
  <c r="BT64" i="11"/>
  <c r="BQ64" i="11"/>
  <c r="BL64" i="11"/>
  <c r="BI64" i="11"/>
  <c r="BF64" i="11"/>
  <c r="BC64" i="11"/>
  <c r="AZ64" i="11"/>
  <c r="AU64" i="11"/>
  <c r="AR64" i="11"/>
  <c r="AO64" i="11"/>
  <c r="AL64" i="11"/>
  <c r="AG64" i="11"/>
  <c r="AD64" i="11"/>
  <c r="AA64" i="11"/>
  <c r="X64" i="11"/>
  <c r="S64" i="11"/>
  <c r="P64" i="11"/>
  <c r="M64" i="11"/>
  <c r="H64" i="11"/>
  <c r="E64" i="11"/>
  <c r="CC63" i="11"/>
  <c r="BZ63" i="11"/>
  <c r="BW63" i="11"/>
  <c r="BT63" i="11"/>
  <c r="BQ63" i="11"/>
  <c r="BL63" i="11"/>
  <c r="BI63" i="11"/>
  <c r="BF63" i="11"/>
  <c r="BC63" i="11"/>
  <c r="AZ63" i="11"/>
  <c r="AU63" i="11"/>
  <c r="AR63" i="11"/>
  <c r="AO63" i="11"/>
  <c r="AL63" i="11"/>
  <c r="AG63" i="11"/>
  <c r="AD63" i="11"/>
  <c r="AA63" i="11"/>
  <c r="X63" i="11"/>
  <c r="S63" i="11"/>
  <c r="P63" i="11"/>
  <c r="M63" i="11"/>
  <c r="H63" i="11"/>
  <c r="E63" i="11"/>
  <c r="CC62" i="11"/>
  <c r="BZ62" i="11"/>
  <c r="BW62" i="11"/>
  <c r="BT62" i="11"/>
  <c r="BQ62" i="11"/>
  <c r="BL62" i="11"/>
  <c r="BI62" i="11"/>
  <c r="BF62" i="11"/>
  <c r="BC62" i="11"/>
  <c r="AZ62" i="11"/>
  <c r="AU62" i="11"/>
  <c r="AR62" i="11"/>
  <c r="AO62" i="11"/>
  <c r="AL62" i="11"/>
  <c r="AG62" i="11"/>
  <c r="AD62" i="11"/>
  <c r="AA62" i="11"/>
  <c r="X62" i="11"/>
  <c r="S62" i="11"/>
  <c r="P62" i="11"/>
  <c r="M62" i="11"/>
  <c r="H62" i="11"/>
  <c r="E62" i="11"/>
  <c r="CC61" i="11"/>
  <c r="BZ61" i="11"/>
  <c r="BW61" i="11"/>
  <c r="BT61" i="11"/>
  <c r="BQ61" i="11"/>
  <c r="BL61" i="11"/>
  <c r="BI61" i="11"/>
  <c r="BF61" i="11"/>
  <c r="BC61" i="11"/>
  <c r="AZ61" i="11"/>
  <c r="AU61" i="11"/>
  <c r="AR61" i="11"/>
  <c r="AO61" i="11"/>
  <c r="AL61" i="11"/>
  <c r="AG61" i="11"/>
  <c r="AD61" i="11"/>
  <c r="AA61" i="11"/>
  <c r="X61" i="11"/>
  <c r="S61" i="11"/>
  <c r="P61" i="11"/>
  <c r="M61" i="11"/>
  <c r="H61" i="11"/>
  <c r="E61" i="11"/>
  <c r="CC60" i="11"/>
  <c r="BZ60" i="11"/>
  <c r="BW60" i="11"/>
  <c r="BT60" i="11"/>
  <c r="BQ60" i="11"/>
  <c r="BL60" i="11"/>
  <c r="BI60" i="11"/>
  <c r="BF60" i="11"/>
  <c r="BC60" i="11"/>
  <c r="AZ60" i="11"/>
  <c r="AU60" i="11"/>
  <c r="AR60" i="11"/>
  <c r="AO60" i="11"/>
  <c r="AL60" i="11"/>
  <c r="AG60" i="11"/>
  <c r="AD60" i="11"/>
  <c r="AA60" i="11"/>
  <c r="X60" i="11"/>
  <c r="S60" i="11"/>
  <c r="P60" i="11"/>
  <c r="M60" i="11"/>
  <c r="H60" i="11"/>
  <c r="E60" i="11"/>
  <c r="CC59" i="11"/>
  <c r="BZ59" i="11"/>
  <c r="BW59" i="11"/>
  <c r="BT59" i="11"/>
  <c r="BQ59" i="11"/>
  <c r="BL59" i="11"/>
  <c r="BI59" i="11"/>
  <c r="BF59" i="11"/>
  <c r="BC59" i="11"/>
  <c r="AZ59" i="11"/>
  <c r="AU59" i="11"/>
  <c r="AR59" i="11"/>
  <c r="AO59" i="11"/>
  <c r="AL59" i="11"/>
  <c r="AG59" i="11"/>
  <c r="AD59" i="11"/>
  <c r="AA59" i="11"/>
  <c r="X59" i="11"/>
  <c r="S59" i="11"/>
  <c r="P59" i="11"/>
  <c r="M59" i="11"/>
  <c r="H59" i="11"/>
  <c r="E59" i="11"/>
  <c r="CC58" i="11"/>
  <c r="BZ58" i="11"/>
  <c r="BW58" i="11"/>
  <c r="BT58" i="11"/>
  <c r="BQ58" i="11"/>
  <c r="BL58" i="11"/>
  <c r="BI58" i="11"/>
  <c r="BF58" i="11"/>
  <c r="BC58" i="11"/>
  <c r="AZ58" i="11"/>
  <c r="AU58" i="11"/>
  <c r="AR58" i="11"/>
  <c r="AO58" i="11"/>
  <c r="AL58" i="11"/>
  <c r="AG58" i="11"/>
  <c r="AD58" i="11"/>
  <c r="AA58" i="11"/>
  <c r="X58" i="11"/>
  <c r="S58" i="11"/>
  <c r="P58" i="11"/>
  <c r="M58" i="11"/>
  <c r="H58" i="11"/>
  <c r="E58" i="11"/>
  <c r="CC57" i="11"/>
  <c r="BZ57" i="11"/>
  <c r="BW57" i="11"/>
  <c r="BT57" i="11"/>
  <c r="BQ57" i="11"/>
  <c r="BL57" i="11"/>
  <c r="BI57" i="11"/>
  <c r="BF57" i="11"/>
  <c r="BC57" i="11"/>
  <c r="AZ57" i="11"/>
  <c r="AU57" i="11"/>
  <c r="AR57" i="11"/>
  <c r="AO57" i="11"/>
  <c r="AL57" i="11"/>
  <c r="AG57" i="11"/>
  <c r="AD57" i="11"/>
  <c r="AA57" i="11"/>
  <c r="X57" i="11"/>
  <c r="S57" i="11"/>
  <c r="P57" i="11"/>
  <c r="M57" i="11"/>
  <c r="H57" i="11"/>
  <c r="E57" i="11"/>
  <c r="CC56" i="11"/>
  <c r="BZ56" i="11"/>
  <c r="BW56" i="11"/>
  <c r="BT56" i="11"/>
  <c r="BQ56" i="11"/>
  <c r="BL56" i="11"/>
  <c r="BI56" i="11"/>
  <c r="BF56" i="11"/>
  <c r="BC56" i="11"/>
  <c r="AZ56" i="11"/>
  <c r="AU56" i="11"/>
  <c r="AR56" i="11"/>
  <c r="AO56" i="11"/>
  <c r="AL56" i="11"/>
  <c r="AG56" i="11"/>
  <c r="AD56" i="11"/>
  <c r="AA56" i="11"/>
  <c r="X56" i="11"/>
  <c r="S56" i="11"/>
  <c r="P56" i="11"/>
  <c r="M56" i="11"/>
  <c r="H56" i="11"/>
  <c r="E56" i="11"/>
  <c r="BL55" i="11"/>
  <c r="BI55" i="11"/>
  <c r="BF55" i="11"/>
  <c r="BC55" i="11"/>
  <c r="AZ55" i="11"/>
  <c r="AU55" i="11"/>
  <c r="AR55" i="11"/>
  <c r="AO55" i="11"/>
  <c r="AL55" i="11"/>
  <c r="AG55" i="11"/>
  <c r="AD55" i="11"/>
  <c r="AA55" i="11"/>
  <c r="X55" i="11"/>
  <c r="S55" i="11"/>
  <c r="P55" i="11"/>
  <c r="M55" i="11"/>
  <c r="H55" i="11"/>
  <c r="E55" i="11"/>
  <c r="BL54" i="11"/>
  <c r="BI54" i="11"/>
  <c r="BF54" i="11"/>
  <c r="BC54" i="11"/>
  <c r="AZ54" i="11"/>
  <c r="AU54" i="11"/>
  <c r="AR54" i="11"/>
  <c r="AO54" i="11"/>
  <c r="AL54" i="11"/>
  <c r="AG54" i="11"/>
  <c r="AD54" i="11"/>
  <c r="AA54" i="11"/>
  <c r="X54" i="11"/>
  <c r="S54" i="11"/>
  <c r="P54" i="11"/>
  <c r="M54" i="11"/>
  <c r="H54" i="11"/>
  <c r="E54" i="11"/>
  <c r="BL53" i="11"/>
  <c r="BI53" i="11"/>
  <c r="BF53" i="11"/>
  <c r="BC53" i="11"/>
  <c r="AZ53" i="11"/>
  <c r="AU53" i="11"/>
  <c r="AR53" i="11"/>
  <c r="AO53" i="11"/>
  <c r="AL53" i="11"/>
  <c r="AG53" i="11"/>
  <c r="AD53" i="11"/>
  <c r="AA53" i="11"/>
  <c r="X53" i="11"/>
  <c r="S53" i="11"/>
  <c r="P53" i="11"/>
  <c r="M53" i="11"/>
  <c r="H53" i="11"/>
  <c r="E53" i="11"/>
  <c r="BL52" i="11"/>
  <c r="BI52" i="11"/>
  <c r="BF52" i="11"/>
  <c r="BC52" i="11"/>
  <c r="AZ52" i="11"/>
  <c r="AU52" i="11"/>
  <c r="AR52" i="11"/>
  <c r="AO52" i="11"/>
  <c r="AL52" i="11"/>
  <c r="AG52" i="11"/>
  <c r="AD52" i="11"/>
  <c r="AA52" i="11"/>
  <c r="X52" i="11"/>
  <c r="S52" i="11"/>
  <c r="P52" i="11"/>
  <c r="M52" i="11"/>
  <c r="H52" i="11"/>
  <c r="E52" i="11"/>
  <c r="BL51" i="11"/>
  <c r="BI51" i="11"/>
  <c r="BF51" i="11"/>
  <c r="BC51" i="11"/>
  <c r="AZ51" i="11"/>
  <c r="AU51" i="11"/>
  <c r="AR51" i="11"/>
  <c r="AO51" i="11"/>
  <c r="AL51" i="11"/>
  <c r="AG51" i="11"/>
  <c r="AD51" i="11"/>
  <c r="AA51" i="11"/>
  <c r="X51" i="11"/>
  <c r="S51" i="11"/>
  <c r="P51" i="11"/>
  <c r="M51" i="11"/>
  <c r="H51" i="11"/>
  <c r="E51" i="11"/>
  <c r="BL50" i="11"/>
  <c r="BI50" i="11"/>
  <c r="BF50" i="11"/>
  <c r="BC50" i="11"/>
  <c r="AZ50" i="11"/>
  <c r="AU50" i="11"/>
  <c r="AR50" i="11"/>
  <c r="AO50" i="11"/>
  <c r="AL50" i="11"/>
  <c r="AG50" i="11"/>
  <c r="AD50" i="11"/>
  <c r="AA50" i="11"/>
  <c r="X50" i="11"/>
  <c r="S50" i="11"/>
  <c r="P50" i="11"/>
  <c r="M50" i="11"/>
  <c r="H50" i="11"/>
  <c r="E50" i="11"/>
  <c r="BL49" i="11"/>
  <c r="BI49" i="11"/>
  <c r="BF49" i="11"/>
  <c r="BC49" i="11"/>
  <c r="AZ49" i="11"/>
  <c r="AU49" i="11"/>
  <c r="AR49" i="11"/>
  <c r="AO49" i="11"/>
  <c r="AL49" i="11"/>
  <c r="AG49" i="11"/>
  <c r="AD49" i="11"/>
  <c r="AA49" i="11"/>
  <c r="X49" i="11"/>
  <c r="S49" i="11"/>
  <c r="P49" i="11"/>
  <c r="M49" i="11"/>
  <c r="H49" i="11"/>
  <c r="E49" i="11"/>
  <c r="BL48" i="11"/>
  <c r="BI48" i="11"/>
  <c r="BF48" i="11"/>
  <c r="BC48" i="11"/>
  <c r="AZ48" i="11"/>
  <c r="AU48" i="11"/>
  <c r="AR48" i="11"/>
  <c r="AO48" i="11"/>
  <c r="AL48" i="11"/>
  <c r="AG48" i="11"/>
  <c r="AD48" i="11"/>
  <c r="AA48" i="11"/>
  <c r="X48" i="11"/>
  <c r="S48" i="11"/>
  <c r="P48" i="11"/>
  <c r="M48" i="11"/>
  <c r="H48" i="11"/>
  <c r="E48" i="11"/>
  <c r="BL47" i="11"/>
  <c r="BI47" i="11"/>
  <c r="BF47" i="11"/>
  <c r="BC47" i="11"/>
  <c r="AZ47" i="11"/>
  <c r="AU47" i="11"/>
  <c r="AR47" i="11"/>
  <c r="AO47" i="11"/>
  <c r="AL47" i="11"/>
  <c r="AG47" i="11"/>
  <c r="AD47" i="11"/>
  <c r="AA47" i="11"/>
  <c r="X47" i="11"/>
  <c r="S47" i="11"/>
  <c r="P47" i="11"/>
  <c r="M47" i="11"/>
  <c r="H47" i="11"/>
  <c r="E47" i="11"/>
  <c r="BL46" i="11"/>
  <c r="BI46" i="11"/>
  <c r="BF46" i="11"/>
  <c r="BC46" i="11"/>
  <c r="AZ46" i="11"/>
  <c r="AU46" i="11"/>
  <c r="AR46" i="11"/>
  <c r="AO46" i="11"/>
  <c r="AL46" i="11"/>
  <c r="AG46" i="11"/>
  <c r="AD46" i="11"/>
  <c r="AA46" i="11"/>
  <c r="X46" i="11"/>
  <c r="S46" i="11"/>
  <c r="P46" i="11"/>
  <c r="M46" i="11"/>
  <c r="H46" i="11"/>
  <c r="E46" i="11"/>
  <c r="BL45" i="11"/>
  <c r="BI45" i="11"/>
  <c r="BF45" i="11"/>
  <c r="BC45" i="11"/>
  <c r="AZ45" i="11"/>
  <c r="AU45" i="11"/>
  <c r="AR45" i="11"/>
  <c r="AO45" i="11"/>
  <c r="AL45" i="11"/>
  <c r="AG45" i="11"/>
  <c r="AD45" i="11"/>
  <c r="AA45" i="11"/>
  <c r="X45" i="11"/>
  <c r="S45" i="11"/>
  <c r="P45" i="11"/>
  <c r="M45" i="11"/>
  <c r="H45" i="11"/>
  <c r="E45" i="11"/>
  <c r="AU44" i="11"/>
  <c r="AR44" i="11"/>
  <c r="AO44" i="11"/>
  <c r="AL44" i="11"/>
  <c r="AG44" i="11"/>
  <c r="AD44" i="11"/>
  <c r="AA44" i="11"/>
  <c r="X44" i="11"/>
  <c r="S44" i="11"/>
  <c r="P44" i="11"/>
  <c r="M44" i="11"/>
  <c r="H44" i="11"/>
  <c r="E44" i="11"/>
  <c r="AU43" i="11"/>
  <c r="AR43" i="11"/>
  <c r="AO43" i="11"/>
  <c r="AL43" i="11"/>
  <c r="AG43" i="11"/>
  <c r="AD43" i="11"/>
  <c r="AA43" i="11"/>
  <c r="X43" i="11"/>
  <c r="S43" i="11"/>
  <c r="P43" i="11"/>
  <c r="M43" i="11"/>
  <c r="H43" i="11"/>
  <c r="E43" i="11"/>
  <c r="AU42" i="11"/>
  <c r="AR42" i="11"/>
  <c r="AO42" i="11"/>
  <c r="AL42" i="11"/>
  <c r="AG42" i="11"/>
  <c r="AD42" i="11"/>
  <c r="AA42" i="11"/>
  <c r="X42" i="11"/>
  <c r="S42" i="11"/>
  <c r="P42" i="11"/>
  <c r="M42" i="11"/>
  <c r="H42" i="11"/>
  <c r="E42" i="11"/>
  <c r="AU41" i="11"/>
  <c r="AR41" i="11"/>
  <c r="AO41" i="11"/>
  <c r="AL41" i="11"/>
  <c r="AG41" i="11"/>
  <c r="AD41" i="11"/>
  <c r="AA41" i="11"/>
  <c r="X41" i="11"/>
  <c r="S41" i="11"/>
  <c r="P41" i="11"/>
  <c r="M41" i="11"/>
  <c r="H41" i="11"/>
  <c r="E41" i="11"/>
  <c r="AU40" i="11"/>
  <c r="AR40" i="11"/>
  <c r="AO40" i="11"/>
  <c r="AL40" i="11"/>
  <c r="AG40" i="11"/>
  <c r="AD40" i="11"/>
  <c r="AA40" i="11"/>
  <c r="X40" i="11"/>
  <c r="S40" i="11"/>
  <c r="P40" i="11"/>
  <c r="M40" i="11"/>
  <c r="H40" i="11"/>
  <c r="E40" i="11"/>
  <c r="AU39" i="11"/>
  <c r="AR39" i="11"/>
  <c r="AO39" i="11"/>
  <c r="AL39" i="11"/>
  <c r="AG39" i="11"/>
  <c r="AD39" i="11"/>
  <c r="AA39" i="11"/>
  <c r="X39" i="11"/>
  <c r="S39" i="11"/>
  <c r="P39" i="11"/>
  <c r="M39" i="11"/>
  <c r="H39" i="11"/>
  <c r="E39" i="11"/>
  <c r="AU38" i="11"/>
  <c r="AR38" i="11"/>
  <c r="AO38" i="11"/>
  <c r="AL38" i="11"/>
  <c r="AG38" i="11"/>
  <c r="AD38" i="11"/>
  <c r="AA38" i="11"/>
  <c r="X38" i="11"/>
  <c r="S38" i="11"/>
  <c r="P38" i="11"/>
  <c r="M38" i="11"/>
  <c r="H38" i="11"/>
  <c r="E38" i="11"/>
  <c r="AU37" i="11"/>
  <c r="AR37" i="11"/>
  <c r="AO37" i="11"/>
  <c r="AL37" i="11"/>
  <c r="AG37" i="11"/>
  <c r="AD37" i="11"/>
  <c r="AA37" i="11"/>
  <c r="X37" i="11"/>
  <c r="S37" i="11"/>
  <c r="P37" i="11"/>
  <c r="M37" i="11"/>
  <c r="H37" i="11"/>
  <c r="E37" i="11"/>
  <c r="AU36" i="11"/>
  <c r="AR36" i="11"/>
  <c r="AO36" i="11"/>
  <c r="AL36" i="11"/>
  <c r="AG36" i="11"/>
  <c r="AD36" i="11"/>
  <c r="AA36" i="11"/>
  <c r="X36" i="11"/>
  <c r="S36" i="11"/>
  <c r="P36" i="11"/>
  <c r="M36" i="11"/>
  <c r="H36" i="11"/>
  <c r="E36" i="11"/>
  <c r="AU35" i="11"/>
  <c r="AR35" i="11"/>
  <c r="AO35" i="11"/>
  <c r="AL35" i="11"/>
  <c r="AG35" i="11"/>
  <c r="AD35" i="11"/>
  <c r="AA35" i="11"/>
  <c r="X35" i="11"/>
  <c r="S35" i="11"/>
  <c r="P35" i="11"/>
  <c r="M35" i="11"/>
  <c r="H35" i="11"/>
  <c r="E35" i="11"/>
  <c r="AU34" i="11"/>
  <c r="AR34" i="11"/>
  <c r="AO34" i="11"/>
  <c r="AL34" i="11"/>
  <c r="AG34" i="11"/>
  <c r="AD34" i="11"/>
  <c r="AA34" i="11"/>
  <c r="X34" i="11"/>
  <c r="S34" i="11"/>
  <c r="P34" i="11"/>
  <c r="M34" i="11"/>
  <c r="H34" i="11"/>
  <c r="E34" i="11"/>
  <c r="AU33" i="11"/>
  <c r="AR33" i="11"/>
  <c r="AO33" i="11"/>
  <c r="AL33" i="11"/>
  <c r="AG33" i="11"/>
  <c r="AD33" i="11"/>
  <c r="AA33" i="11"/>
  <c r="X33" i="11"/>
  <c r="S33" i="11"/>
  <c r="P33" i="11"/>
  <c r="M33" i="11"/>
  <c r="H33" i="11"/>
  <c r="E33" i="11"/>
  <c r="AU32" i="11"/>
  <c r="AR32" i="11"/>
  <c r="AO32" i="11"/>
  <c r="AL32" i="11"/>
  <c r="AG32" i="11"/>
  <c r="AD32" i="11"/>
  <c r="AA32" i="11"/>
  <c r="X32" i="11"/>
  <c r="S32" i="11"/>
  <c r="P32" i="11"/>
  <c r="M32" i="11"/>
  <c r="H32" i="11"/>
  <c r="E32" i="11"/>
  <c r="AU31" i="11"/>
  <c r="AR31" i="11"/>
  <c r="AO31" i="11"/>
  <c r="AL31" i="11"/>
  <c r="AG31" i="11"/>
  <c r="AD31" i="11"/>
  <c r="AA31" i="11"/>
  <c r="X31" i="11"/>
  <c r="S31" i="11"/>
  <c r="P31" i="11"/>
  <c r="M31" i="11"/>
  <c r="H31" i="11"/>
  <c r="E31" i="11"/>
  <c r="AU30" i="11"/>
  <c r="AR30" i="11"/>
  <c r="AO30" i="11"/>
  <c r="AL30" i="11"/>
  <c r="AG30" i="11"/>
  <c r="AD30" i="11"/>
  <c r="AA30" i="11"/>
  <c r="X30" i="11"/>
  <c r="S30" i="11"/>
  <c r="P30" i="11"/>
  <c r="M30" i="11"/>
  <c r="H30" i="11"/>
  <c r="E30" i="11"/>
  <c r="AU29" i="11"/>
  <c r="AR29" i="11"/>
  <c r="AO29" i="11"/>
  <c r="AL29" i="11"/>
  <c r="AG29" i="11"/>
  <c r="AD29" i="11"/>
  <c r="AA29" i="11"/>
  <c r="X29" i="11"/>
  <c r="S29" i="11"/>
  <c r="P29" i="11"/>
  <c r="M29" i="11"/>
  <c r="H29" i="11"/>
  <c r="E29" i="11"/>
  <c r="AU28" i="11"/>
  <c r="AR28" i="11"/>
  <c r="AO28" i="11"/>
  <c r="AL28" i="11"/>
  <c r="AG28" i="11"/>
  <c r="AD28" i="11"/>
  <c r="AA28" i="11"/>
  <c r="X28" i="11"/>
  <c r="S28" i="11"/>
  <c r="P28" i="11"/>
  <c r="M28" i="11"/>
  <c r="H28" i="11"/>
  <c r="E28" i="11"/>
  <c r="AG27" i="11"/>
  <c r="AD27" i="11"/>
  <c r="AA27" i="11"/>
  <c r="X27" i="11"/>
  <c r="S27" i="11"/>
  <c r="P27" i="11"/>
  <c r="M27" i="11"/>
  <c r="H27" i="11"/>
  <c r="E27" i="11"/>
  <c r="AG26" i="11"/>
  <c r="AD26" i="11"/>
  <c r="AA26" i="11"/>
  <c r="X26" i="11"/>
  <c r="S26" i="11"/>
  <c r="P26" i="11"/>
  <c r="M26" i="11"/>
  <c r="H26" i="11"/>
  <c r="E26" i="11"/>
  <c r="AG25" i="11"/>
  <c r="AD25" i="11"/>
  <c r="AA25" i="11"/>
  <c r="X25" i="11"/>
  <c r="S25" i="11"/>
  <c r="P25" i="11"/>
  <c r="M25" i="11"/>
  <c r="H25" i="11"/>
  <c r="E25" i="11"/>
  <c r="AG24" i="11"/>
  <c r="AD24" i="11"/>
  <c r="AA24" i="11"/>
  <c r="X24" i="11"/>
  <c r="S24" i="11"/>
  <c r="P24" i="11"/>
  <c r="M24" i="11"/>
  <c r="H24" i="11"/>
  <c r="E24" i="11"/>
  <c r="S23" i="11"/>
  <c r="P23" i="11"/>
  <c r="M23" i="11"/>
  <c r="H23" i="11"/>
  <c r="E23" i="11"/>
  <c r="S22" i="11"/>
  <c r="P22" i="11"/>
  <c r="M22" i="11"/>
  <c r="H22" i="11"/>
  <c r="E22" i="11"/>
  <c r="S21" i="11"/>
  <c r="P21" i="11"/>
  <c r="M21" i="11"/>
  <c r="H21" i="11"/>
  <c r="E21" i="11"/>
  <c r="S20" i="11"/>
  <c r="P20" i="11"/>
  <c r="M20" i="11"/>
  <c r="H20" i="11"/>
  <c r="E20" i="11"/>
  <c r="S19" i="11"/>
  <c r="P19" i="11"/>
  <c r="M19" i="11"/>
  <c r="H19" i="11"/>
  <c r="E19" i="11"/>
  <c r="S18" i="11"/>
  <c r="P18" i="11"/>
  <c r="M18" i="11"/>
  <c r="H18" i="11"/>
  <c r="E18" i="11"/>
  <c r="S17" i="11"/>
  <c r="P17" i="11"/>
  <c r="M17" i="11"/>
  <c r="H17" i="11"/>
  <c r="E17" i="11"/>
  <c r="S16" i="11"/>
  <c r="P16" i="11"/>
  <c r="M16" i="11"/>
  <c r="H16" i="11"/>
  <c r="E16" i="11"/>
  <c r="S15" i="11"/>
  <c r="P15" i="11"/>
  <c r="M15" i="11"/>
  <c r="H15" i="11"/>
  <c r="E15" i="11"/>
  <c r="S14" i="11"/>
  <c r="P14" i="11"/>
  <c r="M14" i="11"/>
  <c r="H14" i="11"/>
  <c r="E14" i="11"/>
  <c r="S13" i="11"/>
  <c r="P13" i="11"/>
  <c r="M13" i="11"/>
  <c r="H13" i="11"/>
  <c r="E13" i="11"/>
  <c r="S12" i="11"/>
  <c r="P12" i="11"/>
  <c r="M12" i="11"/>
  <c r="H12" i="11"/>
  <c r="E12" i="11"/>
  <c r="S11" i="11"/>
  <c r="P11" i="11"/>
  <c r="M11" i="11"/>
  <c r="H11" i="11"/>
  <c r="E11" i="11"/>
  <c r="S10" i="11"/>
  <c r="P10" i="11"/>
  <c r="M10" i="11"/>
  <c r="H10" i="11"/>
  <c r="E10" i="11"/>
  <c r="S9" i="11"/>
  <c r="P9" i="11"/>
  <c r="M9" i="11"/>
  <c r="H9" i="11"/>
  <c r="E9" i="11"/>
  <c r="S8" i="11"/>
  <c r="P8" i="11"/>
  <c r="M8" i="11"/>
  <c r="H8" i="11"/>
  <c r="E8" i="11"/>
  <c r="S7" i="11"/>
  <c r="P7" i="11"/>
  <c r="M7" i="11"/>
  <c r="H7" i="11"/>
  <c r="E7" i="11"/>
  <c r="H6" i="11"/>
  <c r="E6" i="11"/>
  <c r="H5" i="11"/>
  <c r="E5" i="11"/>
  <c r="N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Y129" i="8"/>
  <c r="X129" i="8"/>
  <c r="Y128" i="8"/>
  <c r="X128" i="8"/>
  <c r="Y127" i="8"/>
  <c r="X127" i="8"/>
  <c r="Y126" i="8"/>
  <c r="X126" i="8"/>
  <c r="Y125" i="8"/>
  <c r="X125" i="8"/>
  <c r="Y124" i="8"/>
  <c r="X124" i="8"/>
  <c r="Y123" i="8"/>
  <c r="X123" i="8"/>
  <c r="Y122" i="8"/>
  <c r="X122" i="8"/>
  <c r="Y121" i="8"/>
  <c r="X121" i="8"/>
  <c r="Y120" i="8"/>
  <c r="X120" i="8"/>
  <c r="Y119" i="8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G45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I51" i="6"/>
  <c r="H51" i="6"/>
  <c r="I50" i="6"/>
  <c r="H50" i="6"/>
  <c r="I49" i="6"/>
  <c r="H49" i="6"/>
  <c r="I48" i="6"/>
  <c r="H48" i="6"/>
  <c r="I30" i="6"/>
  <c r="H30" i="6"/>
  <c r="I29" i="6"/>
  <c r="H29" i="6"/>
  <c r="I28" i="6"/>
  <c r="H28" i="6"/>
  <c r="D28" i="6"/>
  <c r="C28" i="6"/>
  <c r="I27" i="6"/>
  <c r="H27" i="6"/>
  <c r="D27" i="6"/>
  <c r="C27" i="6"/>
  <c r="J20" i="6"/>
  <c r="I20" i="6"/>
  <c r="H20" i="6"/>
  <c r="E20" i="6"/>
  <c r="D20" i="6"/>
  <c r="C20" i="6"/>
  <c r="J19" i="6"/>
  <c r="I19" i="6"/>
  <c r="H19" i="6"/>
  <c r="E19" i="6"/>
  <c r="D19" i="6"/>
  <c r="C19" i="6"/>
  <c r="J18" i="6"/>
  <c r="I18" i="6"/>
  <c r="H18" i="6"/>
  <c r="E18" i="6"/>
  <c r="D18" i="6"/>
  <c r="C18" i="6"/>
  <c r="J17" i="6"/>
  <c r="I17" i="6"/>
  <c r="H17" i="6"/>
  <c r="E17" i="6"/>
  <c r="D17" i="6"/>
  <c r="C17" i="6"/>
  <c r="J16" i="6"/>
  <c r="I16" i="6"/>
  <c r="H16" i="6"/>
  <c r="E16" i="6"/>
  <c r="D16" i="6"/>
  <c r="C16" i="6"/>
  <c r="C6" i="6"/>
  <c r="C5" i="6"/>
  <c r="C4" i="6"/>
  <c r="M183" i="5"/>
  <c r="M182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C10" i="6"/>
  <c r="C9" i="6"/>
  <c r="F17" i="9" l="1"/>
  <c r="N57" i="9"/>
  <c r="F15" i="9" s="1"/>
  <c r="L57" i="9"/>
  <c r="D15" i="9" s="1"/>
  <c r="D17" i="9"/>
  <c r="M57" i="9"/>
  <c r="E15" i="9" s="1"/>
  <c r="J52" i="9"/>
  <c r="J51" i="9"/>
  <c r="E17" i="9"/>
  <c r="J50" i="9"/>
  <c r="H52" i="6"/>
  <c r="H31" i="6"/>
  <c r="C29" i="6"/>
  <c r="C21" i="6"/>
  <c r="H21" i="6"/>
  <c r="I31" i="6"/>
  <c r="J27" i="6" s="1"/>
  <c r="J44" i="9"/>
  <c r="J21" i="6"/>
  <c r="J13" i="9"/>
  <c r="J29" i="9"/>
  <c r="J37" i="9"/>
  <c r="J41" i="9"/>
  <c r="J9" i="9"/>
  <c r="J17" i="9"/>
  <c r="J6" i="9"/>
  <c r="J18" i="9"/>
  <c r="J7" i="9"/>
  <c r="J19" i="9"/>
  <c r="J32" i="9"/>
  <c r="I21" i="6"/>
  <c r="I52" i="6"/>
  <c r="J49" i="6" s="1"/>
  <c r="J20" i="9"/>
  <c r="J36" i="9"/>
  <c r="J42" i="9"/>
  <c r="J34" i="9"/>
  <c r="J38" i="9"/>
  <c r="J39" i="9"/>
  <c r="J10" i="9"/>
  <c r="J14" i="9"/>
  <c r="J5" i="9"/>
  <c r="J4" i="9"/>
  <c r="J8" i="9"/>
  <c r="J22" i="9"/>
  <c r="J45" i="9"/>
  <c r="J27" i="9"/>
  <c r="J26" i="9"/>
  <c r="J35" i="9"/>
  <c r="J30" i="9"/>
  <c r="J49" i="9"/>
  <c r="J47" i="9"/>
  <c r="J43" i="9"/>
  <c r="J15" i="9"/>
  <c r="J24" i="9"/>
  <c r="J48" i="9"/>
  <c r="J31" i="9"/>
  <c r="J33" i="9"/>
  <c r="J12" i="9"/>
  <c r="J11" i="9"/>
  <c r="J21" i="9"/>
  <c r="J46" i="9"/>
  <c r="J25" i="9"/>
  <c r="J40" i="9"/>
  <c r="J28" i="9"/>
  <c r="J23" i="9"/>
  <c r="J16" i="9"/>
  <c r="D29" i="6"/>
  <c r="E28" i="6" s="1"/>
  <c r="H88" i="8"/>
  <c r="E21" i="6"/>
  <c r="D21" i="6"/>
  <c r="X130" i="8"/>
  <c r="H82" i="8"/>
  <c r="H100" i="8"/>
  <c r="H94" i="8"/>
  <c r="H76" i="8"/>
  <c r="I76" i="8"/>
  <c r="X43" i="8"/>
  <c r="X86" i="8"/>
  <c r="U121" i="8"/>
  <c r="I82" i="8"/>
  <c r="U92" i="8"/>
  <c r="U93" i="8"/>
  <c r="U98" i="8"/>
  <c r="I94" i="8"/>
  <c r="I100" i="8"/>
  <c r="U112" i="8"/>
  <c r="U111" i="8"/>
  <c r="U102" i="8"/>
  <c r="U125" i="8"/>
  <c r="U128" i="8"/>
  <c r="U99" i="8"/>
  <c r="U126" i="8"/>
  <c r="U101" i="8"/>
  <c r="U114" i="8"/>
  <c r="U96" i="8"/>
  <c r="Y130" i="8"/>
  <c r="U107" i="8"/>
  <c r="U123" i="8"/>
  <c r="U82" i="8"/>
  <c r="U53" i="8"/>
  <c r="U119" i="8"/>
  <c r="U36" i="8"/>
  <c r="I88" i="8"/>
  <c r="U110" i="8"/>
  <c r="U115" i="8"/>
  <c r="U120" i="8"/>
  <c r="U113" i="8"/>
  <c r="U118" i="8"/>
  <c r="U103" i="8"/>
  <c r="U104" i="8"/>
  <c r="U64" i="8"/>
  <c r="U100" i="8"/>
  <c r="U52" i="8"/>
  <c r="U58" i="8"/>
  <c r="U68" i="8"/>
  <c r="U59" i="8"/>
  <c r="U71" i="8"/>
  <c r="U77" i="8"/>
  <c r="U83" i="8"/>
  <c r="U13" i="8"/>
  <c r="U26" i="8"/>
  <c r="U4" i="8"/>
  <c r="U16" i="8"/>
  <c r="U15" i="8"/>
  <c r="U31" i="8"/>
  <c r="U5" i="8"/>
  <c r="U42" i="8"/>
  <c r="U28" i="8"/>
  <c r="U7" i="8"/>
  <c r="U37" i="8"/>
  <c r="Y43" i="8"/>
  <c r="U9" i="8"/>
  <c r="U22" i="8"/>
  <c r="U35" i="8"/>
  <c r="U30" i="8"/>
  <c r="U6" i="8"/>
  <c r="U40" i="8"/>
  <c r="U20" i="8"/>
  <c r="U14" i="8"/>
  <c r="U33" i="8"/>
  <c r="U41" i="8"/>
  <c r="U34" i="8"/>
  <c r="U10" i="8"/>
  <c r="U18" i="8"/>
  <c r="U29" i="8"/>
  <c r="U76" i="8"/>
  <c r="U25" i="8"/>
  <c r="U11" i="8"/>
  <c r="U19" i="8"/>
  <c r="U55" i="8"/>
  <c r="U72" i="8"/>
  <c r="U60" i="8"/>
  <c r="U78" i="8"/>
  <c r="U65" i="8"/>
  <c r="U27" i="8"/>
  <c r="U50" i="8"/>
  <c r="U8" i="8"/>
  <c r="U24" i="8"/>
  <c r="U32" i="8"/>
  <c r="U49" i="8"/>
  <c r="U73" i="8"/>
  <c r="U79" i="8"/>
  <c r="U39" i="8"/>
  <c r="U75" i="8"/>
  <c r="Y86" i="8"/>
  <c r="U85" i="8"/>
  <c r="U84" i="8"/>
  <c r="U48" i="8"/>
  <c r="U61" i="8"/>
  <c r="U62" i="8"/>
  <c r="U81" i="8"/>
  <c r="U69" i="8"/>
  <c r="U70" i="8"/>
  <c r="U66" i="8"/>
  <c r="U56" i="8"/>
  <c r="U74" i="8"/>
  <c r="U80" i="8"/>
  <c r="U67" i="8"/>
  <c r="U54" i="8"/>
  <c r="U17" i="8"/>
  <c r="U51" i="8"/>
  <c r="U12" i="8"/>
  <c r="U47" i="8"/>
  <c r="U21" i="8"/>
  <c r="U38" i="8"/>
  <c r="U57" i="8"/>
  <c r="U63" i="8"/>
  <c r="U23" i="8"/>
  <c r="U116" i="8"/>
  <c r="U106" i="8"/>
  <c r="U122" i="8"/>
  <c r="U129" i="8"/>
  <c r="U95" i="8"/>
  <c r="U91" i="8"/>
  <c r="U124" i="8"/>
  <c r="U127" i="8"/>
  <c r="U109" i="8"/>
  <c r="U108" i="8"/>
  <c r="U94" i="8"/>
  <c r="U117" i="8"/>
  <c r="U105" i="8"/>
  <c r="U97" i="8"/>
  <c r="C7" i="6"/>
  <c r="C8" i="6"/>
  <c r="G17" i="9" l="1"/>
  <c r="J30" i="6"/>
  <c r="J29" i="6"/>
  <c r="J28" i="6"/>
  <c r="J31" i="6"/>
  <c r="J52" i="6"/>
  <c r="J51" i="6"/>
  <c r="J50" i="6"/>
  <c r="J48" i="6"/>
  <c r="C12" i="9"/>
  <c r="C11" i="9"/>
  <c r="C9" i="9"/>
  <c r="C7" i="9"/>
  <c r="C5" i="9"/>
  <c r="C6" i="9"/>
  <c r="C4" i="9"/>
  <c r="C8" i="9"/>
  <c r="C13" i="9"/>
  <c r="C10" i="9"/>
  <c r="H17" i="9"/>
  <c r="E27" i="6"/>
  <c r="E29" i="6" s="1"/>
  <c r="E62" i="8"/>
  <c r="F61" i="8"/>
  <c r="D63" i="8"/>
  <c r="M63" i="8" s="1"/>
  <c r="D62" i="8"/>
  <c r="M62" i="8" s="1"/>
  <c r="D67" i="8"/>
  <c r="D60" i="8"/>
  <c r="M60" i="8" s="1"/>
  <c r="F65" i="8"/>
  <c r="D61" i="8"/>
  <c r="M61" i="8" s="1"/>
  <c r="F59" i="8"/>
  <c r="D66" i="8"/>
  <c r="F63" i="8"/>
  <c r="C63" i="8"/>
  <c r="C62" i="8"/>
  <c r="C66" i="8"/>
  <c r="G66" i="8" s="1"/>
  <c r="C65" i="8"/>
  <c r="G65" i="8" s="1"/>
  <c r="D59" i="8"/>
  <c r="M59" i="8" s="1"/>
  <c r="E60" i="8"/>
  <c r="F62" i="8"/>
  <c r="E61" i="8"/>
  <c r="E59" i="8"/>
  <c r="C67" i="8"/>
  <c r="G67" i="8" s="1"/>
  <c r="F60" i="8"/>
  <c r="C60" i="8"/>
  <c r="E64" i="8"/>
  <c r="C61" i="8"/>
  <c r="E66" i="8"/>
  <c r="C64" i="8"/>
  <c r="G64" i="8" s="1"/>
  <c r="E63" i="8"/>
  <c r="F64" i="8"/>
  <c r="D65" i="8"/>
  <c r="E65" i="8"/>
  <c r="C59" i="8"/>
  <c r="F66" i="8"/>
  <c r="E67" i="8"/>
  <c r="D64" i="8"/>
  <c r="F67" i="8"/>
  <c r="C6" i="8"/>
  <c r="D14" i="8"/>
  <c r="D10" i="8"/>
  <c r="D16" i="8"/>
  <c r="D5" i="8"/>
  <c r="M5" i="8" s="1"/>
  <c r="D13" i="8"/>
  <c r="D11" i="8"/>
  <c r="C17" i="8"/>
  <c r="D8" i="8"/>
  <c r="M8" i="8" s="1"/>
  <c r="C10" i="8"/>
  <c r="C7" i="8"/>
  <c r="C13" i="8"/>
  <c r="D12" i="8"/>
  <c r="D15" i="8"/>
  <c r="D7" i="8"/>
  <c r="M7" i="8" s="1"/>
  <c r="C8" i="8"/>
  <c r="C14" i="8"/>
  <c r="D4" i="8"/>
  <c r="M4" i="8" s="1"/>
  <c r="C9" i="8"/>
  <c r="C16" i="8"/>
  <c r="D6" i="8"/>
  <c r="M6" i="8" s="1"/>
  <c r="D9" i="8"/>
  <c r="C12" i="8"/>
  <c r="C15" i="8"/>
  <c r="C11" i="8"/>
  <c r="C5" i="8"/>
  <c r="D17" i="8"/>
  <c r="C4" i="8"/>
  <c r="E34" i="8"/>
  <c r="C33" i="8"/>
  <c r="E41" i="8"/>
  <c r="E42" i="8"/>
  <c r="C41" i="8"/>
  <c r="G41" i="8" s="1"/>
  <c r="F35" i="8"/>
  <c r="E43" i="8"/>
  <c r="F31" i="8"/>
  <c r="F34" i="8"/>
  <c r="D38" i="8"/>
  <c r="F37" i="8"/>
  <c r="E38" i="8"/>
  <c r="E31" i="8"/>
  <c r="D31" i="8"/>
  <c r="M31" i="8" s="1"/>
  <c r="D36" i="8"/>
  <c r="C32" i="8"/>
  <c r="D42" i="8"/>
  <c r="E32" i="8"/>
  <c r="F33" i="8"/>
  <c r="E33" i="8"/>
  <c r="E36" i="8"/>
  <c r="D37" i="8"/>
  <c r="F38" i="8"/>
  <c r="D35" i="8"/>
  <c r="M35" i="8" s="1"/>
  <c r="C36" i="8"/>
  <c r="G36" i="8" s="1"/>
  <c r="C31" i="8"/>
  <c r="D41" i="8"/>
  <c r="D43" i="8"/>
  <c r="D32" i="8"/>
  <c r="M32" i="8" s="1"/>
  <c r="F39" i="8"/>
  <c r="E37" i="8"/>
  <c r="C35" i="8"/>
  <c r="D39" i="8"/>
  <c r="D33" i="8"/>
  <c r="M33" i="8" s="1"/>
  <c r="E39" i="8"/>
  <c r="C34" i="8"/>
  <c r="D40" i="8"/>
  <c r="C40" i="8"/>
  <c r="G40" i="8" s="1"/>
  <c r="F40" i="8"/>
  <c r="D44" i="8"/>
  <c r="C38" i="8"/>
  <c r="G38" i="8" s="1"/>
  <c r="E40" i="8"/>
  <c r="C37" i="8"/>
  <c r="G37" i="8" s="1"/>
  <c r="D34" i="8"/>
  <c r="M34" i="8" s="1"/>
  <c r="F42" i="8"/>
  <c r="F43" i="8"/>
  <c r="C44" i="8"/>
  <c r="G44" i="8" s="1"/>
  <c r="E35" i="8"/>
  <c r="C39" i="8"/>
  <c r="G39" i="8" s="1"/>
  <c r="F36" i="8"/>
  <c r="C43" i="8"/>
  <c r="G43" i="8" s="1"/>
  <c r="F41" i="8"/>
  <c r="C42" i="8"/>
  <c r="G42" i="8" s="1"/>
  <c r="F32" i="8"/>
  <c r="C11" i="6"/>
  <c r="D7" i="6" s="1"/>
  <c r="D9" i="9" l="1"/>
  <c r="G9" i="9" s="1"/>
  <c r="E9" i="9"/>
  <c r="H9" i="9" s="1"/>
  <c r="F9" i="9"/>
  <c r="E11" i="9"/>
  <c r="H11" i="9" s="1"/>
  <c r="F11" i="9"/>
  <c r="D11" i="9"/>
  <c r="G11" i="9" s="1"/>
  <c r="F8" i="9"/>
  <c r="E8" i="9"/>
  <c r="H8" i="9" s="1"/>
  <c r="D8" i="9"/>
  <c r="G8" i="9" s="1"/>
  <c r="D5" i="9"/>
  <c r="G5" i="9" s="1"/>
  <c r="E5" i="9"/>
  <c r="H5" i="9" s="1"/>
  <c r="F5" i="9"/>
  <c r="F10" i="9"/>
  <c r="E10" i="9"/>
  <c r="H10" i="9" s="1"/>
  <c r="D10" i="9"/>
  <c r="G10" i="9" s="1"/>
  <c r="F13" i="9"/>
  <c r="D13" i="9"/>
  <c r="G13" i="9" s="1"/>
  <c r="E13" i="9"/>
  <c r="H13" i="9" s="1"/>
  <c r="D4" i="9"/>
  <c r="F4" i="9"/>
  <c r="E4" i="9"/>
  <c r="F6" i="9"/>
  <c r="D6" i="9"/>
  <c r="G6" i="9" s="1"/>
  <c r="E6" i="9"/>
  <c r="H6" i="9" s="1"/>
  <c r="F7" i="9"/>
  <c r="E7" i="9"/>
  <c r="H7" i="9" s="1"/>
  <c r="D7" i="9"/>
  <c r="G7" i="9" s="1"/>
  <c r="F12" i="9"/>
  <c r="D12" i="9"/>
  <c r="G12" i="9" s="1"/>
  <c r="E12" i="9"/>
  <c r="H12" i="9" s="1"/>
  <c r="O61" i="8"/>
  <c r="O34" i="8"/>
  <c r="G11" i="8"/>
  <c r="F11" i="8"/>
  <c r="E11" i="8"/>
  <c r="L61" i="8"/>
  <c r="G61" i="8"/>
  <c r="P61" i="8" s="1"/>
  <c r="L62" i="8"/>
  <c r="G62" i="8"/>
  <c r="P62" i="8" s="1"/>
  <c r="N62" i="8"/>
  <c r="G35" i="8"/>
  <c r="P35" i="8" s="1"/>
  <c r="L35" i="8"/>
  <c r="N33" i="8"/>
  <c r="F46" i="8"/>
  <c r="I31" i="8" s="1"/>
  <c r="O31" i="8"/>
  <c r="E15" i="8"/>
  <c r="G15" i="8"/>
  <c r="F15" i="8"/>
  <c r="G13" i="8"/>
  <c r="F13" i="8"/>
  <c r="E13" i="8"/>
  <c r="G63" i="8"/>
  <c r="P63" i="8" s="1"/>
  <c r="L63" i="8"/>
  <c r="O33" i="8"/>
  <c r="E12" i="8"/>
  <c r="F12" i="8"/>
  <c r="G12" i="8"/>
  <c r="E7" i="8"/>
  <c r="L7" i="8"/>
  <c r="G7" i="8"/>
  <c r="P7" i="8" s="1"/>
  <c r="F7" i="8"/>
  <c r="L60" i="8"/>
  <c r="G60" i="8"/>
  <c r="P60" i="8" s="1"/>
  <c r="O63" i="8"/>
  <c r="O32" i="8"/>
  <c r="N32" i="8"/>
  <c r="O35" i="8"/>
  <c r="I35" i="8"/>
  <c r="R35" i="8" s="1"/>
  <c r="F10" i="8"/>
  <c r="G10" i="8"/>
  <c r="E10" i="8"/>
  <c r="O60" i="8"/>
  <c r="O59" i="8"/>
  <c r="F68" i="8"/>
  <c r="O65" i="8" s="1"/>
  <c r="G32" i="8"/>
  <c r="P32" i="8" s="1"/>
  <c r="L32" i="8"/>
  <c r="G16" i="8"/>
  <c r="F16" i="8"/>
  <c r="E16" i="8"/>
  <c r="E17" i="8"/>
  <c r="F17" i="8"/>
  <c r="G17" i="8"/>
  <c r="L59" i="8"/>
  <c r="G59" i="8"/>
  <c r="N59" i="8"/>
  <c r="E68" i="8"/>
  <c r="N65" i="8" s="1"/>
  <c r="F9" i="8"/>
  <c r="E9" i="8"/>
  <c r="G9" i="8"/>
  <c r="N61" i="8"/>
  <c r="L31" i="8"/>
  <c r="G31" i="8"/>
  <c r="L33" i="8"/>
  <c r="G33" i="8"/>
  <c r="P33" i="8" s="1"/>
  <c r="O62" i="8"/>
  <c r="N31" i="8"/>
  <c r="E46" i="8"/>
  <c r="H40" i="8" s="1"/>
  <c r="N34" i="8"/>
  <c r="F14" i="8"/>
  <c r="E14" i="8"/>
  <c r="G14" i="8"/>
  <c r="N60" i="8"/>
  <c r="N35" i="8"/>
  <c r="G34" i="8"/>
  <c r="P34" i="8" s="1"/>
  <c r="L34" i="8"/>
  <c r="E4" i="8"/>
  <c r="F4" i="8"/>
  <c r="L4" i="8"/>
  <c r="G4" i="8"/>
  <c r="G8" i="8"/>
  <c r="P8" i="8" s="1"/>
  <c r="E8" i="8"/>
  <c r="L8" i="8"/>
  <c r="F8" i="8"/>
  <c r="N63" i="8"/>
  <c r="F5" i="8"/>
  <c r="E5" i="8"/>
  <c r="G5" i="8"/>
  <c r="P5" i="8" s="1"/>
  <c r="L5" i="8"/>
  <c r="F6" i="8"/>
  <c r="L6" i="8"/>
  <c r="G6" i="8"/>
  <c r="P6" i="8" s="1"/>
  <c r="E6" i="8"/>
  <c r="D5" i="6"/>
  <c r="D4" i="6"/>
  <c r="D6" i="6"/>
  <c r="D9" i="6"/>
  <c r="D10" i="6"/>
  <c r="D8" i="6"/>
  <c r="F14" i="9" l="1"/>
  <c r="H4" i="9"/>
  <c r="E14" i="9"/>
  <c r="H14" i="9" s="1"/>
  <c r="G4" i="9"/>
  <c r="D14" i="9"/>
  <c r="G14" i="9" s="1"/>
  <c r="I43" i="8"/>
  <c r="I37" i="8"/>
  <c r="I36" i="8"/>
  <c r="H39" i="8"/>
  <c r="H41" i="8"/>
  <c r="H42" i="8"/>
  <c r="I62" i="8"/>
  <c r="R62" i="8" s="1"/>
  <c r="I40" i="8"/>
  <c r="I39" i="8"/>
  <c r="I64" i="8"/>
  <c r="H63" i="8"/>
  <c r="Q63" i="8" s="1"/>
  <c r="H67" i="8"/>
  <c r="H66" i="8"/>
  <c r="I33" i="8"/>
  <c r="R33" i="8" s="1"/>
  <c r="H59" i="8"/>
  <c r="Q59" i="8" s="1"/>
  <c r="H60" i="8"/>
  <c r="Q60" i="8" s="1"/>
  <c r="I41" i="8"/>
  <c r="I32" i="8"/>
  <c r="R32" i="8" s="1"/>
  <c r="I38" i="8"/>
  <c r="I65" i="8"/>
  <c r="I59" i="8"/>
  <c r="R59" i="8" s="1"/>
  <c r="H65" i="8"/>
  <c r="I63" i="8"/>
  <c r="R63" i="8" s="1"/>
  <c r="I60" i="8"/>
  <c r="R60" i="8" s="1"/>
  <c r="H37" i="8"/>
  <c r="R31" i="8"/>
  <c r="H35" i="8"/>
  <c r="Q35" i="8" s="1"/>
  <c r="O6" i="8"/>
  <c r="O8" i="8"/>
  <c r="H43" i="8"/>
  <c r="G46" i="8"/>
  <c r="P37" i="8" s="1"/>
  <c r="P31" i="8"/>
  <c r="N64" i="8"/>
  <c r="O7" i="8"/>
  <c r="O37" i="8"/>
  <c r="O36" i="8" s="1"/>
  <c r="I44" i="8"/>
  <c r="I45" i="8"/>
  <c r="N8" i="8"/>
  <c r="G19" i="8"/>
  <c r="P10" i="8" s="1"/>
  <c r="P4" i="8"/>
  <c r="O5" i="8"/>
  <c r="G68" i="8"/>
  <c r="P65" i="8" s="1"/>
  <c r="P59" i="8"/>
  <c r="I66" i="8"/>
  <c r="H64" i="8"/>
  <c r="H33" i="8"/>
  <c r="Q33" i="8" s="1"/>
  <c r="I34" i="8"/>
  <c r="R34" i="8" s="1"/>
  <c r="F19" i="8"/>
  <c r="I16" i="8" s="1"/>
  <c r="O4" i="8"/>
  <c r="N4" i="8"/>
  <c r="E19" i="8"/>
  <c r="N10" i="8" s="1"/>
  <c r="H34" i="8"/>
  <c r="Q34" i="8" s="1"/>
  <c r="H61" i="8"/>
  <c r="Q61" i="8" s="1"/>
  <c r="O64" i="8"/>
  <c r="H32" i="8"/>
  <c r="Q32" i="8" s="1"/>
  <c r="N7" i="8"/>
  <c r="I67" i="8"/>
  <c r="H36" i="8"/>
  <c r="H31" i="8"/>
  <c r="H62" i="8"/>
  <c r="Q62" i="8" s="1"/>
  <c r="I42" i="8"/>
  <c r="N5" i="8"/>
  <c r="N37" i="8"/>
  <c r="N36" i="8" s="1"/>
  <c r="H44" i="8"/>
  <c r="H45" i="8"/>
  <c r="N6" i="8"/>
  <c r="H38" i="8"/>
  <c r="I61" i="8"/>
  <c r="R61" i="8" s="1"/>
  <c r="D11" i="6"/>
  <c r="H15" i="9" l="1"/>
  <c r="G15" i="9"/>
  <c r="H8" i="8"/>
  <c r="Q8" i="8" s="1"/>
  <c r="H15" i="8"/>
  <c r="H9" i="8"/>
  <c r="H17" i="8"/>
  <c r="H7" i="8"/>
  <c r="Q7" i="8" s="1"/>
  <c r="H16" i="8"/>
  <c r="H12" i="8"/>
  <c r="H13" i="8"/>
  <c r="I13" i="8"/>
  <c r="I12" i="8"/>
  <c r="I5" i="8"/>
  <c r="R5" i="8" s="1"/>
  <c r="I10" i="8"/>
  <c r="I46" i="8"/>
  <c r="R37" i="8" s="1"/>
  <c r="R36" i="8" s="1"/>
  <c r="H6" i="8"/>
  <c r="Q6" i="8" s="1"/>
  <c r="I17" i="8"/>
  <c r="H4" i="8"/>
  <c r="Q4" i="8" s="1"/>
  <c r="I9" i="8"/>
  <c r="I8" i="8"/>
  <c r="R8" i="8" s="1"/>
  <c r="H10" i="8"/>
  <c r="P9" i="8"/>
  <c r="P36" i="8"/>
  <c r="P64" i="8"/>
  <c r="N9" i="8"/>
  <c r="I14" i="8"/>
  <c r="I11" i="8"/>
  <c r="I68" i="8"/>
  <c r="R65" i="8" s="1"/>
  <c r="R64" i="8" s="1"/>
  <c r="H46" i="8"/>
  <c r="Q37" i="8" s="1"/>
  <c r="Q31" i="8"/>
  <c r="H68" i="8"/>
  <c r="Q65" i="8" s="1"/>
  <c r="Q64" i="8" s="1"/>
  <c r="F20" i="8"/>
  <c r="O10" i="8"/>
  <c r="O9" i="8" s="1"/>
  <c r="I7" i="8"/>
  <c r="R7" i="8" s="1"/>
  <c r="I4" i="8"/>
  <c r="H14" i="8"/>
  <c r="I6" i="8"/>
  <c r="R6" i="8" s="1"/>
  <c r="H5" i="8"/>
  <c r="Q5" i="8" s="1"/>
  <c r="H11" i="8"/>
  <c r="I15" i="8"/>
  <c r="H19" i="8" l="1"/>
  <c r="Q10" i="8" s="1"/>
  <c r="Q9" i="8" s="1"/>
  <c r="I19" i="8"/>
  <c r="R10" i="8" s="1"/>
  <c r="R4" i="8"/>
  <c r="Q36" i="8"/>
  <c r="R9" i="8" l="1"/>
</calcChain>
</file>

<file path=xl/comments1.xml><?xml version="1.0" encoding="utf-8"?>
<comments xmlns="http://schemas.openxmlformats.org/spreadsheetml/2006/main">
  <authors>
    <author>Chris Lin 林哲毅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 xml:space="preserve">Chris Lin </t>
        </r>
        <r>
          <rPr>
            <b/>
            <sz val="9"/>
            <color indexed="81"/>
            <rFont val="細明體"/>
            <family val="3"/>
            <charset val="136"/>
          </rPr>
          <t>林哲毅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12"/>
            <color indexed="81"/>
            <rFont val="細明體"/>
            <family val="3"/>
            <charset val="136"/>
          </rPr>
          <t>要計算</t>
        </r>
        <r>
          <rPr>
            <b/>
            <sz val="12"/>
            <color indexed="81"/>
            <rFont val="Tahoma"/>
            <family val="2"/>
          </rPr>
          <t>5</t>
        </r>
        <r>
          <rPr>
            <b/>
            <sz val="12"/>
            <color indexed="81"/>
            <rFont val="細明體"/>
            <family val="3"/>
            <charset val="136"/>
          </rPr>
          <t>個境外夥伴加起來 並計算排名</t>
        </r>
      </text>
    </comment>
  </commentList>
</comments>
</file>

<file path=xl/sharedStrings.xml><?xml version="1.0" encoding="utf-8"?>
<sst xmlns="http://schemas.openxmlformats.org/spreadsheetml/2006/main" count="8585" uniqueCount="716">
  <si>
    <t>Mandate Type</t>
    <phoneticPr fontId="2" type="noConversion"/>
  </si>
  <si>
    <t>Asset Class</t>
    <phoneticPr fontId="2" type="noConversion"/>
  </si>
  <si>
    <t>Mandate Size</t>
    <phoneticPr fontId="2" type="noConversion"/>
  </si>
  <si>
    <t>AUM</t>
    <phoneticPr fontId="2" type="noConversion"/>
  </si>
  <si>
    <t>Ranking</t>
    <phoneticPr fontId="2" type="noConversion"/>
  </si>
  <si>
    <t>From</t>
    <phoneticPr fontId="2" type="noConversion"/>
  </si>
  <si>
    <t>As of</t>
    <phoneticPr fontId="2" type="noConversion"/>
  </si>
  <si>
    <t>LPF</t>
    <phoneticPr fontId="2" type="noConversion"/>
  </si>
  <si>
    <r>
      <rPr>
        <b/>
        <sz val="14"/>
        <color theme="1"/>
        <rFont val="標楷體"/>
        <family val="4"/>
        <charset val="136"/>
      </rPr>
      <t>自行運用</t>
    </r>
    <r>
      <rPr>
        <b/>
        <sz val="14"/>
        <color theme="1"/>
        <rFont val="Times New Roman"/>
        <family val="1"/>
      </rPr>
      <t>Proprietary</t>
    </r>
  </si>
  <si>
    <r>
      <rPr>
        <sz val="14"/>
        <color theme="1"/>
        <rFont val="標楷體"/>
        <family val="4"/>
        <charset val="136"/>
      </rPr>
      <t>固定收益</t>
    </r>
    <r>
      <rPr>
        <sz val="14"/>
        <color theme="1"/>
        <rFont val="Times New Roman"/>
        <family val="1"/>
      </rPr>
      <t xml:space="preserve"> Fixed Income</t>
    </r>
  </si>
  <si>
    <r>
      <rPr>
        <sz val="14"/>
        <color theme="1"/>
        <rFont val="標楷體"/>
        <family val="4"/>
        <charset val="136"/>
      </rPr>
      <t>權益證券</t>
    </r>
    <r>
      <rPr>
        <sz val="14"/>
        <color theme="1"/>
        <rFont val="Times New Roman"/>
        <family val="1"/>
      </rPr>
      <t xml:space="preserve"> Equity</t>
    </r>
  </si>
  <si>
    <r>
      <rPr>
        <sz val="14"/>
        <color theme="1"/>
        <rFont val="標楷體"/>
        <family val="4"/>
        <charset val="136"/>
      </rPr>
      <t>另類投資</t>
    </r>
    <r>
      <rPr>
        <sz val="14"/>
        <color theme="1"/>
        <rFont val="Times New Roman"/>
        <family val="1"/>
      </rPr>
      <t xml:space="preserve"> Alternative</t>
    </r>
  </si>
  <si>
    <r>
      <rPr>
        <sz val="14"/>
        <color theme="1"/>
        <rFont val="標楷體"/>
        <family val="4"/>
        <charset val="136"/>
      </rPr>
      <t>國內委託</t>
    </r>
    <r>
      <rPr>
        <sz val="14"/>
        <color theme="1"/>
        <rFont val="Times New Roman"/>
        <family val="1"/>
      </rPr>
      <t xml:space="preserve"> Onshore mandate</t>
    </r>
  </si>
  <si>
    <r>
      <rPr>
        <sz val="14"/>
        <color theme="1"/>
        <rFont val="標楷體"/>
        <family val="4"/>
        <charset val="136"/>
      </rPr>
      <t>國外委託</t>
    </r>
    <r>
      <rPr>
        <sz val="14"/>
        <color theme="1"/>
        <rFont val="Times New Roman"/>
        <family val="1"/>
      </rPr>
      <t xml:space="preserve"> Offshore mandate</t>
    </r>
  </si>
  <si>
    <t>%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</si>
  <si>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勞保
</t>
    </r>
    <r>
      <rPr>
        <b/>
        <sz val="14"/>
        <color theme="1"/>
        <rFont val="Times New Roman"/>
        <family val="1"/>
      </rPr>
      <t>LIF</t>
    </r>
  </si>
  <si>
    <r>
      <rPr>
        <b/>
        <sz val="14"/>
        <color theme="1"/>
        <rFont val="DFKai-SB"/>
        <family val="4"/>
        <charset val="136"/>
      </rPr>
      <t xml:space="preserve">國保基金
</t>
    </r>
    <r>
      <rPr>
        <b/>
        <sz val="14"/>
        <color theme="1"/>
        <rFont val="Times New Roman"/>
        <family val="1"/>
      </rPr>
      <t>NPIF</t>
    </r>
  </si>
  <si>
    <r>
      <rPr>
        <sz val="14"/>
        <rFont val="標楷體"/>
        <family val="4"/>
        <charset val="136"/>
      </rPr>
      <t>轉存金融機構</t>
    </r>
    <r>
      <rPr>
        <sz val="14"/>
        <rFont val="Times New Roman"/>
        <family val="1"/>
      </rPr>
      <t xml:space="preserve"> Deposit</t>
    </r>
    <phoneticPr fontId="2" type="noConversion"/>
  </si>
  <si>
    <r>
      <rPr>
        <sz val="14"/>
        <rFont val="標楷體"/>
        <family val="4"/>
        <charset val="136"/>
      </rPr>
      <t>短期票券</t>
    </r>
    <r>
      <rPr>
        <sz val="14"/>
        <rFont val="Times New Roman"/>
        <family val="1"/>
      </rPr>
      <t xml:space="preserve"> RP</t>
    </r>
    <phoneticPr fontId="2" type="noConversion"/>
  </si>
  <si>
    <r>
      <rPr>
        <sz val="14"/>
        <rFont val="標楷體"/>
        <family val="4"/>
        <charset val="136"/>
      </rPr>
      <t>公債、公司債、金融債券及特別股</t>
    </r>
    <r>
      <rPr>
        <sz val="14"/>
        <rFont val="Times New Roman"/>
        <family val="1"/>
      </rPr>
      <t xml:space="preserve"> Treasury, Credit, Financials </t>
    </r>
    <phoneticPr fontId="2" type="noConversion"/>
  </si>
  <si>
    <r>
      <rPr>
        <b/>
        <sz val="14"/>
        <color theme="1"/>
        <rFont val="DFKai-SB"/>
        <family val="4"/>
        <charset val="136"/>
      </rPr>
      <t>金額總計</t>
    </r>
    <r>
      <rPr>
        <b/>
        <sz val="14"/>
        <color theme="1"/>
        <rFont val="Times New Roman"/>
        <family val="1"/>
      </rPr>
      <t xml:space="preserve"> Total</t>
    </r>
  </si>
  <si>
    <r>
      <rPr>
        <b/>
        <sz val="14"/>
        <rFont val="標楷體"/>
        <family val="4"/>
        <charset val="136"/>
      </rPr>
      <t>委託經營</t>
    </r>
    <r>
      <rPr>
        <b/>
        <sz val="14"/>
        <rFont val="Times New Roman"/>
        <family val="1"/>
      </rPr>
      <t xml:space="preserve"> Mandate</t>
    </r>
    <phoneticPr fontId="2" type="noConversion"/>
  </si>
  <si>
    <t>SITE</t>
    <phoneticPr fontId="2" type="noConversion"/>
  </si>
  <si>
    <t>Absolute Return</t>
    <phoneticPr fontId="2" type="noConversion"/>
  </si>
  <si>
    <t>Relative Return</t>
    <phoneticPr fontId="2" type="noConversion"/>
  </si>
  <si>
    <t>TWSE</t>
    <phoneticPr fontId="2" type="noConversion"/>
  </si>
  <si>
    <t>103 年第二次委託經營</t>
  </si>
  <si>
    <t>106 年第一次委託經營</t>
  </si>
  <si>
    <t>102 年第二次委託經營 ( 續約 )</t>
    <phoneticPr fontId="2" type="noConversion"/>
  </si>
  <si>
    <t>103 年第二次委託經營</t>
    <phoneticPr fontId="2" type="noConversion"/>
  </si>
  <si>
    <t>106 年第一次委託經營</t>
    <phoneticPr fontId="2" type="noConversion"/>
  </si>
  <si>
    <t>LRF</t>
    <phoneticPr fontId="2" type="noConversion"/>
  </si>
  <si>
    <t>委託類型</t>
    <phoneticPr fontId="2" type="noConversion"/>
  </si>
  <si>
    <t>Fund</t>
    <phoneticPr fontId="2" type="noConversion"/>
  </si>
  <si>
    <t>YTD %</t>
    <phoneticPr fontId="2" type="noConversion"/>
  </si>
  <si>
    <t>Since Inception %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</si>
  <si>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</si>
  <si>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</si>
  <si>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</si>
  <si>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基金名稱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</si>
  <si>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</si>
  <si>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</si>
  <si>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</si>
  <si>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目前淨資產</t>
    <phoneticPr fontId="2" type="noConversion"/>
  </si>
  <si>
    <t>年初迄今</t>
    <phoneticPr fontId="2" type="noConversion"/>
  </si>
  <si>
    <t>成立以來</t>
    <phoneticPr fontId="2" type="noConversion"/>
  </si>
  <si>
    <t>排名</t>
    <phoneticPr fontId="2" type="noConversion"/>
  </si>
  <si>
    <t>國內 106 年第一次委託經營第一期</t>
    <phoneticPr fontId="2" type="noConversion"/>
  </si>
  <si>
    <t>國內 106 年第一次委託經營第一期</t>
  </si>
  <si>
    <t>benchmark</t>
    <phoneticPr fontId="2" type="noConversion"/>
  </si>
  <si>
    <t>Nomura</t>
    <phoneticPr fontId="2" type="noConversion"/>
  </si>
  <si>
    <t>Lazard</t>
    <phoneticPr fontId="2" type="noConversion"/>
  </si>
  <si>
    <t>CBRE</t>
    <phoneticPr fontId="2" type="noConversion"/>
  </si>
  <si>
    <t>Brandywine</t>
    <phoneticPr fontId="2" type="noConversion"/>
  </si>
  <si>
    <t>LPF</t>
    <phoneticPr fontId="2" type="noConversion"/>
  </si>
  <si>
    <t>LRF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</si>
  <si>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</si>
  <si>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</si>
  <si>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</si>
  <si>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Account #</t>
    <phoneticPr fontId="2" type="noConversion"/>
  </si>
  <si>
    <t>Mandate Size</t>
    <phoneticPr fontId="2" type="noConversion"/>
  </si>
  <si>
    <t>AUM</t>
    <phoneticPr fontId="2" type="noConversion"/>
  </si>
  <si>
    <t>Total</t>
    <phoneticPr fontId="2" type="noConversion"/>
  </si>
  <si>
    <t>Offshore Mandate Account Summary</t>
    <phoneticPr fontId="2" type="noConversion"/>
  </si>
  <si>
    <t>Mandate Size</t>
    <phoneticPr fontId="2" type="noConversion"/>
  </si>
  <si>
    <t>AUM</t>
    <phoneticPr fontId="2" type="noConversion"/>
  </si>
  <si>
    <t>in USD</t>
    <phoneticPr fontId="2" type="noConversion"/>
  </si>
  <si>
    <t>in TWD</t>
    <phoneticPr fontId="2" type="noConversion"/>
  </si>
  <si>
    <r>
      <rPr>
        <sz val="14"/>
        <color rgb="FF000000"/>
        <rFont val="標楷體"/>
        <family val="4"/>
        <charset val="136"/>
      </rPr>
      <t>房屋及土地</t>
    </r>
    <r>
      <rPr>
        <sz val="14"/>
        <color rgb="FF000000"/>
        <rFont val="Times New Roman"/>
        <family val="1"/>
      </rPr>
      <t xml:space="preserve"> Property &amp; Land</t>
    </r>
    <phoneticPr fontId="2" type="noConversion"/>
  </si>
  <si>
    <r>
      <rPr>
        <sz val="14"/>
        <rFont val="標楷體"/>
        <family val="4"/>
        <charset val="136"/>
      </rPr>
      <t>股票及受益憑證投資（含期貨）</t>
    </r>
    <r>
      <rPr>
        <sz val="14"/>
        <rFont val="Times New Roman"/>
        <family val="1"/>
      </rPr>
      <t>Equity Securities</t>
    </r>
    <phoneticPr fontId="2" type="noConversion"/>
  </si>
  <si>
    <r>
      <rPr>
        <sz val="14"/>
        <color rgb="FF000000"/>
        <rFont val="標楷體"/>
        <family val="4"/>
        <charset val="136"/>
      </rPr>
      <t>政府或公營事業貸款</t>
    </r>
    <r>
      <rPr>
        <sz val="14"/>
        <color rgb="FF000000"/>
        <rFont val="Times New Roman"/>
        <family val="1"/>
      </rPr>
      <t xml:space="preserve"> Government &amp; SOE Loan</t>
    </r>
    <phoneticPr fontId="2" type="noConversion"/>
  </si>
  <si>
    <r>
      <rPr>
        <sz val="14"/>
        <color rgb="FF000000"/>
        <rFont val="標楷體"/>
        <family val="4"/>
        <charset val="136"/>
      </rPr>
      <t>被保險人貸款</t>
    </r>
    <r>
      <rPr>
        <sz val="14"/>
        <color rgb="FF000000"/>
        <rFont val="Times New Roman"/>
        <family val="1"/>
      </rPr>
      <t>assured loan</t>
    </r>
    <phoneticPr fontId="2" type="noConversion"/>
  </si>
  <si>
    <t>政策性貸款</t>
    <phoneticPr fontId="2" type="noConversion"/>
  </si>
  <si>
    <t>A0001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</si>
  <si>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</si>
  <si>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</si>
  <si>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</si>
  <si>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</si>
  <si>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</si>
  <si>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</si>
  <si>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</si>
  <si>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</si>
  <si>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</si>
  <si>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</si>
  <si>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A0014</t>
  </si>
  <si>
    <t>A0015</t>
  </si>
  <si>
    <t>A0016</t>
  </si>
  <si>
    <t>A0017</t>
  </si>
  <si>
    <t>A0018</t>
  </si>
  <si>
    <t>A0020</t>
  </si>
  <si>
    <t>A0021</t>
  </si>
  <si>
    <t>A0022</t>
  </si>
  <si>
    <t>A0025</t>
  </si>
  <si>
    <t>A0026</t>
  </si>
  <si>
    <t>A0027</t>
  </si>
  <si>
    <t>A0031</t>
  </si>
  <si>
    <t>A0032</t>
  </si>
  <si>
    <t>A0033</t>
  </si>
  <si>
    <t>A0035</t>
  </si>
  <si>
    <t>A0036</t>
  </si>
  <si>
    <t>A0037</t>
  </si>
  <si>
    <t>A0038</t>
  </si>
  <si>
    <t>A0040</t>
  </si>
  <si>
    <t>A0041</t>
  </si>
  <si>
    <t>A0042</t>
  </si>
  <si>
    <t>A0043</t>
  </si>
  <si>
    <t>A0044</t>
  </si>
  <si>
    <t>A0045</t>
  </si>
  <si>
    <t>A0047</t>
  </si>
  <si>
    <t>A0048</t>
  </si>
  <si>
    <t>A0049</t>
  </si>
  <si>
    <t>A0050</t>
  </si>
  <si>
    <t>Onshore Mandate Overview</t>
    <phoneticPr fontId="2" type="noConversion"/>
  </si>
  <si>
    <r>
      <rPr>
        <sz val="12"/>
        <color theme="1"/>
        <rFont val="標楷體"/>
        <family val="4"/>
        <charset val="136"/>
      </rPr>
      <t>兆豐國際</t>
    </r>
  </si>
  <si>
    <r>
      <rPr>
        <sz val="12"/>
        <color theme="1"/>
        <rFont val="標楷體"/>
        <family val="4"/>
        <charset val="136"/>
      </rPr>
      <t>第一金</t>
    </r>
  </si>
  <si>
    <r>
      <rPr>
        <sz val="12"/>
        <color theme="1"/>
        <rFont val="標楷體"/>
        <family val="4"/>
        <charset val="136"/>
      </rPr>
      <t>匯豐中華</t>
    </r>
  </si>
  <si>
    <r>
      <rPr>
        <sz val="12"/>
        <color theme="1"/>
        <rFont val="標楷體"/>
        <family val="4"/>
        <charset val="136"/>
      </rPr>
      <t>元大</t>
    </r>
  </si>
  <si>
    <r>
      <rPr>
        <sz val="12"/>
        <color theme="1"/>
        <rFont val="標楷體"/>
        <family val="4"/>
        <charset val="136"/>
      </rPr>
      <t>景順</t>
    </r>
  </si>
  <si>
    <r>
      <rPr>
        <sz val="12"/>
        <color theme="1"/>
        <rFont val="標楷體"/>
        <family val="4"/>
        <charset val="136"/>
      </rPr>
      <t>瀚亞</t>
    </r>
  </si>
  <si>
    <r>
      <rPr>
        <sz val="12"/>
        <color theme="1"/>
        <rFont val="標楷體"/>
        <family val="4"/>
        <charset val="136"/>
      </rPr>
      <t>保德信</t>
    </r>
  </si>
  <si>
    <r>
      <rPr>
        <sz val="12"/>
        <color theme="1"/>
        <rFont val="標楷體"/>
        <family val="4"/>
        <charset val="136"/>
      </rPr>
      <t>統一</t>
    </r>
  </si>
  <si>
    <r>
      <rPr>
        <sz val="12"/>
        <color theme="1"/>
        <rFont val="標楷體"/>
        <family val="4"/>
        <charset val="136"/>
      </rPr>
      <t>富邦</t>
    </r>
  </si>
  <si>
    <r>
      <rPr>
        <sz val="12"/>
        <color theme="1"/>
        <rFont val="標楷體"/>
        <family val="4"/>
        <charset val="136"/>
      </rPr>
      <t>摩根</t>
    </r>
  </si>
  <si>
    <r>
      <rPr>
        <sz val="12"/>
        <color theme="1"/>
        <rFont val="標楷體"/>
        <family val="4"/>
        <charset val="136"/>
      </rPr>
      <t>華南永昌</t>
    </r>
  </si>
  <si>
    <r>
      <rPr>
        <sz val="12"/>
        <color theme="1"/>
        <rFont val="標楷體"/>
        <family val="4"/>
        <charset val="136"/>
      </rPr>
      <t>新光</t>
    </r>
  </si>
  <si>
    <r>
      <rPr>
        <sz val="12"/>
        <color theme="1"/>
        <rFont val="標楷體"/>
        <family val="4"/>
        <charset val="136"/>
      </rPr>
      <t>瑞銀</t>
    </r>
  </si>
  <si>
    <r>
      <rPr>
        <sz val="12"/>
        <color theme="1"/>
        <rFont val="標楷體"/>
        <family val="4"/>
        <charset val="136"/>
      </rPr>
      <t>群益</t>
    </r>
  </si>
  <si>
    <r>
      <rPr>
        <sz val="12"/>
        <color theme="1"/>
        <rFont val="標楷體"/>
        <family val="4"/>
        <charset val="136"/>
      </rPr>
      <t>德信</t>
    </r>
  </si>
  <si>
    <r>
      <rPr>
        <sz val="12"/>
        <color theme="1"/>
        <rFont val="標楷體"/>
        <family val="4"/>
        <charset val="136"/>
      </rPr>
      <t>聯博</t>
    </r>
  </si>
  <si>
    <r>
      <rPr>
        <sz val="12"/>
        <color theme="1"/>
        <rFont val="標楷體"/>
        <family val="4"/>
        <charset val="136"/>
      </rPr>
      <t>日盛</t>
    </r>
  </si>
  <si>
    <r>
      <rPr>
        <sz val="12"/>
        <color theme="1"/>
        <rFont val="標楷體"/>
        <family val="4"/>
        <charset val="136"/>
      </rPr>
      <t>柏瑞</t>
    </r>
  </si>
  <si>
    <r>
      <rPr>
        <sz val="12"/>
        <color theme="1"/>
        <rFont val="標楷體"/>
        <family val="4"/>
        <charset val="136"/>
      </rPr>
      <t>復華</t>
    </r>
  </si>
  <si>
    <r>
      <rPr>
        <sz val="12"/>
        <color theme="1"/>
        <rFont val="標楷體"/>
        <family val="4"/>
        <charset val="136"/>
      </rPr>
      <t>永豐</t>
    </r>
  </si>
  <si>
    <r>
      <rPr>
        <sz val="12"/>
        <color theme="1"/>
        <rFont val="標楷體"/>
        <family val="4"/>
        <charset val="136"/>
      </rPr>
      <t>中國信託</t>
    </r>
  </si>
  <si>
    <r>
      <rPr>
        <sz val="12"/>
        <color theme="1"/>
        <rFont val="標楷體"/>
        <family val="4"/>
        <charset val="136"/>
      </rPr>
      <t>宏利</t>
    </r>
  </si>
  <si>
    <r>
      <rPr>
        <sz val="12"/>
        <color theme="1"/>
        <rFont val="標楷體"/>
        <family val="4"/>
        <charset val="136"/>
      </rPr>
      <t>貝萊德</t>
    </r>
  </si>
  <si>
    <r>
      <rPr>
        <sz val="12"/>
        <color theme="1"/>
        <rFont val="標楷體"/>
        <family val="4"/>
        <charset val="136"/>
      </rPr>
      <t>野村</t>
    </r>
  </si>
  <si>
    <r>
      <rPr>
        <sz val="12"/>
        <color theme="1"/>
        <rFont val="標楷體"/>
        <family val="4"/>
        <charset val="136"/>
      </rPr>
      <t>聯邦</t>
    </r>
  </si>
  <si>
    <r>
      <rPr>
        <sz val="12"/>
        <color theme="1"/>
        <rFont val="標楷體"/>
        <family val="4"/>
        <charset val="136"/>
      </rPr>
      <t>未來資產</t>
    </r>
  </si>
  <si>
    <r>
      <rPr>
        <sz val="12"/>
        <color theme="1"/>
        <rFont val="標楷體"/>
        <family val="4"/>
        <charset val="136"/>
      </rPr>
      <t>安聯</t>
    </r>
  </si>
  <si>
    <r>
      <rPr>
        <sz val="12"/>
        <color theme="1"/>
        <rFont val="標楷體"/>
        <family val="4"/>
        <charset val="136"/>
      </rPr>
      <t>國泰</t>
    </r>
  </si>
  <si>
    <r>
      <rPr>
        <sz val="12"/>
        <color theme="1"/>
        <rFont val="標楷體"/>
        <family val="4"/>
        <charset val="136"/>
      </rPr>
      <t>富達</t>
    </r>
  </si>
  <si>
    <r>
      <rPr>
        <sz val="12"/>
        <color theme="1"/>
        <rFont val="標楷體"/>
        <family val="4"/>
        <charset val="136"/>
      </rPr>
      <t>德銀遠東</t>
    </r>
  </si>
  <si>
    <r>
      <rPr>
        <sz val="12"/>
        <color theme="1"/>
        <rFont val="標楷體"/>
        <family val="4"/>
        <charset val="136"/>
      </rPr>
      <t>凱基</t>
    </r>
  </si>
  <si>
    <r>
      <rPr>
        <sz val="12"/>
        <color theme="1"/>
        <rFont val="標楷體"/>
        <family val="4"/>
        <charset val="136"/>
      </rPr>
      <t>施羅德</t>
    </r>
  </si>
  <si>
    <r>
      <rPr>
        <sz val="12"/>
        <color theme="1"/>
        <rFont val="標楷體"/>
        <family val="4"/>
        <charset val="136"/>
      </rPr>
      <t>華頓</t>
    </r>
  </si>
  <si>
    <r>
      <rPr>
        <sz val="12"/>
        <color theme="1"/>
        <rFont val="標楷體"/>
        <family val="4"/>
        <charset val="136"/>
      </rPr>
      <t>安本標準</t>
    </r>
  </si>
  <si>
    <r>
      <rPr>
        <sz val="12"/>
        <color theme="1"/>
        <rFont val="標楷體"/>
        <family val="4"/>
        <charset val="136"/>
      </rPr>
      <t>富蘭克林華美</t>
    </r>
    <phoneticPr fontId="2" type="noConversion"/>
  </si>
  <si>
    <r>
      <rPr>
        <sz val="12"/>
        <color theme="1"/>
        <rFont val="標楷體"/>
        <family val="4"/>
        <charset val="136"/>
      </rPr>
      <t>台新</t>
    </r>
  </si>
  <si>
    <r>
      <rPr>
        <sz val="12"/>
        <color theme="1"/>
        <rFont val="標楷體"/>
        <family val="4"/>
        <charset val="136"/>
      </rPr>
      <t>合作金庫</t>
    </r>
  </si>
  <si>
    <r>
      <rPr>
        <sz val="12"/>
        <color theme="1"/>
        <rFont val="標楷體"/>
        <family val="4"/>
        <charset val="136"/>
      </rPr>
      <t>大華銀</t>
    </r>
  </si>
  <si>
    <r>
      <rPr>
        <sz val="12"/>
        <color theme="1"/>
        <rFont val="標楷體"/>
        <family val="4"/>
        <charset val="136"/>
      </rPr>
      <t>路博邁</t>
    </r>
  </si>
  <si>
    <t>Mandate Size</t>
    <phoneticPr fontId="2" type="noConversion"/>
  </si>
  <si>
    <t>Rank</t>
    <phoneticPr fontId="2" type="noConversion"/>
  </si>
  <si>
    <t>Rank</t>
    <phoneticPr fontId="2" type="noConversion"/>
  </si>
  <si>
    <t>SITE</t>
    <phoneticPr fontId="2" type="noConversion"/>
  </si>
  <si>
    <t>SITE</t>
    <phoneticPr fontId="2" type="noConversion"/>
  </si>
  <si>
    <t>Fuh Hwa</t>
    <phoneticPr fontId="2" type="noConversion"/>
  </si>
  <si>
    <t>Uni-President</t>
    <phoneticPr fontId="2" type="noConversion"/>
  </si>
  <si>
    <t>HSBC</t>
    <phoneticPr fontId="2" type="noConversion"/>
  </si>
  <si>
    <t>Cathay</t>
    <phoneticPr fontId="2" type="noConversion"/>
  </si>
  <si>
    <t>Allianz</t>
    <phoneticPr fontId="2" type="noConversion"/>
  </si>
  <si>
    <t>Prudential</t>
    <phoneticPr fontId="2" type="noConversion"/>
  </si>
  <si>
    <t>Capital</t>
    <phoneticPr fontId="2" type="noConversion"/>
  </si>
  <si>
    <t>Sinopac</t>
    <phoneticPr fontId="2" type="noConversion"/>
  </si>
  <si>
    <t>Taishin</t>
    <phoneticPr fontId="2" type="noConversion"/>
  </si>
  <si>
    <t>Schroders</t>
    <phoneticPr fontId="2" type="noConversion"/>
  </si>
  <si>
    <t>Fubon</t>
    <phoneticPr fontId="2" type="noConversion"/>
  </si>
  <si>
    <t>JP Morgan</t>
    <phoneticPr fontId="2" type="noConversion"/>
  </si>
  <si>
    <t>Yuanta</t>
    <phoneticPr fontId="2" type="noConversion"/>
  </si>
  <si>
    <t>Invesco</t>
    <phoneticPr fontId="2" type="noConversion"/>
  </si>
  <si>
    <t>Eastspring</t>
    <phoneticPr fontId="2" type="noConversion"/>
  </si>
  <si>
    <t>UBS</t>
    <phoneticPr fontId="2" type="noConversion"/>
  </si>
  <si>
    <t>Mega</t>
    <phoneticPr fontId="2" type="noConversion"/>
  </si>
  <si>
    <t>Mandate Size</t>
    <phoneticPr fontId="2" type="noConversion"/>
  </si>
  <si>
    <t>AUM</t>
    <phoneticPr fontId="2" type="noConversion"/>
  </si>
  <si>
    <t># of Contract</t>
    <phoneticPr fontId="2" type="noConversion"/>
  </si>
  <si>
    <t>Market Share
(Mandate Size)</t>
    <phoneticPr fontId="2" type="noConversion"/>
  </si>
  <si>
    <t>Market Share
(AUM)</t>
    <phoneticPr fontId="2" type="noConversion"/>
  </si>
  <si>
    <t>Total</t>
    <phoneticPr fontId="2" type="noConversion"/>
  </si>
  <si>
    <t>Absolute Return Mandate Overview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</si>
  <si>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</si>
  <si>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</si>
  <si>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Others</t>
    <phoneticPr fontId="2" type="noConversion"/>
  </si>
  <si>
    <t>Total</t>
  </si>
  <si>
    <t>其他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</si>
  <si>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</si>
  <si>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</si>
  <si>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投信</t>
    <phoneticPr fontId="2" type="noConversion"/>
  </si>
  <si>
    <t>合計</t>
    <phoneticPr fontId="2" type="noConversion"/>
  </si>
  <si>
    <t>Others</t>
    <phoneticPr fontId="2" type="noConversion"/>
  </si>
  <si>
    <t>Relative Return Mandate Overview</t>
    <phoneticPr fontId="2" type="noConversion"/>
  </si>
  <si>
    <t>Others</t>
    <phoneticPr fontId="2" type="noConversion"/>
  </si>
  <si>
    <t># of Contract</t>
    <phoneticPr fontId="2" type="noConversion"/>
  </si>
  <si>
    <t>Overall</t>
    <phoneticPr fontId="2" type="noConversion"/>
  </si>
  <si>
    <t>Absolute Return</t>
    <phoneticPr fontId="2" type="noConversion"/>
  </si>
  <si>
    <t>Relative Return</t>
    <phoneticPr fontId="2" type="noConversion"/>
  </si>
  <si>
    <t>Onshore Mandate Market Share (TOP 5)</t>
    <phoneticPr fontId="2" type="noConversion"/>
  </si>
  <si>
    <t>Relative Return Mandate Market Share (TOP 5)</t>
    <phoneticPr fontId="2" type="noConversion"/>
  </si>
  <si>
    <t>Investment Type</t>
    <phoneticPr fontId="2" type="noConversion"/>
  </si>
  <si>
    <t>Category</t>
    <phoneticPr fontId="2" type="noConversion"/>
  </si>
  <si>
    <t>Asset Manager</t>
    <phoneticPr fontId="2" type="noConversion"/>
  </si>
  <si>
    <t>BlackRock</t>
    <phoneticPr fontId="2" type="noConversion"/>
  </si>
  <si>
    <t>State Street</t>
    <phoneticPr fontId="2" type="noConversion"/>
  </si>
  <si>
    <t>PIMCO</t>
    <phoneticPr fontId="2" type="noConversion"/>
  </si>
  <si>
    <t>Allianz</t>
    <phoneticPr fontId="2" type="noConversion"/>
  </si>
  <si>
    <t>Invesco</t>
    <phoneticPr fontId="2" type="noConversion"/>
  </si>
  <si>
    <t>Vontobel</t>
    <phoneticPr fontId="2" type="noConversion"/>
  </si>
  <si>
    <t>J.P. Morgan</t>
    <phoneticPr fontId="2" type="noConversion"/>
  </si>
  <si>
    <t>Cohen &amp; Steers</t>
    <phoneticPr fontId="2" type="noConversion"/>
  </si>
  <si>
    <t>Alliance Bernstein</t>
    <phoneticPr fontId="2" type="noConversion"/>
  </si>
  <si>
    <t>American Century</t>
    <phoneticPr fontId="2" type="noConversion"/>
  </si>
  <si>
    <t>AMP</t>
    <phoneticPr fontId="2" type="noConversion"/>
  </si>
  <si>
    <t>Amundi</t>
    <phoneticPr fontId="2" type="noConversion"/>
  </si>
  <si>
    <t>Ashmore</t>
    <phoneticPr fontId="2" type="noConversion"/>
  </si>
  <si>
    <t>Barings</t>
    <phoneticPr fontId="2" type="noConversion"/>
  </si>
  <si>
    <t>Bluebay</t>
    <phoneticPr fontId="2" type="noConversion"/>
  </si>
  <si>
    <t>Deutsche AM</t>
    <phoneticPr fontId="2" type="noConversion"/>
  </si>
  <si>
    <t>Fidelity</t>
    <phoneticPr fontId="2" type="noConversion"/>
  </si>
  <si>
    <t>Franklin</t>
    <phoneticPr fontId="2" type="noConversion"/>
  </si>
  <si>
    <t>Geode</t>
    <phoneticPr fontId="2" type="noConversion"/>
  </si>
  <si>
    <t>LGIM</t>
    <phoneticPr fontId="2" type="noConversion"/>
  </si>
  <si>
    <t>Macquarie</t>
    <phoneticPr fontId="2" type="noConversion"/>
  </si>
  <si>
    <t>Magellan</t>
    <phoneticPr fontId="2" type="noConversion"/>
  </si>
  <si>
    <t>MFS</t>
    <phoneticPr fontId="2" type="noConversion"/>
  </si>
  <si>
    <t>Morgan Stanley</t>
    <phoneticPr fontId="2" type="noConversion"/>
  </si>
  <si>
    <t>NNIP</t>
    <phoneticPr fontId="2" type="noConversion"/>
  </si>
  <si>
    <t>Nomura</t>
    <phoneticPr fontId="2" type="noConversion"/>
  </si>
  <si>
    <t>PGI</t>
    <phoneticPr fontId="2" type="noConversion"/>
  </si>
  <si>
    <t>Pictet</t>
    <phoneticPr fontId="2" type="noConversion"/>
  </si>
  <si>
    <t>PineBridge</t>
    <phoneticPr fontId="2" type="noConversion"/>
  </si>
  <si>
    <t>RREEF</t>
    <phoneticPr fontId="2" type="noConversion"/>
  </si>
  <si>
    <t>Schroders</t>
    <phoneticPr fontId="2" type="noConversion"/>
  </si>
  <si>
    <t>TCW</t>
    <phoneticPr fontId="2" type="noConversion"/>
  </si>
  <si>
    <t>Templeton</t>
    <phoneticPr fontId="2" type="noConversion"/>
  </si>
  <si>
    <t>UBS</t>
    <phoneticPr fontId="2" type="noConversion"/>
  </si>
  <si>
    <t>Vanguard</t>
    <phoneticPr fontId="2" type="noConversion"/>
  </si>
  <si>
    <t>Wellington</t>
    <phoneticPr fontId="2" type="noConversion"/>
  </si>
  <si>
    <t>-</t>
    <phoneticPr fontId="2" type="noConversion"/>
  </si>
  <si>
    <t>Total</t>
    <phoneticPr fontId="2" type="noConversion"/>
  </si>
  <si>
    <t>Others</t>
    <phoneticPr fontId="2" type="noConversion"/>
  </si>
  <si>
    <t>Total</t>
    <phoneticPr fontId="2" type="noConversion"/>
  </si>
  <si>
    <t>Mandate Size 
(in USD)</t>
  </si>
  <si>
    <t>Mandate Size 
(in USD)</t>
    <phoneticPr fontId="2" type="noConversion"/>
  </si>
  <si>
    <t>AUM 
(in USD)</t>
  </si>
  <si>
    <t>AUM 
(in USD)</t>
    <phoneticPr fontId="2" type="noConversion"/>
  </si>
  <si>
    <t>Ranking by Asset Managers' AUM</t>
    <phoneticPr fontId="2" type="noConversion"/>
  </si>
  <si>
    <t>BLF &amp; PSPF Investment Scope</t>
    <phoneticPr fontId="2" type="noConversion"/>
  </si>
  <si>
    <t>Proprietary</t>
    <phoneticPr fontId="2" type="noConversion"/>
  </si>
  <si>
    <t>Onshore Equity</t>
    <phoneticPr fontId="2" type="noConversion"/>
  </si>
  <si>
    <t>Offshore Fund</t>
    <phoneticPr fontId="2" type="noConversion"/>
  </si>
  <si>
    <t>Others</t>
    <phoneticPr fontId="2" type="noConversion"/>
  </si>
  <si>
    <t>Mandate</t>
    <phoneticPr fontId="2" type="noConversion"/>
  </si>
  <si>
    <t>Onshore Mandate</t>
    <phoneticPr fontId="2" type="noConversion"/>
  </si>
  <si>
    <t>Offshore Mandate</t>
    <phoneticPr fontId="2" type="noConversion"/>
  </si>
  <si>
    <t>Fund Size</t>
    <phoneticPr fontId="2" type="noConversion"/>
  </si>
  <si>
    <t>Total</t>
    <phoneticPr fontId="2" type="noConversion"/>
  </si>
  <si>
    <t>野村</t>
  </si>
  <si>
    <t>保德信</t>
  </si>
  <si>
    <t>國泰</t>
  </si>
  <si>
    <t>復華</t>
  </si>
  <si>
    <t>統一</t>
  </si>
  <si>
    <t>群益</t>
  </si>
  <si>
    <t>台新</t>
  </si>
  <si>
    <t>安聯</t>
  </si>
  <si>
    <t>永豐</t>
  </si>
  <si>
    <t>富邦</t>
  </si>
  <si>
    <t>匯豐中華</t>
  </si>
  <si>
    <t>摩根</t>
  </si>
  <si>
    <t>-</t>
  </si>
  <si>
    <t>Active</t>
    <phoneticPr fontId="2" type="noConversion"/>
  </si>
  <si>
    <t>Enhanced</t>
  </si>
  <si>
    <t>Enhanced</t>
    <phoneticPr fontId="2" type="noConversion"/>
  </si>
  <si>
    <t>Passive</t>
    <phoneticPr fontId="2" type="noConversion"/>
  </si>
  <si>
    <t>Ashmore</t>
  </si>
  <si>
    <t>Pictet</t>
  </si>
  <si>
    <t>MFS</t>
  </si>
  <si>
    <t>Bluebay</t>
  </si>
  <si>
    <t>LGIM</t>
  </si>
  <si>
    <t>RREEF</t>
  </si>
  <si>
    <t>Brandywine</t>
  </si>
  <si>
    <t>TCW</t>
  </si>
  <si>
    <t>LPF</t>
    <phoneticPr fontId="2" type="noConversion"/>
  </si>
  <si>
    <t>LRF</t>
    <phoneticPr fontId="2" type="noConversion"/>
  </si>
  <si>
    <t>Lazard</t>
  </si>
  <si>
    <t>PGI</t>
  </si>
  <si>
    <t>AMP</t>
  </si>
  <si>
    <t>Franklin</t>
  </si>
  <si>
    <t>LIF</t>
    <phoneticPr fontId="2" type="noConversion"/>
  </si>
  <si>
    <t>CBRE</t>
  </si>
  <si>
    <t>NPIF</t>
    <phoneticPr fontId="2" type="noConversion"/>
  </si>
  <si>
    <t>PSPF</t>
    <phoneticPr fontId="2" type="noConversion"/>
  </si>
  <si>
    <t>Alliance Bernstein</t>
  </si>
  <si>
    <t>Templeton</t>
  </si>
  <si>
    <t>PIMCO</t>
  </si>
  <si>
    <t>BlackRock</t>
  </si>
  <si>
    <t>J.P. Morgan</t>
  </si>
  <si>
    <t>Invesco</t>
  </si>
  <si>
    <t>State Street</t>
  </si>
  <si>
    <t>Vontobel</t>
  </si>
  <si>
    <t>Cohen &amp; Steers</t>
  </si>
  <si>
    <t>Wellington</t>
  </si>
  <si>
    <t>Loomis, Sayles</t>
  </si>
  <si>
    <t>Geode</t>
  </si>
  <si>
    <t>Macquarie</t>
  </si>
  <si>
    <t>Magellan</t>
  </si>
  <si>
    <t>Allianz</t>
  </si>
  <si>
    <t>PineBridge</t>
  </si>
  <si>
    <t>American Century</t>
  </si>
  <si>
    <t>Fidelity</t>
  </si>
  <si>
    <t>UBS</t>
  </si>
  <si>
    <t>Nomura</t>
  </si>
  <si>
    <t>Schroders</t>
  </si>
  <si>
    <t>Amundi</t>
  </si>
  <si>
    <t>Northern Trust</t>
  </si>
  <si>
    <t>Northern Trust</t>
    <phoneticPr fontId="2" type="noConversion"/>
  </si>
  <si>
    <t>Fixed Income</t>
  </si>
  <si>
    <t>Fixed Income</t>
    <phoneticPr fontId="2" type="noConversion"/>
  </si>
  <si>
    <t>Equity</t>
  </si>
  <si>
    <t>Equity</t>
    <phoneticPr fontId="2" type="noConversion"/>
  </si>
  <si>
    <t>Alternative</t>
    <phoneticPr fontId="2" type="noConversion"/>
  </si>
  <si>
    <t>Multi-Asset</t>
  </si>
  <si>
    <t>Absolute Return</t>
  </si>
  <si>
    <t>Absolute Return</t>
    <phoneticPr fontId="2" type="noConversion"/>
  </si>
  <si>
    <t>Global</t>
  </si>
  <si>
    <t>Global</t>
    <phoneticPr fontId="2" type="noConversion"/>
  </si>
  <si>
    <t>Asian (ex Japan)</t>
    <phoneticPr fontId="2" type="noConversion"/>
  </si>
  <si>
    <t>EM</t>
    <phoneticPr fontId="2" type="noConversion"/>
  </si>
  <si>
    <t>Asian</t>
    <phoneticPr fontId="2" type="noConversion"/>
  </si>
  <si>
    <t>EM</t>
    <phoneticPr fontId="2" type="noConversion"/>
  </si>
  <si>
    <t>Active</t>
    <phoneticPr fontId="2" type="noConversion"/>
  </si>
  <si>
    <t>統一</t>
    <phoneticPr fontId="2" type="noConversion"/>
  </si>
  <si>
    <t>Onshore Mandate Account Summary</t>
    <phoneticPr fontId="2" type="noConversion"/>
  </si>
  <si>
    <t>Geode</t>
    <phoneticPr fontId="2" type="noConversion"/>
  </si>
  <si>
    <t>Relative Return</t>
  </si>
  <si>
    <t>Total</t>
    <phoneticPr fontId="2" type="noConversion"/>
  </si>
  <si>
    <t>Account #</t>
  </si>
  <si>
    <t>% to Total Amount</t>
    <phoneticPr fontId="2" type="noConversion"/>
  </si>
  <si>
    <t>% to Total Amount</t>
    <phoneticPr fontId="2" type="noConversion"/>
  </si>
  <si>
    <t>Account #</t>
    <phoneticPr fontId="2" type="noConversion"/>
  </si>
  <si>
    <t>Mandate Size</t>
    <phoneticPr fontId="2" type="noConversion"/>
  </si>
  <si>
    <t>% to Total Amount</t>
    <phoneticPr fontId="2" type="noConversion"/>
  </si>
  <si>
    <t>Passive</t>
    <phoneticPr fontId="2" type="noConversion"/>
  </si>
  <si>
    <t>Enhanced</t>
    <phoneticPr fontId="2" type="noConversion"/>
  </si>
  <si>
    <t>Absolute Return</t>
    <phoneticPr fontId="2" type="noConversion"/>
  </si>
  <si>
    <t>Onshore Mandate Investment Type</t>
    <phoneticPr fontId="2" type="noConversion"/>
  </si>
  <si>
    <t>Investment Type</t>
    <phoneticPr fontId="2" type="noConversion"/>
  </si>
  <si>
    <t>Offshore Mandate Investment Type</t>
    <phoneticPr fontId="2" type="noConversion"/>
  </si>
  <si>
    <t>Offshore Mandate Asset Class</t>
    <phoneticPr fontId="2" type="noConversion"/>
  </si>
  <si>
    <t>Fixed Income</t>
    <phoneticPr fontId="2" type="noConversion"/>
  </si>
  <si>
    <t>Equity</t>
    <phoneticPr fontId="2" type="noConversion"/>
  </si>
  <si>
    <t>Multi-Asset</t>
    <phoneticPr fontId="2" type="noConversion"/>
  </si>
  <si>
    <t>Alternative</t>
    <phoneticPr fontId="2" type="noConversion"/>
  </si>
  <si>
    <t>Total</t>
    <phoneticPr fontId="2" type="noConversion"/>
  </si>
  <si>
    <t>Asset Class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</si>
  <si>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勞退新制
</t>
    </r>
    <r>
      <rPr>
        <b/>
        <sz val="14"/>
        <color theme="1"/>
        <rFont val="Times New Roman"/>
        <family val="1"/>
      </rPr>
      <t>LPF</t>
    </r>
    <phoneticPr fontId="2" type="noConversion"/>
  </si>
  <si>
    <t>Standish Mellon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</si>
  <si>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</si>
  <si>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</si>
  <si>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合計</t>
    <phoneticPr fontId="2" type="noConversion"/>
  </si>
  <si>
    <t>97-2 全球增值債券型（ 續約2）</t>
  </si>
  <si>
    <t>98-1 亞太（ 日本除外）股票型（ 續約2）</t>
  </si>
  <si>
    <t>98-1 全球被動股票型（ 續約2）</t>
  </si>
  <si>
    <t>106-1 絕對報酬債券型</t>
  </si>
  <si>
    <t>Global</t>
    <phoneticPr fontId="2" type="noConversion"/>
  </si>
  <si>
    <t>第 5 次續約 - 亞太股票型</t>
  </si>
  <si>
    <t>第 5 次續約 - 國際股票型</t>
  </si>
  <si>
    <t>第 6 次 - 國際股票型</t>
  </si>
  <si>
    <t>第 7 次 - 公司債券型</t>
  </si>
  <si>
    <t>第 9 次 - 高股利股票型</t>
  </si>
  <si>
    <t>第 9 次 - 低波動股票型</t>
  </si>
  <si>
    <t>第 10 次 - 基礎建設股票型</t>
  </si>
  <si>
    <t>第 10 次 - 不動產股票型</t>
  </si>
  <si>
    <t>第 11 次 - 多元資產型</t>
  </si>
  <si>
    <t>委託類型</t>
    <phoneticPr fontId="2" type="noConversion"/>
  </si>
  <si>
    <r>
      <t>100-1 全球不動產有價證券型（續約）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</si>
  <si>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全球新興市場主動債券型（續約）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</si>
  <si>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全球低波動指數被動股票型（續約）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</si>
  <si>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106-1 全球ESG混合指數被動股票型</t>
    </r>
    <r>
      <rPr>
        <sz val="12"/>
        <color theme="1"/>
        <rFont val="Times New Roman"/>
        <family val="1"/>
      </rPr>
      <t/>
    </r>
    <phoneticPr fontId="2" type="noConversion"/>
  </si>
  <si>
    <r>
      <t>106-1 絕對報酬債券型</t>
    </r>
    <r>
      <rPr>
        <sz val="12"/>
        <color theme="1"/>
        <rFont val="Times New Roman"/>
        <family val="1"/>
      </rPr>
      <t/>
    </r>
    <phoneticPr fontId="2" type="noConversion"/>
  </si>
  <si>
    <t>97年續約2國外委託經營( 全球增值債券型 )</t>
    <phoneticPr fontId="2" type="noConversion"/>
  </si>
  <si>
    <t>97年續約2 國外委託經營 ( 全球增值股票型 )</t>
    <phoneticPr fontId="2" type="noConversion"/>
  </si>
  <si>
    <t>98 年續約2 國外委託經營 ( 亞太股票型 )</t>
    <phoneticPr fontId="2" type="noConversion"/>
  </si>
  <si>
    <t>100年續約國外委託經營 ( 全球基本面指數股票型 )</t>
    <phoneticPr fontId="2" type="noConversion"/>
  </si>
  <si>
    <t>96 年全球新興市場主動股票型 (續約)</t>
    <phoneticPr fontId="2" type="noConversion"/>
  </si>
  <si>
    <t>100 年全球主動股票型 ( 續約 )</t>
    <phoneticPr fontId="2" type="noConversion"/>
  </si>
  <si>
    <t>第 6 次 - 新興股票型</t>
    <phoneticPr fontId="2" type="noConversion"/>
  </si>
  <si>
    <t>Date</t>
    <phoneticPr fontId="2" type="noConversion"/>
  </si>
  <si>
    <t>Global Equity Fundamental Indexation</t>
    <phoneticPr fontId="2" type="noConversion"/>
  </si>
  <si>
    <t>Absolute Return(Fixed Income)</t>
    <phoneticPr fontId="2" type="noConversion"/>
  </si>
  <si>
    <t>Benchmark
Return (%)</t>
    <phoneticPr fontId="2" type="noConversion"/>
  </si>
  <si>
    <t>PGI</t>
    <phoneticPr fontId="2" type="noConversion"/>
  </si>
  <si>
    <t>CBRE</t>
    <phoneticPr fontId="2" type="noConversion"/>
  </si>
  <si>
    <t>NNIP</t>
    <phoneticPr fontId="2" type="noConversion"/>
  </si>
  <si>
    <t>BlackRock</t>
    <phoneticPr fontId="2" type="noConversion"/>
  </si>
  <si>
    <t>State Street</t>
    <phoneticPr fontId="2" type="noConversion"/>
  </si>
  <si>
    <t>UBS</t>
    <phoneticPr fontId="2" type="noConversion"/>
  </si>
  <si>
    <t>Nomura</t>
    <phoneticPr fontId="2" type="noConversion"/>
  </si>
  <si>
    <t>Fidelity</t>
    <phoneticPr fontId="2" type="noConversion"/>
  </si>
  <si>
    <t>Franklin</t>
    <phoneticPr fontId="2" type="noConversion"/>
  </si>
  <si>
    <t>TCW</t>
    <phoneticPr fontId="2" type="noConversion"/>
  </si>
  <si>
    <t>Performance (%)
(Since Inception)</t>
    <phoneticPr fontId="2" type="noConversion"/>
  </si>
  <si>
    <t>Difference
(%)</t>
    <phoneticPr fontId="2" type="noConversion"/>
  </si>
  <si>
    <t>Rank</t>
    <phoneticPr fontId="2" type="noConversion"/>
  </si>
  <si>
    <t>Rank</t>
  </si>
  <si>
    <t>2015/09</t>
    <phoneticPr fontId="2" type="noConversion"/>
  </si>
  <si>
    <t>-</t>
    <phoneticPr fontId="2" type="noConversion"/>
  </si>
  <si>
    <t>2015/10</t>
    <phoneticPr fontId="2" type="noConversion"/>
  </si>
  <si>
    <t>2015/11</t>
    <phoneticPr fontId="2" type="noConversion"/>
  </si>
  <si>
    <t>2015/12</t>
    <phoneticPr fontId="2" type="noConversion"/>
  </si>
  <si>
    <t>2016/01</t>
    <phoneticPr fontId="2" type="noConversion"/>
  </si>
  <si>
    <t>2016/02</t>
    <phoneticPr fontId="2" type="noConversion"/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</si>
  <si>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</si>
  <si>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</si>
  <si>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</si>
  <si>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</si>
  <si>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</si>
  <si>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</si>
  <si>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</si>
  <si>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</si>
  <si>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</si>
  <si>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</si>
  <si>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  <phoneticPr fontId="2" type="noConversion"/>
  </si>
  <si>
    <t>2017/02</t>
    <phoneticPr fontId="2" type="noConversion"/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</si>
  <si>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</si>
  <si>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</si>
  <si>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</si>
  <si>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</si>
  <si>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</si>
  <si>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</si>
  <si>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</si>
  <si>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</si>
  <si>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</si>
  <si>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</si>
  <si>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  <phoneticPr fontId="2" type="noConversion"/>
  </si>
  <si>
    <t>2018/02</t>
    <phoneticPr fontId="2" type="noConversion"/>
  </si>
  <si>
    <t>2018/03</t>
    <phoneticPr fontId="2" type="noConversion"/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</si>
  <si>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</si>
  <si>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</si>
  <si>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</si>
  <si>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</si>
  <si>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</si>
  <si>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</si>
  <si>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</si>
  <si>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</si>
  <si>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</si>
  <si>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Asset Manager</t>
    <phoneticPr fontId="2" type="noConversion"/>
  </si>
  <si>
    <t>資產管理公司</t>
    <phoneticPr fontId="2" type="noConversion"/>
  </si>
  <si>
    <t>勞工保險基金 106 年度年第一次委託經營</t>
  </si>
  <si>
    <t>105年委託經營</t>
  </si>
  <si>
    <t>第12次-總報酬固定收益型</t>
  </si>
  <si>
    <t>PSPF</t>
  </si>
  <si>
    <t>103 年第一次委託經營第二期(續約)</t>
    <phoneticPr fontId="2" type="noConversion"/>
  </si>
  <si>
    <t>107 年第一次委託經營</t>
  </si>
  <si>
    <t>107 年第一次委託經營</t>
    <phoneticPr fontId="2" type="noConversion"/>
  </si>
  <si>
    <t>國泰</t>
    <phoneticPr fontId="2" type="noConversion"/>
  </si>
  <si>
    <t>107-1絕對報酬股票型</t>
  </si>
  <si>
    <t>107-1絕對報酬股票型</t>
    <phoneticPr fontId="2" type="noConversion"/>
  </si>
  <si>
    <t>CPR</t>
  </si>
  <si>
    <t>NPIF</t>
  </si>
  <si>
    <t>CPR</t>
    <phoneticPr fontId="2" type="noConversion"/>
  </si>
  <si>
    <t>2019/01</t>
    <phoneticPr fontId="2" type="noConversion"/>
  </si>
  <si>
    <t>2019/02</t>
  </si>
  <si>
    <t>2019/03</t>
  </si>
  <si>
    <t>國內 98 年第二次委託經營( 續約 3)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</si>
  <si>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退撫基金
</t>
    </r>
    <r>
      <rPr>
        <b/>
        <sz val="14"/>
        <color theme="1"/>
        <rFont val="Times New Roman"/>
        <family val="1"/>
      </rPr>
      <t>PSPF</t>
    </r>
    <phoneticPr fontId="2" type="noConversion"/>
  </si>
  <si>
    <r>
      <rPr>
        <sz val="14"/>
        <rFont val="標楷體"/>
        <family val="4"/>
        <charset val="136"/>
      </rPr>
      <t>國外投資</t>
    </r>
    <r>
      <rPr>
        <sz val="14"/>
        <rFont val="Times New Roman"/>
        <family val="1"/>
      </rPr>
      <t xml:space="preserve"> Overseas Investment </t>
    </r>
    <phoneticPr fontId="2" type="noConversion"/>
  </si>
  <si>
    <t>105年委託經營</t>
    <phoneticPr fontId="2" type="noConversion"/>
  </si>
  <si>
    <t>104 年第一次委託經營第一期( 續約 )</t>
    <phoneticPr fontId="2" type="noConversion"/>
  </si>
  <si>
    <t>國內104 年第一次委託經營第一期( 續約 )</t>
    <phoneticPr fontId="2" type="noConversion"/>
  </si>
  <si>
    <t>101年委託經營</t>
    <phoneticPr fontId="2" type="noConversion"/>
  </si>
  <si>
    <t>102年委託經營</t>
    <phoneticPr fontId="2" type="noConversion"/>
  </si>
  <si>
    <t>2019/04</t>
    <phoneticPr fontId="2" type="noConversion"/>
  </si>
  <si>
    <t>Absolute Return(Equity)</t>
    <phoneticPr fontId="2" type="noConversion"/>
  </si>
  <si>
    <t>Invesco</t>
    <phoneticPr fontId="2" type="noConversion"/>
  </si>
  <si>
    <t>Invesco</t>
    <phoneticPr fontId="2" type="noConversion"/>
  </si>
  <si>
    <t>Wellington</t>
    <phoneticPr fontId="2" type="noConversion"/>
  </si>
  <si>
    <t>Wellington</t>
    <phoneticPr fontId="2" type="noConversion"/>
  </si>
  <si>
    <t>CPR</t>
    <phoneticPr fontId="2" type="noConversion"/>
  </si>
  <si>
    <t>CPR</t>
    <phoneticPr fontId="2" type="noConversion"/>
  </si>
  <si>
    <t>State Street</t>
    <phoneticPr fontId="2" type="noConversion"/>
  </si>
  <si>
    <t>State Street</t>
    <phoneticPr fontId="2" type="noConversion"/>
  </si>
  <si>
    <t>Nomura</t>
    <phoneticPr fontId="2" type="noConversion"/>
  </si>
  <si>
    <t>Nomura</t>
    <phoneticPr fontId="2" type="noConversion"/>
  </si>
  <si>
    <t>107 年第二次委託經營</t>
    <phoneticPr fontId="2" type="noConversion"/>
  </si>
  <si>
    <t>施羅德</t>
  </si>
  <si>
    <t>2019/05</t>
    <phoneticPr fontId="2" type="noConversion"/>
  </si>
  <si>
    <t>Absolute Return Mandate Market Share (TOP 5)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</si>
  <si>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勞退舊制
</t>
    </r>
    <r>
      <rPr>
        <b/>
        <sz val="14"/>
        <color theme="1"/>
        <rFont val="Times New Roman"/>
        <family val="1"/>
      </rPr>
      <t>LRF</t>
    </r>
    <phoneticPr fontId="2" type="noConversion"/>
  </si>
  <si>
    <t>96 年續約3 國外委託經營 ( 平衡型  )</t>
    <phoneticPr fontId="2" type="noConversion"/>
  </si>
  <si>
    <t>國民年金保險基金102 年度委託帳戶續約1</t>
    <phoneticPr fontId="2" type="noConversion"/>
  </si>
  <si>
    <t>2019/06</t>
  </si>
  <si>
    <t>100 年第一次委託經營( 續約2 )</t>
    <phoneticPr fontId="2" type="noConversion"/>
  </si>
  <si>
    <t>2019/07</t>
    <phoneticPr fontId="2" type="noConversion"/>
  </si>
  <si>
    <t>American Century</t>
    <phoneticPr fontId="2" type="noConversion"/>
  </si>
  <si>
    <t>2019/08</t>
  </si>
  <si>
    <t>96年第一次委託經營（續約4）</t>
    <phoneticPr fontId="2" type="noConversion"/>
  </si>
  <si>
    <t>2019/09</t>
    <phoneticPr fontId="2" type="noConversion"/>
  </si>
  <si>
    <t>American Century</t>
    <phoneticPr fontId="2" type="noConversion"/>
  </si>
  <si>
    <t>Difference</t>
    <phoneticPr fontId="2" type="noConversion"/>
  </si>
  <si>
    <t>2019/10</t>
    <phoneticPr fontId="2" type="noConversion"/>
  </si>
  <si>
    <t>2019/11</t>
    <phoneticPr fontId="2" type="noConversion"/>
  </si>
  <si>
    <t>LPF</t>
    <phoneticPr fontId="2" type="noConversion"/>
  </si>
  <si>
    <t>107-1絕對報酬股票型</t>
    <phoneticPr fontId="2" type="noConversion"/>
  </si>
  <si>
    <t>State Street</t>
    <phoneticPr fontId="2" type="noConversion"/>
  </si>
  <si>
    <t>108-1全球新興市場動態多元因子指數增值股票型</t>
    <phoneticPr fontId="2" type="noConversion"/>
  </si>
  <si>
    <t>Robeco</t>
    <phoneticPr fontId="2" type="noConversion"/>
  </si>
  <si>
    <t>Robeco</t>
    <phoneticPr fontId="2" type="noConversion"/>
  </si>
  <si>
    <t>EM Equity</t>
    <phoneticPr fontId="2" type="noConversion"/>
  </si>
  <si>
    <t>基金名稱</t>
    <phoneticPr fontId="2" type="noConversion"/>
  </si>
  <si>
    <t>委託類型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</si>
  <si>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</si>
  <si>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</si>
  <si>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</si>
  <si>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Fund</t>
    <phoneticPr fontId="2" type="noConversion"/>
  </si>
  <si>
    <t>Mandate Type</t>
    <phoneticPr fontId="2" type="noConversion"/>
  </si>
  <si>
    <t>Asset Class</t>
    <phoneticPr fontId="2" type="noConversion"/>
  </si>
  <si>
    <t>SITE</t>
    <phoneticPr fontId="2" type="noConversion"/>
  </si>
  <si>
    <t>Mandate Size</t>
    <phoneticPr fontId="2" type="noConversion"/>
  </si>
  <si>
    <t>From</t>
    <phoneticPr fontId="2" type="noConversion"/>
  </si>
  <si>
    <t>As of</t>
    <phoneticPr fontId="2" type="noConversion"/>
  </si>
  <si>
    <t>Difference</t>
    <phoneticPr fontId="2" type="noConversion"/>
  </si>
  <si>
    <t>Amundi</t>
    <phoneticPr fontId="2" type="noConversion"/>
  </si>
  <si>
    <t>2019/12</t>
  </si>
  <si>
    <t>American Century</t>
    <phoneticPr fontId="2" type="noConversion"/>
  </si>
  <si>
    <t>Deutsche AM</t>
    <phoneticPr fontId="2" type="noConversion"/>
  </si>
  <si>
    <t>97年第一次委託經營（續約4）</t>
    <phoneticPr fontId="2" type="noConversion"/>
  </si>
  <si>
    <t xml:space="preserve">99 年第二次委託經營（續約2） </t>
    <phoneticPr fontId="2" type="noConversion"/>
  </si>
  <si>
    <t>2020/01</t>
    <phoneticPr fontId="2" type="noConversion"/>
  </si>
  <si>
    <t>108年委託經營</t>
  </si>
  <si>
    <t>108年委託經營</t>
    <phoneticPr fontId="2" type="noConversion"/>
  </si>
  <si>
    <t>104 年全球主動債券型 ( 續約2 )</t>
    <phoneticPr fontId="2" type="noConversion"/>
  </si>
  <si>
    <t>2020/02</t>
    <phoneticPr fontId="2" type="noConversion"/>
  </si>
  <si>
    <t>107年委託經營</t>
    <phoneticPr fontId="2" type="noConversion"/>
  </si>
  <si>
    <t>野村</t>
    <phoneticPr fontId="2" type="noConversion"/>
  </si>
  <si>
    <t>群益</t>
    <phoneticPr fontId="2" type="noConversion"/>
  </si>
  <si>
    <t>復華</t>
    <phoneticPr fontId="2" type="noConversion"/>
  </si>
  <si>
    <t>保德信</t>
    <phoneticPr fontId="2" type="noConversion"/>
  </si>
  <si>
    <t>2020/03</t>
    <phoneticPr fontId="2" type="noConversion"/>
  </si>
  <si>
    <t>貨幣基金</t>
    <phoneticPr fontId="2" type="noConversion"/>
  </si>
  <si>
    <t>2020/04</t>
    <phoneticPr fontId="2" type="noConversion"/>
  </si>
  <si>
    <t>國內 101 年第二次委託經營( 續約2 )</t>
    <phoneticPr fontId="2" type="noConversion"/>
  </si>
  <si>
    <t>2020/05</t>
    <phoneticPr fontId="2" type="noConversion"/>
  </si>
  <si>
    <t>Total Return Fixed Income(PSPF)</t>
    <phoneticPr fontId="2" type="noConversion"/>
  </si>
  <si>
    <t>Global</t>
    <phoneticPr fontId="2" type="noConversion"/>
  </si>
  <si>
    <t>Alliance Bernstein</t>
    <phoneticPr fontId="2" type="noConversion"/>
  </si>
  <si>
    <t/>
  </si>
  <si>
    <t>101 年第一次委託經營( 續約 2)</t>
    <phoneticPr fontId="2" type="noConversion"/>
  </si>
  <si>
    <t>2020/06</t>
    <phoneticPr fontId="2" type="noConversion"/>
  </si>
  <si>
    <t>2020/07</t>
  </si>
  <si>
    <t>101 年第二次委託經營( 續約 2)</t>
    <phoneticPr fontId="2" type="noConversion"/>
  </si>
  <si>
    <t>2020/08</t>
    <phoneticPr fontId="2" type="noConversion"/>
  </si>
  <si>
    <t>104-1 全球高品質被動股票型(續約)</t>
    <phoneticPr fontId="2" type="noConversion"/>
  </si>
  <si>
    <t>勞工保險基金 103年度續約3</t>
    <phoneticPr fontId="2" type="noConversion"/>
  </si>
  <si>
    <t>2020/09</t>
    <phoneticPr fontId="2" type="noConversion"/>
  </si>
  <si>
    <t>Global REITs RENEW</t>
    <phoneticPr fontId="2" type="noConversion"/>
  </si>
  <si>
    <t>2020/10</t>
    <phoneticPr fontId="2" type="noConversion"/>
  </si>
  <si>
    <t>2020/11</t>
    <phoneticPr fontId="2" type="noConversion"/>
  </si>
  <si>
    <t>Global Sovereign Credit RENEW</t>
    <phoneticPr fontId="2" type="noConversion"/>
  </si>
  <si>
    <t>2020/12</t>
    <phoneticPr fontId="2" type="noConversion"/>
  </si>
  <si>
    <t>109-1全球美元公司增值債券型</t>
    <phoneticPr fontId="2" type="noConversion"/>
  </si>
  <si>
    <t>DWS</t>
  </si>
  <si>
    <t>2021/1</t>
    <phoneticPr fontId="2" type="noConversion"/>
  </si>
  <si>
    <t>DWS</t>
    <phoneticPr fontId="2" type="noConversion"/>
  </si>
  <si>
    <t>DWS</t>
    <phoneticPr fontId="2" type="noConversion"/>
  </si>
  <si>
    <t>Insight</t>
    <phoneticPr fontId="2" type="noConversion"/>
  </si>
  <si>
    <t>Western</t>
  </si>
  <si>
    <t>Western</t>
    <phoneticPr fontId="2" type="noConversion"/>
  </si>
  <si>
    <t>Insight</t>
    <phoneticPr fontId="2" type="noConversion"/>
  </si>
  <si>
    <t>LPF</t>
  </si>
  <si>
    <t>Target</t>
    <phoneticPr fontId="2" type="noConversion"/>
  </si>
  <si>
    <t>2021/2</t>
    <phoneticPr fontId="2" type="noConversion"/>
  </si>
  <si>
    <t>2021/3</t>
    <phoneticPr fontId="2" type="noConversion"/>
  </si>
  <si>
    <t>NPIF</t>
    <phoneticPr fontId="2" type="noConversion"/>
  </si>
  <si>
    <t>Global</t>
    <phoneticPr fontId="2" type="noConversion"/>
  </si>
  <si>
    <t>INSIGHT</t>
    <phoneticPr fontId="2" type="noConversion"/>
  </si>
  <si>
    <t>BlackRock</t>
    <phoneticPr fontId="2" type="noConversion"/>
  </si>
  <si>
    <t>2021/4</t>
    <phoneticPr fontId="2" type="noConversion"/>
  </si>
  <si>
    <t>2021/5</t>
    <phoneticPr fontId="2" type="noConversion"/>
  </si>
  <si>
    <t>109 年第一次委託經營</t>
    <phoneticPr fontId="2" type="noConversion"/>
  </si>
  <si>
    <t>97-1 全球債券型（ 續約3）</t>
    <phoneticPr fontId="2" type="noConversion"/>
  </si>
  <si>
    <t>97-1 全球債券型（ 續約3）</t>
    <phoneticPr fontId="2" type="noConversion"/>
  </si>
  <si>
    <t>99-1 全球新興市場股票型（續約2）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</si>
  <si>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</si>
  <si>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</si>
  <si>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</si>
  <si>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</si>
  <si>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>101 年續約國外委託經營 (全球低波動指數股票型 )</t>
    <phoneticPr fontId="2" type="noConversion"/>
  </si>
  <si>
    <t>102 年續約國外委託經營 ( 全球高股利增值股票型 )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</si>
  <si>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</si>
  <si>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</si>
  <si>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</si>
  <si>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</si>
  <si>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 xml:space="preserve">102 年續約國外委託經營 ( 全球基礎建設有價證券型 )  </t>
    <phoneticPr fontId="2" type="noConversion"/>
  </si>
  <si>
    <t xml:space="preserve">102 年續約國外委託經營 ( 全球不動產有價證券型 ) </t>
    <phoneticPr fontId="2" type="noConversion"/>
  </si>
  <si>
    <t>101 年全球新興市場主動債券型 ( 續約 )</t>
    <phoneticPr fontId="2" type="noConversion"/>
  </si>
  <si>
    <t>104-2 全球基礎建設有價證券型(續約)</t>
  </si>
  <si>
    <t>104-2 全球基礎建設有價證券型(續約)</t>
    <phoneticPr fontId="2" type="noConversion"/>
  </si>
  <si>
    <t>104-2 全球不動產有價證券型(續約)</t>
    <phoneticPr fontId="2" type="noConversion"/>
  </si>
  <si>
    <t>2021/6</t>
    <phoneticPr fontId="2" type="noConversion"/>
  </si>
  <si>
    <t>98 年第一次委託經營（續約4）</t>
    <phoneticPr fontId="2" type="noConversion"/>
  </si>
  <si>
    <t>國內 101 年第一次委託經營( 續約2 )</t>
    <phoneticPr fontId="2" type="noConversion"/>
  </si>
  <si>
    <t>勞工保險基金 104年度續約3</t>
    <phoneticPr fontId="2" type="noConversion"/>
  </si>
  <si>
    <t>97-2 全球增值股票型（ 續約2）</t>
    <phoneticPr fontId="2" type="noConversion"/>
  </si>
  <si>
    <t>100-1 全球基本面指數被動股票型（續約2）</t>
    <phoneticPr fontId="2" type="noConversion"/>
  </si>
  <si>
    <t>105-1 全球多元資產型 ( 續約 )</t>
    <phoneticPr fontId="2" type="noConversion"/>
  </si>
  <si>
    <t>104-1 全球主權信用增值債券型 (續約)</t>
    <phoneticPr fontId="2" type="noConversion"/>
  </si>
  <si>
    <t>2021/7</t>
    <phoneticPr fontId="2" type="noConversion"/>
  </si>
  <si>
    <t>105-1 亞太混合指數增值股票型(續約)</t>
    <phoneticPr fontId="2" type="noConversion"/>
  </si>
  <si>
    <t>2021/8</t>
    <phoneticPr fontId="2" type="noConversion"/>
  </si>
  <si>
    <t>野村</t>
    <phoneticPr fontId="2" type="noConversion"/>
  </si>
  <si>
    <t>Nomura</t>
    <phoneticPr fontId="2" type="noConversion"/>
  </si>
  <si>
    <t>2021/9</t>
    <phoneticPr fontId="2" type="noConversion"/>
  </si>
  <si>
    <t>Loomis Sayles</t>
  </si>
  <si>
    <t>110-1全球多元資產型</t>
  </si>
  <si>
    <t>110-1全球多元資產型</t>
    <phoneticPr fontId="2" type="noConversion"/>
  </si>
  <si>
    <t>110-1全球多元資產型</t>
    <phoneticPr fontId="2" type="noConversion"/>
  </si>
  <si>
    <t>Equity</t>
    <phoneticPr fontId="2" type="noConversion"/>
  </si>
  <si>
    <t>Ninety one</t>
  </si>
  <si>
    <t>T. Rowe Price</t>
    <phoneticPr fontId="2" type="noConversion"/>
  </si>
  <si>
    <t>J.P. Morgan</t>
    <phoneticPr fontId="2" type="noConversion"/>
  </si>
  <si>
    <t>Fidelity</t>
    <phoneticPr fontId="2" type="noConversion"/>
  </si>
  <si>
    <t>第13次-高品質ESG 股票型</t>
    <phoneticPr fontId="2" type="noConversion"/>
  </si>
  <si>
    <t>BlackRock</t>
    <phoneticPr fontId="2" type="noConversion"/>
  </si>
  <si>
    <t>UBS</t>
    <phoneticPr fontId="2" type="noConversion"/>
  </si>
  <si>
    <t>Multi-Asset</t>
    <phoneticPr fontId="2" type="noConversion"/>
  </si>
  <si>
    <t>110-1全球基礎建設有價證券型</t>
    <phoneticPr fontId="2" type="noConversion"/>
  </si>
  <si>
    <t>Alternative</t>
    <phoneticPr fontId="2" type="noConversion"/>
  </si>
  <si>
    <t>ClearBridge</t>
  </si>
  <si>
    <t>ClearBridge</t>
    <phoneticPr fontId="2" type="noConversion"/>
  </si>
  <si>
    <t>T. Rowe Price</t>
  </si>
  <si>
    <t>6 Partners of Nomura SITE</t>
    <phoneticPr fontId="2" type="noConversion"/>
  </si>
  <si>
    <t>Cohen &amp; Steers</t>
    <phoneticPr fontId="2" type="noConversion"/>
  </si>
  <si>
    <t>Loomis Sayles</t>
    <phoneticPr fontId="2" type="noConversion"/>
  </si>
  <si>
    <t xml:space="preserve"> Global Infra</t>
    <phoneticPr fontId="2" type="noConversion"/>
  </si>
  <si>
    <t xml:space="preserve"> CBRE</t>
    <phoneticPr fontId="2" type="noConversion"/>
  </si>
  <si>
    <t>ClearBridge</t>
    <phoneticPr fontId="2" type="noConversion"/>
  </si>
  <si>
    <t>Magellan</t>
    <phoneticPr fontId="2" type="noConversion"/>
  </si>
  <si>
    <t>2021/10</t>
  </si>
  <si>
    <t xml:space="preserve"> Global Multi Asset</t>
    <phoneticPr fontId="2" type="noConversion"/>
  </si>
  <si>
    <t>Ninety one</t>
    <phoneticPr fontId="2" type="noConversion"/>
  </si>
  <si>
    <t>Ninety one</t>
    <phoneticPr fontId="2" type="noConversion"/>
  </si>
  <si>
    <t>Schroders</t>
    <phoneticPr fontId="2" type="noConversion"/>
  </si>
  <si>
    <t>110-1全球基礎建設有價證券型</t>
  </si>
  <si>
    <t>Alternative</t>
  </si>
  <si>
    <t>LRF</t>
  </si>
  <si>
    <t>第13次-高品質ESG 股票型</t>
  </si>
  <si>
    <t>Active</t>
  </si>
  <si>
    <t>97-1 全球債券型（ 續約3）</t>
  </si>
  <si>
    <t>97-2 全球增值股票型（ 續約2）</t>
  </si>
  <si>
    <t>Asian (ex Japan)</t>
  </si>
  <si>
    <t>Passive</t>
  </si>
  <si>
    <t>99-1 全球新興市場股票型（續約2）</t>
  </si>
  <si>
    <t>EM</t>
  </si>
  <si>
    <t>100-1 全球基本面指數被動股票型（續約2）</t>
  </si>
  <si>
    <t>100-1 全球不動產有價證券型（續約）</t>
  </si>
  <si>
    <t>101-1 全球新興市場主動債券型（續約）</t>
  </si>
  <si>
    <t>101-1 全球低波動指數被動股票型（續約）</t>
  </si>
  <si>
    <t>102-1 全球高股利增值股票型(續約)</t>
  </si>
  <si>
    <t>102 - 1 全球信用主動債券型(續約)</t>
  </si>
  <si>
    <t>104-1 全球高品質被動股票型(續約)</t>
  </si>
  <si>
    <t>104-2 全球 基礎建設有價證券型(續約)</t>
  </si>
  <si>
    <t>104-1 全球主權信用增值債券型(續約)</t>
  </si>
  <si>
    <t>105-1 全球多元資產型 ( 續約 )</t>
  </si>
  <si>
    <t>105-1 亞太混合指數增值股票型(續約)</t>
  </si>
  <si>
    <t>Asian</t>
  </si>
  <si>
    <t>106-1 全球ESG混合指數被動股票型</t>
  </si>
  <si>
    <t>108-1全球新興市場動態多元因子指數增值股票型</t>
  </si>
  <si>
    <t>Robeco</t>
  </si>
  <si>
    <t>109-1全球美元公司增值債券型</t>
  </si>
  <si>
    <t>Insight</t>
  </si>
  <si>
    <t>96 年續約3 國外委託經營 ( 平衡型  )</t>
  </si>
  <si>
    <t>97年續約2國外委託經營( 全球增值債券型 )</t>
  </si>
  <si>
    <t>97年續約2 國外委託經營 ( 全球增值股票型 )</t>
  </si>
  <si>
    <t>98 年續約2 國外委託經營 ( 亞太股票型 )</t>
  </si>
  <si>
    <t>100年續約國外委託經營 ( 全球基本面指數股票型 )</t>
  </si>
  <si>
    <t>101 年續約國外委託經營 (全球低波動指數股票型 )</t>
  </si>
  <si>
    <t>102 年續約國外委託經營 ( 全球高股利增值股票型 )</t>
  </si>
  <si>
    <t xml:space="preserve">102 年續約國外委託經營 ( 全球基礎建設有價證券型 )  </t>
  </si>
  <si>
    <t xml:space="preserve">102 年續約國外委託經營 ( 全球不動產有價證券型 ) </t>
  </si>
  <si>
    <t>LIF</t>
  </si>
  <si>
    <t>96 年全球新興市場主動股票型 (續約)</t>
  </si>
  <si>
    <t>100 年全球主動股票型 ( 續約 )</t>
  </si>
  <si>
    <t>101 年全球新興市場主動債券型 ( 續約 )</t>
  </si>
  <si>
    <t>104 年全球主動債券型 ( 續約2 )</t>
  </si>
  <si>
    <t>104-2 全球不動產有價證券型(續約)</t>
  </si>
  <si>
    <t>104-1 全球主權信用增值債券型 (續約)</t>
  </si>
  <si>
    <t>INSIGHT</t>
  </si>
  <si>
    <t>第 6 次 - 新興股票型</t>
  </si>
  <si>
    <t>96年第一次委託經營（續約4）</t>
  </si>
  <si>
    <t>97年第一次委託經營（續約4）</t>
  </si>
  <si>
    <t>98 年第一次委託經營（續約4）</t>
  </si>
  <si>
    <t xml:space="preserve">99 年第二次委託經營（續約2） </t>
  </si>
  <si>
    <t>100 年第一次委託經營( 續約2 )</t>
  </si>
  <si>
    <t>101 年第一次委託經營( 續約 2)</t>
  </si>
  <si>
    <t>101 年第二次委託經營( 續約 2)</t>
  </si>
  <si>
    <t>102 年第二次委託經營 ( 續約 )</t>
  </si>
  <si>
    <t>103 年第一次委託經營第二期(續約)</t>
  </si>
  <si>
    <t>104 年第一次委託經營第一期( 續約 )</t>
  </si>
  <si>
    <t>107 年第二次委託經營</t>
  </si>
  <si>
    <t>109 年第一次委託經營</t>
  </si>
  <si>
    <t>國內 98 年第二次委託經營( 續約 3)</t>
  </si>
  <si>
    <t>國內 101 年第一次委託經營( 續約2 )</t>
  </si>
  <si>
    <t>國內 101 年第二次委託經營( 續約2 )</t>
  </si>
  <si>
    <t>國內104 年第一次委託經營第一期( 續約 )</t>
  </si>
  <si>
    <t>勞工保險基金 103年度續約3</t>
  </si>
  <si>
    <t>勞工保險基金 104年度續約3</t>
  </si>
  <si>
    <t>國民年金保險基金102 年度委託帳戶續約1</t>
  </si>
  <si>
    <t>101年委託經營</t>
  </si>
  <si>
    <t>102年委託經營</t>
  </si>
  <si>
    <t>107年委託經營</t>
  </si>
  <si>
    <t>Absolute Return</t>
    <phoneticPr fontId="2" type="noConversion"/>
  </si>
  <si>
    <t>110年第一次委託經營</t>
  </si>
  <si>
    <t>110年第一次委託經營</t>
    <phoneticPr fontId="2" type="noConversion"/>
  </si>
  <si>
    <t>第一金</t>
  </si>
  <si>
    <t>Franklin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</si>
</sst>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0_);[Red]\(0\)"/>
    <numFmt numFmtId="178" formatCode="0.00_);[Red]\(0.00\)"/>
    <numFmt numFmtId="179" formatCode="0.00_ 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Verdana"/>
      <family val="2"/>
    </font>
    <font>
      <sz val="10"/>
      <name val="Verdana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DFKai-SB"/>
      <family val="4"/>
      <charset val="136"/>
    </font>
    <font>
      <sz val="14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color theme="1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b/>
      <sz val="12"/>
      <color theme="1"/>
      <name val="標楷體"/>
      <family val="4"/>
      <charset val="136"/>
    </font>
    <font>
      <sz val="11"/>
      <color rgb="FFFF0000"/>
      <name val="微軟正黑體"/>
      <family val="2"/>
      <charset val="136"/>
    </font>
    <font>
      <sz val="12"/>
      <name val="Times New Roman"/>
      <family val="1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Times New Roman"/>
      <family val="1"/>
    </font>
    <font>
      <sz val="12"/>
      <color rgb="FFFF0000"/>
      <name val="微軟正黑體"/>
      <family val="2"/>
      <charset val="136"/>
    </font>
    <font>
      <b/>
      <sz val="12"/>
      <color rgb="FF0000FF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1"/>
      <name val="Tahoma"/>
      <family val="2"/>
    </font>
    <font>
      <sz val="12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Times New Roman"/>
      <family val="1"/>
    </font>
    <font>
      <b/>
      <sz val="10"/>
      <color rgb="FF595959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4" fillId="0" borderId="0"/>
    <xf numFmtId="9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34" fillId="0" borderId="0"/>
    <xf numFmtId="0" fontId="47" fillId="0" borderId="0"/>
    <xf numFmtId="9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47" fillId="0" borderId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</cellStyleXfs>
  <cellXfs count="898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10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10" fontId="14" fillId="0" borderId="6" xfId="2" applyNumberFormat="1" applyFont="1" applyBorder="1" applyAlignment="1">
      <alignment horizontal="center" vertical="center"/>
    </xf>
    <xf numFmtId="10" fontId="15" fillId="0" borderId="6" xfId="2" applyNumberFormat="1" applyFont="1" applyBorder="1" applyAlignment="1">
      <alignment horizontal="center" vertical="center"/>
    </xf>
    <xf numFmtId="0" fontId="15" fillId="0" borderId="5" xfId="3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center" wrapText="1" indent="2"/>
    </xf>
    <xf numFmtId="0" fontId="14" fillId="0" borderId="5" xfId="3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 indent="1"/>
    </xf>
    <xf numFmtId="0" fontId="18" fillId="0" borderId="0" xfId="0" applyFo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21" fillId="0" borderId="2" xfId="4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4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6" fillId="0" borderId="5" xfId="3" applyFont="1" applyBorder="1" applyAlignment="1">
      <alignment horizontal="left" vertical="top" wrapText="1" indent="1"/>
    </xf>
    <xf numFmtId="0" fontId="25" fillId="0" borderId="5" xfId="3" applyFont="1" applyBorder="1" applyAlignment="1">
      <alignment horizontal="left" vertical="top" wrapText="1" indent="1"/>
    </xf>
    <xf numFmtId="0" fontId="7" fillId="0" borderId="36" xfId="0" applyFont="1" applyBorder="1" applyAlignment="1">
      <alignment vertical="center" wrapText="1"/>
    </xf>
    <xf numFmtId="0" fontId="6" fillId="0" borderId="38" xfId="0" applyFont="1" applyBorder="1" applyAlignment="1">
      <alignment horizontal="left" vertical="center" wrapText="1" indent="2"/>
    </xf>
    <xf numFmtId="10" fontId="15" fillId="0" borderId="39" xfId="2" applyNumberFormat="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3" xfId="1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176" fontId="5" fillId="0" borderId="8" xfId="1" applyNumberFormat="1" applyFont="1" applyFill="1" applyBorder="1" applyAlignment="1">
      <alignment horizontal="center" vertical="center"/>
    </xf>
    <xf numFmtId="176" fontId="5" fillId="0" borderId="9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6" fontId="5" fillId="0" borderId="11" xfId="1" applyNumberFormat="1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23" fillId="0" borderId="45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46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176" fontId="5" fillId="0" borderId="30" xfId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6" fontId="5" fillId="0" borderId="2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76" fontId="5" fillId="0" borderId="3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0" fontId="5" fillId="0" borderId="30" xfId="2" applyNumberFormat="1" applyFont="1" applyFill="1" applyBorder="1" applyAlignment="1">
      <alignment horizontal="center" vertical="center"/>
    </xf>
    <xf numFmtId="10" fontId="5" fillId="0" borderId="31" xfId="2" applyNumberFormat="1" applyFont="1" applyFill="1" applyBorder="1" applyAlignment="1">
      <alignment horizontal="center" vertical="center"/>
    </xf>
    <xf numFmtId="10" fontId="5" fillId="0" borderId="24" xfId="2" applyNumberFormat="1" applyFont="1" applyFill="1" applyBorder="1" applyAlignment="1">
      <alignment horizontal="center" vertical="center"/>
    </xf>
    <xf numFmtId="10" fontId="5" fillId="0" borderId="32" xfId="2" applyNumberFormat="1" applyFont="1" applyFill="1" applyBorder="1" applyAlignment="1">
      <alignment horizontal="center" vertical="center"/>
    </xf>
    <xf numFmtId="10" fontId="5" fillId="0" borderId="34" xfId="2" applyNumberFormat="1" applyFont="1" applyFill="1" applyBorder="1" applyAlignment="1">
      <alignment horizontal="center" vertical="center"/>
    </xf>
    <xf numFmtId="10" fontId="5" fillId="0" borderId="35" xfId="2" applyNumberFormat="1" applyFont="1" applyFill="1" applyBorder="1" applyAlignment="1">
      <alignment horizontal="center" vertical="center"/>
    </xf>
    <xf numFmtId="10" fontId="5" fillId="0" borderId="13" xfId="2" applyNumberFormat="1" applyFont="1" applyFill="1" applyBorder="1" applyAlignment="1">
      <alignment horizontal="center" vertical="center"/>
    </xf>
    <xf numFmtId="10" fontId="5" fillId="0" borderId="14" xfId="2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vertical="center"/>
    </xf>
    <xf numFmtId="176" fontId="8" fillId="0" borderId="16" xfId="1" applyNumberFormat="1" applyFont="1" applyBorder="1" applyAlignment="1">
      <alignment horizontal="center" vertical="center" wrapText="1"/>
    </xf>
    <xf numFmtId="176" fontId="5" fillId="0" borderId="13" xfId="1" applyNumberFormat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10" fontId="5" fillId="0" borderId="43" xfId="2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vertical="center"/>
    </xf>
    <xf numFmtId="10" fontId="5" fillId="0" borderId="28" xfId="2" applyNumberFormat="1" applyFont="1" applyFill="1" applyBorder="1" applyAlignment="1">
      <alignment horizontal="center" vertical="center"/>
    </xf>
    <xf numFmtId="10" fontId="5" fillId="0" borderId="29" xfId="2" applyNumberFormat="1" applyFont="1" applyFill="1" applyBorder="1" applyAlignment="1">
      <alignment horizontal="center" vertical="center"/>
    </xf>
    <xf numFmtId="9" fontId="5" fillId="0" borderId="13" xfId="2" applyFont="1" applyFill="1" applyBorder="1" applyAlignment="1">
      <alignment horizontal="center" vertical="center"/>
    </xf>
    <xf numFmtId="9" fontId="5" fillId="0" borderId="14" xfId="2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76" fontId="8" fillId="0" borderId="41" xfId="1" applyNumberFormat="1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6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 wrapText="1"/>
    </xf>
    <xf numFmtId="176" fontId="5" fillId="0" borderId="24" xfId="1" applyNumberFormat="1" applyFont="1" applyBorder="1" applyAlignment="1">
      <alignment vertical="center" wrapText="1"/>
    </xf>
    <xf numFmtId="176" fontId="5" fillId="0" borderId="32" xfId="1" applyNumberFormat="1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vertical="center" wrapText="1"/>
    </xf>
    <xf numFmtId="176" fontId="5" fillId="0" borderId="34" xfId="1" applyNumberFormat="1" applyFont="1" applyBorder="1" applyAlignment="1">
      <alignment vertical="center" wrapText="1"/>
    </xf>
    <xf numFmtId="176" fontId="5" fillId="0" borderId="35" xfId="1" applyNumberFormat="1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176" fontId="5" fillId="0" borderId="13" xfId="1" applyNumberFormat="1" applyFont="1" applyBorder="1" applyAlignment="1">
      <alignment vertical="center" wrapText="1"/>
    </xf>
    <xf numFmtId="176" fontId="5" fillId="0" borderId="26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6" fontId="5" fillId="0" borderId="0" xfId="1" applyNumberFormat="1" applyFont="1" applyBorder="1" applyAlignment="1">
      <alignment vertical="center" wrapText="1"/>
    </xf>
    <xf numFmtId="176" fontId="5" fillId="0" borderId="30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0" fontId="5" fillId="0" borderId="30" xfId="2" applyNumberFormat="1" applyFont="1" applyBorder="1" applyAlignment="1">
      <alignment horizontal="center" vertical="center" wrapText="1"/>
    </xf>
    <xf numFmtId="10" fontId="5" fillId="0" borderId="31" xfId="2" applyNumberFormat="1" applyFont="1" applyBorder="1" applyAlignment="1">
      <alignment horizontal="center" vertical="center" wrapText="1"/>
    </xf>
    <xf numFmtId="10" fontId="5" fillId="0" borderId="24" xfId="2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 wrapText="1"/>
    </xf>
    <xf numFmtId="10" fontId="5" fillId="0" borderId="34" xfId="2" applyNumberFormat="1" applyFont="1" applyBorder="1" applyAlignment="1">
      <alignment horizontal="center" vertical="center" wrapText="1"/>
    </xf>
    <xf numFmtId="10" fontId="5" fillId="0" borderId="35" xfId="2" applyNumberFormat="1" applyFont="1" applyBorder="1" applyAlignment="1">
      <alignment horizontal="center" vertical="center" wrapText="1"/>
    </xf>
    <xf numFmtId="9" fontId="5" fillId="0" borderId="13" xfId="2" applyFont="1" applyBorder="1" applyAlignment="1">
      <alignment horizontal="center" vertical="center" wrapText="1"/>
    </xf>
    <xf numFmtId="9" fontId="5" fillId="0" borderId="14" xfId="2" applyFont="1" applyBorder="1" applyAlignment="1">
      <alignment horizontal="center" vertical="center" wrapText="1"/>
    </xf>
    <xf numFmtId="0" fontId="5" fillId="0" borderId="26" xfId="0" applyFont="1" applyFill="1" applyBorder="1" applyAlignment="1">
      <alignment vertical="center" wrapText="1"/>
    </xf>
    <xf numFmtId="176" fontId="5" fillId="0" borderId="47" xfId="1" applyNumberFormat="1" applyFont="1" applyBorder="1" applyAlignment="1">
      <alignment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177" fontId="5" fillId="0" borderId="30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13" xfId="1" applyNumberFormat="1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vertical="center" wrapText="1"/>
    </xf>
    <xf numFmtId="176" fontId="5" fillId="4" borderId="24" xfId="1" applyNumberFormat="1" applyFont="1" applyFill="1" applyBorder="1" applyAlignment="1">
      <alignment vertical="center" wrapText="1"/>
    </xf>
    <xf numFmtId="176" fontId="5" fillId="4" borderId="32" xfId="1" applyNumberFormat="1" applyFont="1" applyFill="1" applyBorder="1" applyAlignment="1">
      <alignment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 indent="1"/>
    </xf>
    <xf numFmtId="0" fontId="5" fillId="0" borderId="45" xfId="0" applyFont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76" fontId="5" fillId="0" borderId="31" xfId="1" applyNumberFormat="1" applyFont="1" applyFill="1" applyBorder="1" applyAlignment="1">
      <alignment horizontal="center" vertical="center"/>
    </xf>
    <xf numFmtId="176" fontId="5" fillId="0" borderId="32" xfId="1" applyNumberFormat="1" applyFont="1" applyFill="1" applyBorder="1" applyAlignment="1">
      <alignment horizontal="center" vertical="center"/>
    </xf>
    <xf numFmtId="176" fontId="5" fillId="0" borderId="29" xfId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176" fontId="8" fillId="0" borderId="16" xfId="1" applyNumberFormat="1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25" xfId="0" applyFont="1" applyBorder="1" applyAlignment="1">
      <alignment horizontal="left" vertical="center"/>
    </xf>
    <xf numFmtId="176" fontId="5" fillId="0" borderId="30" xfId="1" applyNumberFormat="1" applyFont="1" applyBorder="1" applyAlignment="1">
      <alignment horizontal="center" vertical="center"/>
    </xf>
    <xf numFmtId="176" fontId="5" fillId="0" borderId="26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6" fontId="5" fillId="0" borderId="24" xfId="1" applyNumberFormat="1" applyFont="1" applyBorder="1" applyAlignment="1">
      <alignment horizontal="center" vertical="center"/>
    </xf>
    <xf numFmtId="176" fontId="5" fillId="0" borderId="28" xfId="1" applyNumberFormat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10" fontId="5" fillId="0" borderId="31" xfId="2" applyNumberFormat="1" applyFont="1" applyBorder="1" applyAlignment="1">
      <alignment horizontal="center" vertical="center"/>
    </xf>
    <xf numFmtId="10" fontId="5" fillId="0" borderId="32" xfId="2" applyNumberFormat="1" applyFont="1" applyBorder="1" applyAlignment="1">
      <alignment horizontal="center" vertical="center"/>
    </xf>
    <xf numFmtId="10" fontId="5" fillId="0" borderId="43" xfId="2" applyNumberFormat="1" applyFont="1" applyBorder="1" applyAlignment="1">
      <alignment horizontal="center" vertical="center"/>
    </xf>
    <xf numFmtId="10" fontId="5" fillId="0" borderId="47" xfId="2" applyNumberFormat="1" applyFont="1" applyBorder="1" applyAlignment="1">
      <alignment horizontal="center" vertical="center"/>
    </xf>
    <xf numFmtId="10" fontId="5" fillId="0" borderId="29" xfId="2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8" fillId="0" borderId="13" xfId="0" applyNumberFormat="1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13" xfId="1" applyNumberFormat="1" applyFont="1" applyBorder="1">
      <alignment vertical="center"/>
    </xf>
    <xf numFmtId="176" fontId="8" fillId="0" borderId="14" xfId="1" applyNumberFormat="1" applyFont="1" applyBorder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20" fillId="3" borderId="2" xfId="4" applyFont="1" applyFill="1" applyBorder="1" applyAlignment="1">
      <alignment horizontal="center" vertical="center"/>
    </xf>
    <xf numFmtId="178" fontId="10" fillId="0" borderId="0" xfId="1" applyNumberFormat="1" applyFont="1">
      <alignment vertical="center"/>
    </xf>
    <xf numFmtId="178" fontId="10" fillId="0" borderId="0" xfId="1" applyNumberFormat="1" applyFont="1" applyAlignment="1">
      <alignment horizontal="center" vertical="center"/>
    </xf>
    <xf numFmtId="178" fontId="10" fillId="0" borderId="0" xfId="1" applyNumberFormat="1" applyFont="1" applyBorder="1">
      <alignment vertical="center"/>
    </xf>
    <xf numFmtId="10" fontId="14" fillId="0" borderId="9" xfId="2" applyNumberFormat="1" applyFont="1" applyBorder="1" applyAlignment="1">
      <alignment horizontal="center" vertical="center"/>
    </xf>
    <xf numFmtId="9" fontId="8" fillId="0" borderId="14" xfId="2" applyFont="1" applyBorder="1" applyAlignment="1">
      <alignment horizontal="center" vertical="center"/>
    </xf>
    <xf numFmtId="176" fontId="19" fillId="0" borderId="21" xfId="1" applyNumberFormat="1" applyFont="1" applyBorder="1" applyAlignment="1">
      <alignment horizontal="center" vertical="center"/>
    </xf>
    <xf numFmtId="176" fontId="19" fillId="0" borderId="2" xfId="1" applyNumberFormat="1" applyFont="1" applyBorder="1" applyAlignment="1">
      <alignment horizontal="center" vertical="center"/>
    </xf>
    <xf numFmtId="176" fontId="22" fillId="0" borderId="0" xfId="1" applyNumberFormat="1" applyFont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14" fontId="27" fillId="0" borderId="2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1" xfId="4" applyFont="1" applyBorder="1" applyAlignment="1">
      <alignment horizontal="left" vertical="top"/>
    </xf>
    <xf numFmtId="0" fontId="27" fillId="0" borderId="11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0" fontId="27" fillId="0" borderId="2" xfId="4" applyFont="1" applyBorder="1" applyAlignment="1">
      <alignment horizontal="left" vertical="top"/>
    </xf>
    <xf numFmtId="0" fontId="27" fillId="0" borderId="2" xfId="4" applyFont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176" fontId="5" fillId="5" borderId="2" xfId="1" applyNumberFormat="1" applyFont="1" applyFill="1" applyBorder="1" applyAlignment="1">
      <alignment horizontal="center" vertical="center"/>
    </xf>
    <xf numFmtId="176" fontId="5" fillId="5" borderId="6" xfId="1" applyNumberFormat="1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center" vertical="center"/>
    </xf>
    <xf numFmtId="176" fontId="5" fillId="0" borderId="51" xfId="1" applyNumberFormat="1" applyFont="1" applyBorder="1" applyAlignment="1">
      <alignment vertical="center" wrapText="1"/>
    </xf>
    <xf numFmtId="0" fontId="5" fillId="0" borderId="42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0" fontId="5" fillId="0" borderId="28" xfId="0" applyFont="1" applyBorder="1" applyAlignment="1">
      <alignment horizontal="center" vertical="center"/>
    </xf>
    <xf numFmtId="176" fontId="8" fillId="0" borderId="13" xfId="0" applyNumberFormat="1" applyFont="1" applyBorder="1">
      <alignment vertical="center"/>
    </xf>
    <xf numFmtId="10" fontId="8" fillId="0" borderId="14" xfId="2" applyNumberFormat="1" applyFont="1" applyFill="1" applyBorder="1" applyAlignment="1">
      <alignment horizontal="center" vertical="center"/>
    </xf>
    <xf numFmtId="10" fontId="8" fillId="0" borderId="14" xfId="2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0" fontId="14" fillId="0" borderId="37" xfId="2" applyNumberFormat="1" applyFont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/>
    </xf>
    <xf numFmtId="49" fontId="5" fillId="0" borderId="5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58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58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49" fontId="5" fillId="0" borderId="59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3" xfId="0" applyFont="1" applyFill="1" applyBorder="1" applyAlignment="1">
      <alignment horizontal="center" vertical="center"/>
    </xf>
    <xf numFmtId="2" fontId="5" fillId="11" borderId="42" xfId="0" applyNumberFormat="1" applyFont="1" applyFill="1" applyBorder="1" applyAlignment="1">
      <alignment horizontal="center" vertical="center"/>
    </xf>
    <xf numFmtId="179" fontId="5" fillId="11" borderId="0" xfId="0" applyNumberFormat="1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2" fontId="5" fillId="12" borderId="42" xfId="0" applyNumberFormat="1" applyFont="1" applyFill="1" applyBorder="1" applyAlignment="1">
      <alignment horizontal="center" vertical="center"/>
    </xf>
    <xf numFmtId="179" fontId="5" fillId="12" borderId="0" xfId="0" applyNumberFormat="1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center" vertical="center"/>
    </xf>
    <xf numFmtId="2" fontId="5" fillId="13" borderId="42" xfId="0" applyNumberFormat="1" applyFont="1" applyFill="1" applyBorder="1" applyAlignment="1">
      <alignment horizontal="center" vertical="center"/>
    </xf>
    <xf numFmtId="179" fontId="5" fillId="13" borderId="0" xfId="0" applyNumberFormat="1" applyFont="1" applyFill="1" applyBorder="1" applyAlignment="1">
      <alignment horizontal="center" vertical="center"/>
    </xf>
    <xf numFmtId="0" fontId="5" fillId="13" borderId="43" xfId="0" applyFont="1" applyFill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179" fontId="5" fillId="11" borderId="24" xfId="0" applyNumberFormat="1" applyFont="1" applyFill="1" applyBorder="1" applyAlignment="1">
      <alignment horizontal="center" vertical="center"/>
    </xf>
    <xf numFmtId="179" fontId="5" fillId="12" borderId="24" xfId="0" applyNumberFormat="1" applyFont="1" applyFill="1" applyBorder="1" applyAlignment="1">
      <alignment horizontal="center" vertical="center"/>
    </xf>
    <xf numFmtId="179" fontId="5" fillId="13" borderId="24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5" fillId="13" borderId="42" xfId="0" applyFont="1" applyFill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10" borderId="0" xfId="0" applyNumberFormat="1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10" borderId="61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49" fontId="5" fillId="0" borderId="63" xfId="0" applyNumberFormat="1" applyFont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6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10" borderId="60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179" fontId="5" fillId="0" borderId="61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0" fontId="5" fillId="12" borderId="45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47" xfId="0" applyFont="1" applyFill="1" applyBorder="1" applyAlignment="1">
      <alignment horizontal="center" vertical="center"/>
    </xf>
    <xf numFmtId="2" fontId="5" fillId="12" borderId="0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/>
    </xf>
    <xf numFmtId="2" fontId="5" fillId="12" borderId="24" xfId="0" applyNumberFormat="1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2" fontId="5" fillId="13" borderId="24" xfId="0" applyNumberFormat="1" applyFont="1" applyFill="1" applyBorder="1" applyAlignment="1">
      <alignment horizontal="center" vertical="center"/>
    </xf>
    <xf numFmtId="2" fontId="5" fillId="13" borderId="0" xfId="0" applyNumberFormat="1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 vertical="center"/>
    </xf>
    <xf numFmtId="2" fontId="5" fillId="12" borderId="61" xfId="0" applyNumberFormat="1" applyFont="1" applyFill="1" applyBorder="1" applyAlignment="1">
      <alignment horizontal="center" vertical="center"/>
    </xf>
    <xf numFmtId="2" fontId="5" fillId="13" borderId="61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34" xfId="1" applyNumberFormat="1" applyFont="1" applyBorder="1" applyAlignment="1">
      <alignment horizontal="center" vertical="center" wrapText="1"/>
    </xf>
    <xf numFmtId="177" fontId="5" fillId="0" borderId="34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22" fillId="0" borderId="53" xfId="0" applyFont="1" applyBorder="1" applyAlignment="1">
      <alignment horizontal="center" vertical="center"/>
    </xf>
    <xf numFmtId="0" fontId="22" fillId="0" borderId="52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0" fillId="3" borderId="52" xfId="0" applyNumberFormat="1" applyFont="1" applyFill="1" applyBorder="1" applyAlignment="1">
      <alignment horizontal="center" vertical="center"/>
    </xf>
    <xf numFmtId="14" fontId="22" fillId="0" borderId="5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3" fontId="27" fillId="3" borderId="11" xfId="1" applyNumberFormat="1" applyFont="1" applyFill="1" applyBorder="1" applyAlignment="1">
      <alignment horizontal="center" vertical="center"/>
    </xf>
    <xf numFmtId="3" fontId="20" fillId="3" borderId="2" xfId="1" applyNumberFormat="1" applyFont="1" applyFill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11" borderId="60" xfId="0" applyNumberFormat="1" applyFont="1" applyFill="1" applyBorder="1" applyAlignment="1">
      <alignment horizontal="center" vertical="center"/>
    </xf>
    <xf numFmtId="3" fontId="20" fillId="3" borderId="52" xfId="1" applyNumberFormat="1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11" borderId="23" xfId="0" applyNumberFormat="1" applyFont="1" applyFill="1" applyBorder="1" applyAlignment="1">
      <alignment horizontal="center" vertical="center"/>
    </xf>
    <xf numFmtId="0" fontId="5" fillId="0" borderId="26" xfId="0" applyFont="1" applyBorder="1">
      <alignment vertical="center"/>
    </xf>
    <xf numFmtId="179" fontId="5" fillId="0" borderId="24" xfId="0" applyNumberFormat="1" applyFont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5" fillId="10" borderId="60" xfId="0" applyNumberFormat="1" applyFont="1" applyFill="1" applyBorder="1" applyAlignment="1">
      <alignment horizontal="center" vertical="center"/>
    </xf>
    <xf numFmtId="0" fontId="5" fillId="12" borderId="23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5" fillId="10" borderId="23" xfId="0" applyNumberFormat="1" applyFont="1" applyFill="1" applyBorder="1" applyAlignment="1">
      <alignment horizontal="center" vertical="center"/>
    </xf>
    <xf numFmtId="177" fontId="5" fillId="0" borderId="65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176" fontId="5" fillId="0" borderId="65" xfId="1" applyNumberFormat="1" applyFont="1" applyBorder="1" applyAlignment="1">
      <alignment vertical="center" wrapText="1"/>
    </xf>
    <xf numFmtId="10" fontId="5" fillId="0" borderId="65" xfId="2" applyNumberFormat="1" applyFont="1" applyBorder="1" applyAlignment="1">
      <alignment horizontal="center" vertical="center" wrapText="1"/>
    </xf>
    <xf numFmtId="10" fontId="5" fillId="0" borderId="66" xfId="2" applyNumberFormat="1" applyFont="1" applyBorder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2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0" fontId="22" fillId="0" borderId="2" xfId="4" applyFont="1" applyBorder="1" applyAlignment="1">
      <alignment horizontal="left" vertical="top"/>
    </xf>
    <xf numFmtId="43" fontId="6" fillId="0" borderId="0" xfId="1" applyFont="1">
      <alignment vertical="center"/>
    </xf>
    <xf numFmtId="43" fontId="6" fillId="0" borderId="0" xfId="1" applyFont="1" applyBorder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43" fontId="6" fillId="0" borderId="5" xfId="1" applyFont="1" applyBorder="1" applyAlignment="1">
      <alignment horizontal="center" vertical="center"/>
    </xf>
    <xf numFmtId="43" fontId="7" fillId="0" borderId="38" xfId="1" applyFont="1" applyBorder="1" applyAlignment="1">
      <alignment horizontal="center" vertical="center"/>
    </xf>
    <xf numFmtId="43" fontId="6" fillId="0" borderId="0" xfId="1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3" fontId="20" fillId="3" borderId="11" xfId="1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66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8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42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4" borderId="43" xfId="0" applyFont="1" applyFill="1" applyBorder="1" applyAlignment="1">
      <alignment horizontal="center" vertical="center"/>
    </xf>
    <xf numFmtId="2" fontId="5" fillId="14" borderId="24" xfId="0" applyNumberFormat="1" applyFont="1" applyFill="1" applyBorder="1" applyAlignment="1">
      <alignment horizontal="center" vertical="center"/>
    </xf>
    <xf numFmtId="0" fontId="5" fillId="14" borderId="60" xfId="0" applyFont="1" applyFill="1" applyBorder="1" applyAlignment="1">
      <alignment horizontal="center" vertical="center"/>
    </xf>
    <xf numFmtId="0" fontId="5" fillId="14" borderId="61" xfId="0" applyFont="1" applyFill="1" applyBorder="1" applyAlignment="1">
      <alignment horizontal="center" vertical="center"/>
    </xf>
    <xf numFmtId="0" fontId="5" fillId="14" borderId="42" xfId="0" applyNumberFormat="1" applyFont="1" applyFill="1" applyBorder="1" applyAlignment="1">
      <alignment horizontal="center" vertical="center"/>
    </xf>
    <xf numFmtId="0" fontId="5" fillId="14" borderId="23" xfId="0" applyNumberFormat="1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/>
    </xf>
    <xf numFmtId="0" fontId="5" fillId="12" borderId="60" xfId="0" applyNumberFormat="1" applyFont="1" applyFill="1" applyBorder="1" applyAlignment="1">
      <alignment horizontal="center" vertical="center"/>
    </xf>
    <xf numFmtId="3" fontId="27" fillId="3" borderId="2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0" borderId="20" xfId="1" applyNumberFormat="1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176" fontId="5" fillId="5" borderId="30" xfId="1" applyNumberFormat="1" applyFont="1" applyFill="1" applyBorder="1" applyAlignment="1">
      <alignment horizontal="center" vertical="center"/>
    </xf>
    <xf numFmtId="10" fontId="5" fillId="5" borderId="30" xfId="2" applyNumberFormat="1" applyFont="1" applyFill="1" applyBorder="1" applyAlignment="1">
      <alignment horizontal="center" vertical="center"/>
    </xf>
    <xf numFmtId="10" fontId="5" fillId="5" borderId="31" xfId="2" applyNumberFormat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 wrapText="1"/>
    </xf>
    <xf numFmtId="0" fontId="28" fillId="0" borderId="1" xfId="1" applyNumberFormat="1" applyFont="1" applyBorder="1" applyAlignment="1">
      <alignment horizontal="center" vertical="center" wrapText="1"/>
    </xf>
    <xf numFmtId="176" fontId="5" fillId="2" borderId="0" xfId="1" applyNumberFormat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26" fillId="15" borderId="21" xfId="0" applyFont="1" applyFill="1" applyBorder="1" applyAlignment="1">
      <alignment horizontal="center" vertical="center"/>
    </xf>
    <xf numFmtId="176" fontId="26" fillId="15" borderId="21" xfId="1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28" fillId="15" borderId="2" xfId="4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76" fontId="5" fillId="15" borderId="0" xfId="1" applyNumberFormat="1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42" xfId="0" applyNumberFormat="1" applyFont="1" applyFill="1" applyBorder="1" applyAlignment="1">
      <alignment horizontal="center" vertical="center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52" xfId="0" applyFont="1" applyBorder="1" applyAlignment="1">
      <alignment horizontal="left" vertical="center"/>
    </xf>
    <xf numFmtId="14" fontId="27" fillId="0" borderId="52" xfId="0" applyNumberFormat="1" applyFont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14" fontId="20" fillId="0" borderId="52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8" fillId="0" borderId="19" xfId="0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43" fontId="28" fillId="0" borderId="1" xfId="1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176" fontId="42" fillId="0" borderId="21" xfId="1" applyNumberFormat="1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4" fillId="0" borderId="0" xfId="0" applyFont="1" applyFill="1">
      <alignment vertical="center"/>
    </xf>
    <xf numFmtId="43" fontId="42" fillId="0" borderId="21" xfId="1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0" fontId="45" fillId="0" borderId="7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176" fontId="45" fillId="0" borderId="8" xfId="1" applyNumberFormat="1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43" fontId="45" fillId="0" borderId="8" xfId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4" fontId="28" fillId="0" borderId="21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14" fontId="28" fillId="0" borderId="11" xfId="0" applyNumberFormat="1" applyFont="1" applyFill="1" applyBorder="1" applyAlignment="1">
      <alignment horizontal="center" vertical="center"/>
    </xf>
    <xf numFmtId="3" fontId="28" fillId="0" borderId="0" xfId="0" applyNumberFormat="1" applyFont="1" applyFill="1">
      <alignment vertical="center"/>
    </xf>
    <xf numFmtId="0" fontId="28" fillId="0" borderId="53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28" fillId="0" borderId="52" xfId="0" applyFont="1" applyFill="1" applyBorder="1" applyAlignment="1">
      <alignment horizontal="center" vertical="center"/>
    </xf>
    <xf numFmtId="14" fontId="28" fillId="0" borderId="52" xfId="0" applyNumberFormat="1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14" fontId="28" fillId="0" borderId="54" xfId="0" applyNumberFormat="1" applyFont="1" applyFill="1" applyBorder="1" applyAlignment="1">
      <alignment horizontal="center" vertical="center"/>
    </xf>
    <xf numFmtId="10" fontId="28" fillId="0" borderId="0" xfId="2" applyNumberFormat="1" applyFont="1" applyFill="1">
      <alignment vertic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76" fontId="28" fillId="0" borderId="0" xfId="1" applyNumberFormat="1" applyFont="1" applyFill="1" applyAlignment="1">
      <alignment horizontal="center" vertical="center"/>
    </xf>
    <xf numFmtId="43" fontId="28" fillId="0" borderId="0" xfId="1" applyFont="1" applyFill="1" applyAlignment="1">
      <alignment horizontal="center" vertical="center"/>
    </xf>
    <xf numFmtId="4" fontId="28" fillId="0" borderId="0" xfId="0" applyNumberFormat="1" applyFont="1" applyFill="1" applyAlignment="1">
      <alignment horizontal="center" vertical="center"/>
    </xf>
    <xf numFmtId="0" fontId="41" fillId="0" borderId="0" xfId="0" applyFont="1" applyFill="1">
      <alignment vertical="center"/>
    </xf>
    <xf numFmtId="43" fontId="31" fillId="0" borderId="1" xfId="1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3" fontId="31" fillId="0" borderId="0" xfId="0" applyNumberFormat="1" applyFont="1" applyFill="1">
      <alignment vertical="center"/>
    </xf>
    <xf numFmtId="0" fontId="5" fillId="0" borderId="66" xfId="0" applyFont="1" applyBorder="1" applyAlignment="1">
      <alignment horizontal="center" vertical="center"/>
    </xf>
    <xf numFmtId="0" fontId="28" fillId="16" borderId="0" xfId="0" applyFont="1" applyFill="1">
      <alignment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/>
    </xf>
    <xf numFmtId="0" fontId="28" fillId="16" borderId="3" xfId="0" applyFont="1" applyFill="1" applyBorder="1" applyAlignment="1">
      <alignment horizontal="center" vertical="center"/>
    </xf>
    <xf numFmtId="0" fontId="28" fillId="16" borderId="58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23" xfId="0" applyFont="1" applyFill="1" applyBorder="1" applyAlignment="1">
      <alignment horizontal="center" vertical="center"/>
    </xf>
    <xf numFmtId="0" fontId="28" fillId="16" borderId="24" xfId="0" applyFont="1" applyFill="1" applyBorder="1" applyAlignment="1">
      <alignment horizontal="center" vertical="center"/>
    </xf>
    <xf numFmtId="0" fontId="28" fillId="16" borderId="32" xfId="0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0" xfId="0" applyFont="1" applyFill="1" applyBorder="1" applyAlignment="1">
      <alignment horizontal="center" vertical="center"/>
    </xf>
    <xf numFmtId="0" fontId="28" fillId="16" borderId="43" xfId="0" applyFont="1" applyFill="1" applyBorder="1" applyAlignment="1">
      <alignment horizontal="center" vertical="center"/>
    </xf>
    <xf numFmtId="2" fontId="28" fillId="16" borderId="24" xfId="0" applyNumberFormat="1" applyFont="1" applyFill="1" applyBorder="1" applyAlignment="1">
      <alignment horizontal="center" vertical="center"/>
    </xf>
    <xf numFmtId="0" fontId="28" fillId="16" borderId="60" xfId="0" applyFont="1" applyFill="1" applyBorder="1" applyAlignment="1">
      <alignment horizontal="center" vertical="center"/>
    </xf>
    <xf numFmtId="0" fontId="28" fillId="16" borderId="61" xfId="0" applyFont="1" applyFill="1" applyBorder="1" applyAlignment="1">
      <alignment horizontal="center" vertical="center"/>
    </xf>
    <xf numFmtId="0" fontId="28" fillId="16" borderId="42" xfId="0" applyNumberFormat="1" applyFont="1" applyFill="1" applyBorder="1" applyAlignment="1">
      <alignment horizontal="center" vertical="center"/>
    </xf>
    <xf numFmtId="0" fontId="28" fillId="16" borderId="23" xfId="0" applyNumberFormat="1" applyFont="1" applyFill="1" applyBorder="1" applyAlignment="1">
      <alignment horizontal="center" vertical="center"/>
    </xf>
    <xf numFmtId="0" fontId="28" fillId="16" borderId="62" xfId="0" applyFont="1" applyFill="1" applyBorder="1" applyAlignment="1">
      <alignment horizontal="center" vertical="center"/>
    </xf>
    <xf numFmtId="0" fontId="28" fillId="16" borderId="47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14" fontId="28" fillId="0" borderId="19" xfId="0" applyNumberFormat="1" applyFont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52" xfId="0" applyFont="1" applyFill="1" applyBorder="1" applyAlignment="1">
      <alignment horizontal="center" vertical="center"/>
    </xf>
    <xf numFmtId="0" fontId="28" fillId="15" borderId="54" xfId="0" applyFont="1" applyFill="1" applyBorder="1" applyAlignment="1">
      <alignment horizontal="center" vertical="center"/>
    </xf>
    <xf numFmtId="14" fontId="28" fillId="0" borderId="6" xfId="0" applyNumberFormat="1" applyFont="1" applyBorder="1" applyAlignment="1">
      <alignment horizontal="center" vertical="center"/>
    </xf>
    <xf numFmtId="0" fontId="0" fillId="0" borderId="0" xfId="0" applyAlignment="1"/>
    <xf numFmtId="10" fontId="14" fillId="0" borderId="2" xfId="2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/>
    </xf>
    <xf numFmtId="10" fontId="15" fillId="0" borderId="2" xfId="2" applyNumberFormat="1" applyFont="1" applyBorder="1" applyAlignment="1">
      <alignment horizontal="center" vertical="center"/>
    </xf>
    <xf numFmtId="176" fontId="15" fillId="0" borderId="2" xfId="1" applyNumberFormat="1" applyFont="1" applyBorder="1" applyAlignment="1">
      <alignment horizontal="center" vertical="center"/>
    </xf>
    <xf numFmtId="10" fontId="14" fillId="0" borderId="67" xfId="2" applyNumberFormat="1" applyFont="1" applyBorder="1" applyAlignment="1">
      <alignment horizontal="center" vertical="center"/>
    </xf>
    <xf numFmtId="10" fontId="15" fillId="0" borderId="67" xfId="2" applyNumberFormat="1" applyFont="1" applyBorder="1" applyAlignment="1">
      <alignment horizontal="center" vertical="center"/>
    </xf>
    <xf numFmtId="10" fontId="15" fillId="0" borderId="68" xfId="2" applyNumberFormat="1" applyFont="1" applyBorder="1" applyAlignment="1">
      <alignment horizontal="center" vertical="center"/>
    </xf>
    <xf numFmtId="10" fontId="14" fillId="0" borderId="69" xfId="2" applyNumberFormat="1" applyFont="1" applyBorder="1" applyAlignment="1">
      <alignment horizontal="center" vertical="center"/>
    </xf>
    <xf numFmtId="10" fontId="14" fillId="0" borderId="24" xfId="2" applyNumberFormat="1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10" fontId="15" fillId="0" borderId="34" xfId="2" applyNumberFormat="1" applyFont="1" applyBorder="1" applyAlignment="1">
      <alignment horizontal="center" vertical="center"/>
    </xf>
    <xf numFmtId="10" fontId="14" fillId="0" borderId="13" xfId="2" applyNumberFormat="1" applyFon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3" fontId="14" fillId="0" borderId="70" xfId="0" applyNumberFormat="1" applyFont="1" applyBorder="1" applyAlignment="1">
      <alignment horizontal="center" vertical="center"/>
    </xf>
    <xf numFmtId="10" fontId="14" fillId="0" borderId="70" xfId="2" applyNumberFormat="1" applyFont="1" applyBorder="1" applyAlignment="1">
      <alignment horizontal="center" vertical="center"/>
    </xf>
    <xf numFmtId="10" fontId="15" fillId="0" borderId="54" xfId="2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0" fontId="28" fillId="0" borderId="2" xfId="0" applyNumberFormat="1" applyFont="1" applyBorder="1" applyAlignment="1">
      <alignment horizontal="center"/>
    </xf>
    <xf numFmtId="4" fontId="28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6" fillId="0" borderId="54" xfId="0" applyNumberFormat="1" applyFont="1" applyBorder="1" applyAlignment="1">
      <alignment horizontal="center"/>
    </xf>
    <xf numFmtId="3" fontId="7" fillId="0" borderId="70" xfId="0" applyNumberFormat="1" applyFont="1" applyBorder="1" applyAlignment="1">
      <alignment horizontal="center"/>
    </xf>
    <xf numFmtId="3" fontId="31" fillId="0" borderId="2" xfId="0" applyNumberFormat="1" applyFont="1" applyBorder="1" applyAlignment="1">
      <alignment horizontal="center"/>
    </xf>
    <xf numFmtId="0" fontId="31" fillId="0" borderId="2" xfId="0" applyNumberFormat="1" applyFont="1" applyBorder="1" applyAlignment="1">
      <alignment horizontal="center"/>
    </xf>
    <xf numFmtId="0" fontId="31" fillId="15" borderId="2" xfId="0" applyFont="1" applyFill="1" applyBorder="1" applyAlignment="1">
      <alignment horizontal="center" vertical="center"/>
    </xf>
    <xf numFmtId="14" fontId="31" fillId="0" borderId="19" xfId="0" applyNumberFormat="1" applyFont="1" applyBorder="1" applyAlignment="1">
      <alignment horizontal="center" vertical="center"/>
    </xf>
    <xf numFmtId="0" fontId="31" fillId="15" borderId="52" xfId="0" applyFont="1" applyFill="1" applyBorder="1" applyAlignment="1">
      <alignment horizontal="center" vertical="center"/>
    </xf>
    <xf numFmtId="14" fontId="31" fillId="0" borderId="52" xfId="0" applyNumberFormat="1" applyFont="1" applyFill="1" applyBorder="1" applyAlignment="1">
      <alignment horizontal="center" vertical="center"/>
    </xf>
    <xf numFmtId="14" fontId="31" fillId="0" borderId="6" xfId="0" applyNumberFormat="1" applyFont="1" applyBorder="1" applyAlignment="1">
      <alignment horizontal="center" vertical="center"/>
    </xf>
    <xf numFmtId="176" fontId="8" fillId="0" borderId="52" xfId="1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 wrapText="1"/>
    </xf>
    <xf numFmtId="176" fontId="19" fillId="0" borderId="2" xfId="1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" fontId="32" fillId="0" borderId="2" xfId="0" applyNumberFormat="1" applyFont="1" applyBorder="1" applyAlignment="1">
      <alignment horizontal="center"/>
    </xf>
    <xf numFmtId="0" fontId="32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3" fontId="30" fillId="0" borderId="2" xfId="0" applyNumberFormat="1" applyFont="1" applyBorder="1" applyAlignment="1">
      <alignment horizontal="center"/>
    </xf>
    <xf numFmtId="0" fontId="30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3" fontId="30" fillId="15" borderId="2" xfId="0" applyNumberFormat="1" applyFont="1" applyFill="1" applyBorder="1" applyAlignment="1">
      <alignment horizontal="center"/>
    </xf>
    <xf numFmtId="0" fontId="30" fillId="15" borderId="2" xfId="0" applyNumberFormat="1" applyFont="1" applyFill="1" applyBorder="1" applyAlignment="1">
      <alignment horizontal="center"/>
    </xf>
    <xf numFmtId="0" fontId="30" fillId="15" borderId="2" xfId="0" applyFont="1" applyFill="1" applyBorder="1" applyAlignment="1">
      <alignment horizontal="center"/>
    </xf>
    <xf numFmtId="3" fontId="32" fillId="15" borderId="2" xfId="0" applyNumberFormat="1" applyFont="1" applyFill="1" applyBorder="1" applyAlignment="1">
      <alignment horizontal="center"/>
    </xf>
    <xf numFmtId="0" fontId="32" fillId="15" borderId="2" xfId="0" applyNumberFormat="1" applyFont="1" applyFill="1" applyBorder="1" applyAlignment="1">
      <alignment horizontal="center"/>
    </xf>
    <xf numFmtId="0" fontId="22" fillId="15" borderId="2" xfId="0" applyNumberFormat="1" applyFont="1" applyFill="1" applyBorder="1" applyAlignment="1">
      <alignment horizontal="center" vertical="center"/>
    </xf>
    <xf numFmtId="0" fontId="30" fillId="0" borderId="0" xfId="0" applyFont="1" applyAlignment="1"/>
    <xf numFmtId="3" fontId="30" fillId="0" borderId="0" xfId="0" applyNumberFormat="1" applyFont="1" applyAlignment="1"/>
    <xf numFmtId="3" fontId="28" fillId="0" borderId="11" xfId="0" applyNumberFormat="1" applyFont="1" applyBorder="1" applyAlignment="1">
      <alignment horizontal="center"/>
    </xf>
    <xf numFmtId="3" fontId="28" fillId="0" borderId="54" xfId="0" applyNumberFormat="1" applyFont="1" applyBorder="1" applyAlignment="1">
      <alignment horizontal="center"/>
    </xf>
    <xf numFmtId="0" fontId="44" fillId="0" borderId="26" xfId="0" applyFont="1" applyFill="1" applyBorder="1">
      <alignment vertical="center"/>
    </xf>
    <xf numFmtId="0" fontId="28" fillId="0" borderId="26" xfId="0" applyFont="1" applyFill="1" applyBorder="1">
      <alignment vertical="center"/>
    </xf>
    <xf numFmtId="0" fontId="41" fillId="0" borderId="61" xfId="0" applyFont="1" applyFill="1" applyBorder="1">
      <alignment vertical="center"/>
    </xf>
    <xf numFmtId="0" fontId="31" fillId="0" borderId="61" xfId="0" applyFont="1" applyFill="1" applyBorder="1">
      <alignment vertical="center"/>
    </xf>
    <xf numFmtId="3" fontId="30" fillId="15" borderId="8" xfId="0" applyNumberFormat="1" applyFont="1" applyFill="1" applyBorder="1" applyAlignment="1">
      <alignment horizontal="center"/>
    </xf>
    <xf numFmtId="0" fontId="30" fillId="15" borderId="8" xfId="0" applyNumberFormat="1" applyFont="1" applyFill="1" applyBorder="1" applyAlignment="1">
      <alignment horizontal="center"/>
    </xf>
    <xf numFmtId="0" fontId="28" fillId="0" borderId="11" xfId="0" applyNumberFormat="1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54" xfId="0" applyNumberFormat="1" applyFont="1" applyBorder="1" applyAlignment="1">
      <alignment horizontal="center"/>
    </xf>
    <xf numFmtId="3" fontId="28" fillId="0" borderId="2" xfId="0" applyNumberFormat="1" applyFont="1" applyFill="1" applyBorder="1" applyAlignment="1">
      <alignment horizontal="center"/>
    </xf>
    <xf numFmtId="0" fontId="28" fillId="0" borderId="2" xfId="0" applyNumberFormat="1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3" fontId="28" fillId="0" borderId="2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3" fontId="30" fillId="0" borderId="2" xfId="0" applyNumberFormat="1" applyFont="1" applyFill="1" applyBorder="1" applyAlignment="1">
      <alignment horizontal="center"/>
    </xf>
    <xf numFmtId="0" fontId="30" fillId="0" borderId="2" xfId="0" applyNumberFormat="1" applyFont="1" applyFill="1" applyBorder="1" applyAlignment="1">
      <alignment horizontal="center"/>
    </xf>
    <xf numFmtId="14" fontId="20" fillId="0" borderId="2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vertical="center"/>
    </xf>
    <xf numFmtId="10" fontId="5" fillId="5" borderId="28" xfId="2" applyNumberFormat="1" applyFont="1" applyFill="1" applyBorder="1" applyAlignment="1">
      <alignment horizontal="center" vertical="center"/>
    </xf>
    <xf numFmtId="10" fontId="5" fillId="5" borderId="29" xfId="2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 wrapText="1"/>
    </xf>
    <xf numFmtId="43" fontId="5" fillId="0" borderId="0" xfId="1" applyFont="1" applyFill="1" applyAlignment="1">
      <alignment vertical="center"/>
    </xf>
    <xf numFmtId="0" fontId="46" fillId="0" borderId="0" xfId="0" applyFont="1" applyAlignment="1">
      <alignment horizontal="left" vertical="center" readingOrder="1"/>
    </xf>
    <xf numFmtId="0" fontId="40" fillId="0" borderId="2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/>
    </xf>
    <xf numFmtId="0" fontId="40" fillId="0" borderId="52" xfId="0" applyFont="1" applyFill="1" applyBorder="1" applyAlignment="1">
      <alignment horizontal="left" vertical="center"/>
    </xf>
    <xf numFmtId="0" fontId="40" fillId="0" borderId="54" xfId="0" applyFont="1" applyFill="1" applyBorder="1" applyAlignment="1">
      <alignment horizontal="left" vertical="center"/>
    </xf>
    <xf numFmtId="0" fontId="32" fillId="0" borderId="52" xfId="0" applyFont="1" applyFill="1" applyBorder="1" applyAlignment="1">
      <alignment horizontal="left" vertical="center"/>
    </xf>
    <xf numFmtId="3" fontId="28" fillId="0" borderId="11" xfId="0" applyNumberFormat="1" applyFont="1" applyFill="1" applyBorder="1" applyAlignment="1">
      <alignment horizontal="center"/>
    </xf>
    <xf numFmtId="0" fontId="28" fillId="0" borderId="11" xfId="0" applyNumberFormat="1" applyFont="1" applyFill="1" applyBorder="1" applyAlignment="1">
      <alignment horizontal="center"/>
    </xf>
    <xf numFmtId="14" fontId="28" fillId="0" borderId="6" xfId="0" applyNumberFormat="1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left" vertical="center"/>
    </xf>
    <xf numFmtId="0" fontId="28" fillId="0" borderId="71" xfId="0" applyFont="1" applyFill="1" applyBorder="1" applyAlignment="1">
      <alignment horizontal="center" vertical="center"/>
    </xf>
    <xf numFmtId="3" fontId="28" fillId="0" borderId="71" xfId="0" applyNumberFormat="1" applyFont="1" applyFill="1" applyBorder="1" applyAlignment="1">
      <alignment horizontal="center"/>
    </xf>
    <xf numFmtId="0" fontId="28" fillId="0" borderId="71" xfId="0" applyNumberFormat="1" applyFont="1" applyFill="1" applyBorder="1" applyAlignment="1">
      <alignment horizontal="center"/>
    </xf>
    <xf numFmtId="3" fontId="28" fillId="0" borderId="54" xfId="0" applyNumberFormat="1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vertical="center"/>
    </xf>
    <xf numFmtId="10" fontId="5" fillId="5" borderId="0" xfId="2" applyNumberFormat="1" applyFont="1" applyFill="1" applyBorder="1" applyAlignment="1">
      <alignment horizontal="center" vertical="center"/>
    </xf>
    <xf numFmtId="10" fontId="5" fillId="5" borderId="43" xfId="2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14" fontId="28" fillId="0" borderId="64" xfId="0" applyNumberFormat="1" applyFont="1" applyFill="1" applyBorder="1" applyAlignment="1">
      <alignment horizontal="center" vertical="center"/>
    </xf>
    <xf numFmtId="3" fontId="28" fillId="15" borderId="2" xfId="0" applyNumberFormat="1" applyFont="1" applyFill="1" applyBorder="1" applyAlignment="1">
      <alignment horizontal="center" vertical="center"/>
    </xf>
    <xf numFmtId="0" fontId="28" fillId="15" borderId="71" xfId="0" applyFont="1" applyFill="1" applyBorder="1" applyAlignment="1">
      <alignment horizontal="center" vertical="center"/>
    </xf>
    <xf numFmtId="3" fontId="28" fillId="0" borderId="71" xfId="0" applyNumberFormat="1" applyFont="1" applyBorder="1" applyAlignment="1">
      <alignment horizontal="center"/>
    </xf>
    <xf numFmtId="0" fontId="28" fillId="0" borderId="71" xfId="0" applyNumberFormat="1" applyFont="1" applyBorder="1" applyAlignment="1">
      <alignment horizontal="center"/>
    </xf>
    <xf numFmtId="14" fontId="28" fillId="0" borderId="71" xfId="0" applyNumberFormat="1" applyFont="1" applyFill="1" applyBorder="1" applyAlignment="1">
      <alignment horizontal="center" vertical="center"/>
    </xf>
    <xf numFmtId="3" fontId="28" fillId="0" borderId="52" xfId="0" applyNumberFormat="1" applyFont="1" applyBorder="1" applyAlignment="1">
      <alignment horizontal="center"/>
    </xf>
    <xf numFmtId="0" fontId="28" fillId="0" borderId="52" xfId="0" applyNumberFormat="1" applyFont="1" applyBorder="1" applyAlignment="1">
      <alignment horizontal="center"/>
    </xf>
    <xf numFmtId="14" fontId="28" fillId="0" borderId="39" xfId="0" applyNumberFormat="1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5" borderId="26" xfId="1" applyNumberFormat="1" applyFont="1" applyFill="1" applyBorder="1" applyAlignment="1">
      <alignment horizontal="center" vertical="center"/>
    </xf>
    <xf numFmtId="10" fontId="5" fillId="5" borderId="26" xfId="2" applyNumberFormat="1" applyFont="1" applyFill="1" applyBorder="1" applyAlignment="1">
      <alignment horizontal="center" vertical="center"/>
    </xf>
    <xf numFmtId="10" fontId="5" fillId="5" borderId="47" xfId="2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176" fontId="5" fillId="15" borderId="24" xfId="1" applyNumberFormat="1" applyFont="1" applyFill="1" applyBorder="1" applyAlignment="1">
      <alignment horizontal="center" vertical="center"/>
    </xf>
    <xf numFmtId="10" fontId="5" fillId="15" borderId="24" xfId="2" applyNumberFormat="1" applyFont="1" applyFill="1" applyBorder="1" applyAlignment="1">
      <alignment horizontal="center" vertical="center"/>
    </xf>
    <xf numFmtId="10" fontId="5" fillId="15" borderId="32" xfId="2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28" fillId="0" borderId="2" xfId="4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4" fontId="28" fillId="0" borderId="2" xfId="0" applyNumberFormat="1" applyFont="1" applyFill="1" applyBorder="1" applyAlignment="1">
      <alignment horizontal="center"/>
    </xf>
    <xf numFmtId="14" fontId="28" fillId="0" borderId="39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176" fontId="8" fillId="0" borderId="21" xfId="1" applyNumberFormat="1" applyFont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176" fontId="5" fillId="5" borderId="54" xfId="1" applyNumberFormat="1" applyFont="1" applyFill="1" applyBorder="1" applyAlignment="1">
      <alignment horizontal="center" vertical="center"/>
    </xf>
    <xf numFmtId="10" fontId="5" fillId="5" borderId="54" xfId="2" applyNumberFormat="1" applyFont="1" applyFill="1" applyBorder="1" applyAlignment="1">
      <alignment horizontal="center" vertical="center"/>
    </xf>
    <xf numFmtId="10" fontId="5" fillId="5" borderId="39" xfId="2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3" fontId="28" fillId="3" borderId="2" xfId="0" applyNumberFormat="1" applyFont="1" applyFill="1" applyBorder="1" applyAlignment="1">
      <alignment horizontal="center"/>
    </xf>
    <xf numFmtId="0" fontId="28" fillId="3" borderId="2" xfId="0" applyNumberFormat="1" applyFont="1" applyFill="1" applyBorder="1" applyAlignment="1">
      <alignment horizontal="center"/>
    </xf>
    <xf numFmtId="0" fontId="28" fillId="3" borderId="72" xfId="0" applyFont="1" applyFill="1" applyBorder="1" applyAlignment="1">
      <alignment horizontal="center" vertical="center"/>
    </xf>
    <xf numFmtId="0" fontId="40" fillId="3" borderId="71" xfId="0" applyFont="1" applyFill="1" applyBorder="1" applyAlignment="1">
      <alignment horizontal="left" vertical="center"/>
    </xf>
    <xf numFmtId="0" fontId="28" fillId="3" borderId="71" xfId="0" applyFont="1" applyFill="1" applyBorder="1" applyAlignment="1">
      <alignment horizontal="center" vertical="center"/>
    </xf>
    <xf numFmtId="3" fontId="28" fillId="3" borderId="71" xfId="0" applyNumberFormat="1" applyFont="1" applyFill="1" applyBorder="1" applyAlignment="1">
      <alignment horizontal="center"/>
    </xf>
    <xf numFmtId="0" fontId="28" fillId="3" borderId="71" xfId="0" applyNumberFormat="1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14" fontId="28" fillId="3" borderId="19" xfId="0" applyNumberFormat="1" applyFont="1" applyFill="1" applyBorder="1" applyAlignment="1">
      <alignment horizontal="center" vertical="center"/>
    </xf>
    <xf numFmtId="0" fontId="40" fillId="3" borderId="52" xfId="0" applyFont="1" applyFill="1" applyBorder="1" applyAlignment="1">
      <alignment horizontal="left" vertical="center"/>
    </xf>
    <xf numFmtId="0" fontId="28" fillId="3" borderId="52" xfId="0" applyFont="1" applyFill="1" applyBorder="1" applyAlignment="1">
      <alignment horizontal="center" vertical="center"/>
    </xf>
    <xf numFmtId="3" fontId="28" fillId="3" borderId="52" xfId="0" applyNumberFormat="1" applyFont="1" applyFill="1" applyBorder="1" applyAlignment="1">
      <alignment horizontal="center"/>
    </xf>
    <xf numFmtId="0" fontId="28" fillId="3" borderId="52" xfId="0" applyNumberFormat="1" applyFont="1" applyFill="1" applyBorder="1" applyAlignment="1">
      <alignment horizontal="center"/>
    </xf>
    <xf numFmtId="14" fontId="28" fillId="3" borderId="52" xfId="0" applyNumberFormat="1" applyFont="1" applyFill="1" applyBorder="1" applyAlignment="1">
      <alignment horizontal="center" vertical="center"/>
    </xf>
    <xf numFmtId="0" fontId="28" fillId="3" borderId="38" xfId="0" applyFont="1" applyFill="1" applyBorder="1" applyAlignment="1">
      <alignment horizontal="center" vertical="center"/>
    </xf>
    <xf numFmtId="0" fontId="40" fillId="3" borderId="54" xfId="0" applyFont="1" applyFill="1" applyBorder="1" applyAlignment="1">
      <alignment horizontal="left" vertical="center"/>
    </xf>
    <xf numFmtId="0" fontId="28" fillId="3" borderId="54" xfId="0" applyFont="1" applyFill="1" applyBorder="1" applyAlignment="1">
      <alignment horizontal="center" vertical="center"/>
    </xf>
    <xf numFmtId="3" fontId="28" fillId="3" borderId="54" xfId="0" applyNumberFormat="1" applyFont="1" applyFill="1" applyBorder="1" applyAlignment="1">
      <alignment horizontal="center"/>
    </xf>
    <xf numFmtId="0" fontId="28" fillId="3" borderId="54" xfId="0" applyNumberFormat="1" applyFont="1" applyFill="1" applyBorder="1" applyAlignment="1">
      <alignment horizontal="center"/>
    </xf>
    <xf numFmtId="14" fontId="28" fillId="3" borderId="54" xfId="0" applyNumberFormat="1" applyFont="1" applyFill="1" applyBorder="1" applyAlignment="1">
      <alignment horizontal="center" vertical="center"/>
    </xf>
    <xf numFmtId="14" fontId="28" fillId="3" borderId="39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40" fillId="3" borderId="11" xfId="0" applyFont="1" applyFill="1" applyBorder="1" applyAlignment="1">
      <alignment horizontal="left" vertical="center"/>
    </xf>
    <xf numFmtId="3" fontId="28" fillId="3" borderId="11" xfId="0" applyNumberFormat="1" applyFont="1" applyFill="1" applyBorder="1" applyAlignment="1">
      <alignment horizontal="center"/>
    </xf>
    <xf numFmtId="0" fontId="28" fillId="3" borderId="11" xfId="0" applyNumberFormat="1" applyFont="1" applyFill="1" applyBorder="1" applyAlignment="1">
      <alignment horizontal="center"/>
    </xf>
    <xf numFmtId="14" fontId="28" fillId="3" borderId="11" xfId="0" applyNumberFormat="1" applyFont="1" applyFill="1" applyBorder="1" applyAlignment="1">
      <alignment horizontal="center" vertical="center"/>
    </xf>
    <xf numFmtId="4" fontId="31" fillId="0" borderId="2" xfId="0" applyNumberFormat="1" applyFont="1" applyBorder="1" applyAlignment="1">
      <alignment horizontal="center"/>
    </xf>
    <xf numFmtId="4" fontId="28" fillId="3" borderId="11" xfId="0" applyNumberFormat="1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 vertical="center"/>
    </xf>
    <xf numFmtId="0" fontId="40" fillId="3" borderId="8" xfId="0" applyFont="1" applyFill="1" applyBorder="1" applyAlignment="1">
      <alignment horizontal="left" vertical="center"/>
    </xf>
    <xf numFmtId="3" fontId="28" fillId="3" borderId="8" xfId="0" applyNumberFormat="1" applyFont="1" applyFill="1" applyBorder="1" applyAlignment="1">
      <alignment horizontal="center"/>
    </xf>
    <xf numFmtId="4" fontId="28" fillId="3" borderId="8" xfId="0" applyNumberFormat="1" applyFont="1" applyFill="1" applyBorder="1" applyAlignment="1">
      <alignment horizontal="center"/>
    </xf>
    <xf numFmtId="0" fontId="28" fillId="3" borderId="8" xfId="0" applyNumberFormat="1" applyFont="1" applyFill="1" applyBorder="1" applyAlignment="1">
      <alignment horizontal="center"/>
    </xf>
    <xf numFmtId="14" fontId="28" fillId="3" borderId="8" xfId="0" applyNumberFormat="1" applyFont="1" applyFill="1" applyBorder="1" applyAlignment="1">
      <alignment horizontal="center" vertical="center"/>
    </xf>
    <xf numFmtId="14" fontId="28" fillId="3" borderId="9" xfId="0" applyNumberFormat="1" applyFont="1" applyFill="1" applyBorder="1" applyAlignment="1">
      <alignment horizontal="center" vertical="center"/>
    </xf>
    <xf numFmtId="0" fontId="28" fillId="3" borderId="53" xfId="0" applyFont="1" applyFill="1" applyBorder="1" applyAlignment="1">
      <alignment horizontal="center" vertical="center"/>
    </xf>
    <xf numFmtId="14" fontId="28" fillId="3" borderId="6" xfId="0" applyNumberFormat="1" applyFont="1" applyFill="1" applyBorder="1" applyAlignment="1">
      <alignment horizontal="center" vertical="center"/>
    </xf>
    <xf numFmtId="0" fontId="31" fillId="3" borderId="71" xfId="0" applyFont="1" applyFill="1" applyBorder="1" applyAlignment="1">
      <alignment horizontal="center" vertical="center"/>
    </xf>
    <xf numFmtId="0" fontId="31" fillId="3" borderId="52" xfId="0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Fill="1" applyBorder="1" applyAlignment="1">
      <alignment vertical="center" wrapText="1"/>
    </xf>
    <xf numFmtId="176" fontId="5" fillId="0" borderId="61" xfId="1" applyNumberFormat="1" applyFont="1" applyBorder="1" applyAlignment="1">
      <alignment vertical="center" wrapText="1"/>
    </xf>
    <xf numFmtId="0" fontId="31" fillId="3" borderId="2" xfId="0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0" fontId="31" fillId="3" borderId="72" xfId="0" applyFont="1" applyFill="1" applyBorder="1" applyAlignment="1">
      <alignment horizontal="center" vertical="center"/>
    </xf>
    <xf numFmtId="0" fontId="32" fillId="3" borderId="71" xfId="0" applyFont="1" applyFill="1" applyBorder="1" applyAlignment="1">
      <alignment horizontal="left" vertical="center"/>
    </xf>
    <xf numFmtId="3" fontId="31" fillId="3" borderId="11" xfId="0" applyNumberFormat="1" applyFont="1" applyFill="1" applyBorder="1" applyAlignment="1">
      <alignment horizontal="center"/>
    </xf>
    <xf numFmtId="0" fontId="31" fillId="3" borderId="11" xfId="0" applyNumberFormat="1" applyFont="1" applyFill="1" applyBorder="1" applyAlignment="1">
      <alignment horizontal="center"/>
    </xf>
    <xf numFmtId="14" fontId="31" fillId="3" borderId="11" xfId="0" applyNumberFormat="1" applyFont="1" applyFill="1" applyBorder="1" applyAlignment="1">
      <alignment horizontal="center" vertical="center"/>
    </xf>
    <xf numFmtId="14" fontId="31" fillId="3" borderId="19" xfId="0" applyNumberFormat="1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left" vertical="center"/>
    </xf>
    <xf numFmtId="3" fontId="31" fillId="3" borderId="52" xfId="0" applyNumberFormat="1" applyFont="1" applyFill="1" applyBorder="1" applyAlignment="1">
      <alignment horizontal="center"/>
    </xf>
    <xf numFmtId="0" fontId="31" fillId="3" borderId="52" xfId="0" applyNumberFormat="1" applyFont="1" applyFill="1" applyBorder="1" applyAlignment="1">
      <alignment horizontal="center"/>
    </xf>
    <xf numFmtId="0" fontId="40" fillId="3" borderId="73" xfId="0" applyFont="1" applyFill="1" applyBorder="1" applyAlignment="1">
      <alignment horizontal="left" vertical="center"/>
    </xf>
    <xf numFmtId="0" fontId="28" fillId="3" borderId="73" xfId="0" applyFont="1" applyFill="1" applyBorder="1" applyAlignment="1">
      <alignment horizontal="center" vertical="center"/>
    </xf>
    <xf numFmtId="3" fontId="28" fillId="3" borderId="73" xfId="0" applyNumberFormat="1" applyFont="1" applyFill="1" applyBorder="1" applyAlignment="1">
      <alignment horizontal="center"/>
    </xf>
    <xf numFmtId="0" fontId="28" fillId="3" borderId="73" xfId="0" applyNumberFormat="1" applyFont="1" applyFill="1" applyBorder="1" applyAlignment="1">
      <alignment horizontal="center"/>
    </xf>
    <xf numFmtId="14" fontId="28" fillId="3" borderId="73" xfId="0" applyNumberFormat="1" applyFont="1" applyFill="1" applyBorder="1" applyAlignment="1">
      <alignment horizontal="center" vertical="center"/>
    </xf>
    <xf numFmtId="14" fontId="28" fillId="3" borderId="74" xfId="0" applyNumberFormat="1" applyFont="1" applyFill="1" applyBorder="1" applyAlignment="1">
      <alignment horizontal="center" vertical="center"/>
    </xf>
    <xf numFmtId="0" fontId="31" fillId="3" borderId="5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176" fontId="5" fillId="0" borderId="43" xfId="1" applyNumberFormat="1" applyFont="1" applyBorder="1" applyAlignment="1">
      <alignment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vertical="center"/>
    </xf>
    <xf numFmtId="43" fontId="5" fillId="15" borderId="0" xfId="1" applyFont="1" applyFill="1" applyAlignment="1">
      <alignment horizontal="center" vertical="center"/>
    </xf>
    <xf numFmtId="43" fontId="0" fillId="0" borderId="0" xfId="0" applyNumberFormat="1" applyAlignment="1"/>
    <xf numFmtId="0" fontId="5" fillId="0" borderId="0" xfId="0" applyFont="1" applyFill="1">
      <alignment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4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center" vertical="center"/>
    </xf>
    <xf numFmtId="0" fontId="5" fillId="14" borderId="62" xfId="0" applyFont="1" applyFill="1" applyBorder="1" applyAlignment="1">
      <alignment horizontal="center" vertical="center"/>
    </xf>
    <xf numFmtId="0" fontId="5" fillId="14" borderId="60" xfId="0" applyNumberFormat="1" applyFont="1" applyFill="1" applyBorder="1" applyAlignment="1">
      <alignment horizontal="center" vertical="center"/>
    </xf>
    <xf numFmtId="179" fontId="5" fillId="14" borderId="61" xfId="0" applyNumberFormat="1" applyFont="1" applyFill="1" applyBorder="1" applyAlignment="1">
      <alignment horizontal="center" vertical="center"/>
    </xf>
    <xf numFmtId="179" fontId="5" fillId="14" borderId="24" xfId="0" applyNumberFormat="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58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2" fontId="5" fillId="17" borderId="24" xfId="0" applyNumberFormat="1" applyFont="1" applyFill="1" applyBorder="1" applyAlignment="1">
      <alignment horizontal="center" vertical="center"/>
    </xf>
    <xf numFmtId="0" fontId="5" fillId="17" borderId="60" xfId="0" applyFont="1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5" fillId="17" borderId="42" xfId="0" applyNumberFormat="1" applyFont="1" applyFill="1" applyBorder="1" applyAlignment="1">
      <alignment horizontal="center" vertical="center"/>
    </xf>
    <xf numFmtId="0" fontId="5" fillId="17" borderId="23" xfId="0" applyNumberFormat="1" applyFont="1" applyFill="1" applyBorder="1" applyAlignment="1">
      <alignment horizontal="center" vertical="center"/>
    </xf>
    <xf numFmtId="0" fontId="5" fillId="17" borderId="62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44" fillId="0" borderId="0" xfId="0" applyFont="1" applyFill="1" applyBorder="1">
      <alignment vertical="center"/>
    </xf>
    <xf numFmtId="0" fontId="28" fillId="0" borderId="0" xfId="0" applyFont="1" applyFill="1" applyBorder="1">
      <alignment vertical="center"/>
    </xf>
    <xf numFmtId="0" fontId="28" fillId="0" borderId="72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3" fontId="28" fillId="0" borderId="8" xfId="0" applyNumberFormat="1" applyFont="1" applyBorder="1" applyAlignment="1">
      <alignment horizontal="center"/>
    </xf>
    <xf numFmtId="3" fontId="31" fillId="0" borderId="2" xfId="0" applyNumberFormat="1" applyFont="1" applyFill="1" applyBorder="1" applyAlignment="1">
      <alignment horizontal="center"/>
    </xf>
    <xf numFmtId="14" fontId="31" fillId="0" borderId="6" xfId="0" applyNumberFormat="1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1" fillId="15" borderId="11" xfId="0" applyFont="1" applyFill="1" applyBorder="1" applyAlignment="1">
      <alignment horizontal="center" vertical="center"/>
    </xf>
    <xf numFmtId="3" fontId="31" fillId="0" borderId="11" xfId="0" applyNumberFormat="1" applyFont="1" applyBorder="1" applyAlignment="1">
      <alignment horizontal="center"/>
    </xf>
    <xf numFmtId="4" fontId="18" fillId="0" borderId="0" xfId="1" applyNumberFormat="1" applyFont="1" applyAlignment="1">
      <alignment horizontal="right" vertical="center"/>
    </xf>
    <xf numFmtId="178" fontId="10" fillId="0" borderId="0" xfId="1" applyNumberFormat="1" applyFont="1" applyAlignment="1">
      <alignment horizontal="right" vertical="center"/>
    </xf>
    <xf numFmtId="4" fontId="10" fillId="0" borderId="0" xfId="1" applyNumberFormat="1" applyFont="1" applyAlignment="1">
      <alignment horizontal="right" vertical="center"/>
    </xf>
    <xf numFmtId="43" fontId="14" fillId="0" borderId="70" xfId="2" applyNumberFormat="1" applyFont="1" applyBorder="1" applyAlignment="1">
      <alignment horizontal="center" vertical="center"/>
    </xf>
    <xf numFmtId="3" fontId="40" fillId="0" borderId="2" xfId="0" applyNumberFormat="1" applyFont="1" applyBorder="1" applyAlignment="1">
      <alignment horizontal="center"/>
    </xf>
    <xf numFmtId="0" fontId="40" fillId="0" borderId="2" xfId="0" applyNumberFormat="1" applyFont="1" applyBorder="1" applyAlignment="1">
      <alignment horizont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45" fillId="16" borderId="25" xfId="0" applyFont="1" applyFill="1" applyBorder="1" applyAlignment="1">
      <alignment horizontal="center" vertical="center"/>
    </xf>
    <xf numFmtId="0" fontId="45" fillId="16" borderId="30" xfId="0" applyFont="1" applyFill="1" applyBorder="1" applyAlignment="1">
      <alignment horizontal="center" vertical="center"/>
    </xf>
    <xf numFmtId="0" fontId="45" fillId="16" borderId="31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49" fontId="8" fillId="0" borderId="55" xfId="0" applyNumberFormat="1" applyFont="1" applyBorder="1" applyAlignment="1">
      <alignment horizontal="center" vertical="center"/>
    </xf>
    <xf numFmtId="49" fontId="8" fillId="0" borderId="56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</cellXfs>
  <cellStyles count="23">
    <cellStyle name="Comma" xfId="9"/>
    <cellStyle name="Comma [0]" xfId="10"/>
    <cellStyle name="Comma [0] 2" xfId="17"/>
    <cellStyle name="Comma [0] 3" xfId="22"/>
    <cellStyle name="Comma 2" xfId="16"/>
    <cellStyle name="Comma 3" xfId="21"/>
    <cellStyle name="Currency" xfId="7"/>
    <cellStyle name="Currency [0]" xfId="8"/>
    <cellStyle name="Currency [0] 2" xfId="15"/>
    <cellStyle name="Currency [0] 3" xfId="20"/>
    <cellStyle name="Currency 2" xfId="14"/>
    <cellStyle name="Currency 3" xfId="19"/>
    <cellStyle name="Normal" xfId="11"/>
    <cellStyle name="Normal 2" xfId="18"/>
    <cellStyle name="Percent" xfId="6"/>
    <cellStyle name="Percent 2" xfId="13"/>
    <cellStyle name="一般" xfId="0" builtinId="0"/>
    <cellStyle name="一般 2" xfId="3"/>
    <cellStyle name="一般 3" xfId="4"/>
    <cellStyle name="一般 4" xfId="5"/>
    <cellStyle name="一般 5" xfId="12"/>
    <cellStyle name="千分位" xfId="1" builtinId="3"/>
    <cellStyle name="百分比" xfId="2" builtinId="5"/>
  </cellStyles>
  <dxfs count="0"/>
  <tableStyles count="0" defaultTableStyle="TableStyleMedium2" defaultPivotStyle="PivotStyleLight16"/>
  <colors>
    <mruColors>
      <color rgb="FFFF000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Onshore Mandate Investment Type</a:t>
            </a:r>
          </a:p>
        </c:rich>
      </c:tx>
      <c:layout/>
      <c:overlay val="0"/>
    </c:title>
    <c:autoTitleDeleted val="0"/>
    <c:view3D>
      <c:rotX val="30"/>
      <c:rotY val="15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462962962962962E-2"/>
          <c:y val="0.22642016033140272"/>
          <c:w val="0.95524691358024694"/>
          <c:h val="0.62655942685275934"/>
        </c:manualLayout>
      </c:layout>
      <c:pie3DChart>
        <c:varyColors val="1"/>
        <c:ser>
          <c:idx val="0"/>
          <c:order val="0"/>
          <c:tx>
            <c:strRef>
              <c:f>'Account Summary&amp; Breakdown'!$D$26</c:f>
              <c:strCache>
                <c:ptCount val="1"/>
                <c:pt idx="0">
                  <c:v>Mandate Size</c:v>
                </c:pt>
              </c:strCache>
            </c:strRef>
          </c:tx>
          <c:dPt>
            <c:idx val="1"/>
            <c:bubble3D val="0"/>
            <c:explosion val="7"/>
            <c:extLst>
              <c:ext xmlns:c16="http://schemas.microsoft.com/office/drawing/2014/chart" uri="{C3380CC4-5D6E-409C-BE32-E72D297353CC}">
                <c16:uniqueId val="{00000000-7F25-4977-B044-FAE25903090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'Account Summary&amp; Breakdown'!$B$27:$B$28</c:f>
              <c:strCache>
                <c:ptCount val="2"/>
                <c:pt idx="0">
                  <c:v>Absolute Return</c:v>
                </c:pt>
                <c:pt idx="1">
                  <c:v>Relative Return</c:v>
                </c:pt>
              </c:strCache>
            </c:strRef>
          </c:cat>
          <c:val>
            <c:numRef>
              <c:f>'Account Summary&amp; Breakdown'!$D$27:$D$28</c:f>
              <c:numCache>
                <c:formatCode>_-* #,##0_-;\-* #,##0_-;_-* "-"??_-;_-@_-</c:formatCode>
                <c:ptCount val="2"/>
                <c:pt idx="0">
                  <c:v>383773716456</c:v>
                </c:pt>
                <c:pt idx="1">
                  <c:v>186866790087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977-B044-FAE25903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Investment Type</a:t>
            </a:r>
          </a:p>
        </c:rich>
      </c:tx>
      <c:layout/>
      <c:overlay val="0"/>
    </c:title>
    <c:autoTitleDeleted val="0"/>
    <c:view3D>
      <c:rotX val="30"/>
      <c:rotY val="1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2977276587816E-2"/>
          <c:y val="0.18067308635257867"/>
          <c:w val="0.96407476205349074"/>
          <c:h val="0.77474921783803796"/>
        </c:manualLayout>
      </c:layout>
      <c:pie3DChart>
        <c:varyColors val="1"/>
        <c:ser>
          <c:idx val="0"/>
          <c:order val="0"/>
          <c:tx>
            <c:strRef>
              <c:f>'Account Summary&amp; Breakdown'!$I$26</c:f>
              <c:strCache>
                <c:ptCount val="1"/>
                <c:pt idx="0">
                  <c:v>Mandate Size</c:v>
                </c:pt>
              </c:strCache>
            </c:strRef>
          </c:tx>
          <c:explosion val="5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'Account Summary&amp; Breakdown'!$G$27:$G$30</c:f>
              <c:strCache>
                <c:ptCount val="4"/>
                <c:pt idx="0">
                  <c:v>Active</c:v>
                </c:pt>
                <c:pt idx="1">
                  <c:v>Passive</c:v>
                </c:pt>
                <c:pt idx="2">
                  <c:v>Enhanced</c:v>
                </c:pt>
                <c:pt idx="3">
                  <c:v>Absolute Return</c:v>
                </c:pt>
              </c:strCache>
            </c:strRef>
          </c:cat>
          <c:val>
            <c:numRef>
              <c:f>'Account Summary&amp; Breakdown'!$I$27:$I$30</c:f>
              <c:numCache>
                <c:formatCode>_-* #,##0_-;\-* #,##0_-;_-* "-"??_-;_-@_-</c:formatCode>
                <c:ptCount val="4"/>
                <c:pt idx="0">
                  <c:v>32741925087.739998</c:v>
                </c:pt>
                <c:pt idx="1">
                  <c:v>16835224338</c:v>
                </c:pt>
                <c:pt idx="2">
                  <c:v>16278447854</c:v>
                </c:pt>
                <c:pt idx="3">
                  <c:v>8160000000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380-A631-B4EB689E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Class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611111111111112E-2"/>
          <c:y val="0.20529491105278508"/>
          <c:w val="0.92500000000000004"/>
          <c:h val="0.7454286964129484"/>
        </c:manualLayout>
      </c:layout>
      <c:pie3DChart>
        <c:varyColors val="1"/>
        <c:ser>
          <c:idx val="0"/>
          <c:order val="0"/>
          <c:tx>
            <c:strRef>
              <c:f>'Account Summary&amp; Breakdown'!$I$47</c:f>
              <c:strCache>
                <c:ptCount val="1"/>
                <c:pt idx="0">
                  <c:v>Mandate Size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Breakdown'!$G$48:$G$51</c:f>
              <c:strCache>
                <c:ptCount val="4"/>
                <c:pt idx="0">
                  <c:v>Fixed Income</c:v>
                </c:pt>
                <c:pt idx="1">
                  <c:v>Equity</c:v>
                </c:pt>
                <c:pt idx="2">
                  <c:v>Multi-Asset</c:v>
                </c:pt>
                <c:pt idx="3">
                  <c:v>Alternative</c:v>
                </c:pt>
              </c:strCache>
            </c:strRef>
          </c:cat>
          <c:val>
            <c:numRef>
              <c:f>'Account Summary&amp; Breakdown'!$I$48:$I$51</c:f>
              <c:numCache>
                <c:formatCode>_-* #,##0_-;\-* #,##0_-;_-* "-"??_-;_-@_-</c:formatCode>
                <c:ptCount val="4"/>
                <c:pt idx="0">
                  <c:v>19998774512</c:v>
                </c:pt>
                <c:pt idx="1">
                  <c:v>35017200227.739998</c:v>
                </c:pt>
                <c:pt idx="2">
                  <c:v>9284227032</c:v>
                </c:pt>
                <c:pt idx="3">
                  <c:v>9715395508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528-831B-641E064B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Onshore</a:t>
            </a: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 Mandate Market Share</a:t>
            </a:r>
          </a:p>
        </c:rich>
      </c:tx>
      <c:overlay val="0"/>
    </c:title>
    <c:autoTitleDeleted val="0"/>
    <c:view3D>
      <c:rotX val="30"/>
      <c:rotY val="3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35092067933338E-2"/>
          <c:y val="0.14004181601546145"/>
          <c:w val="0.96782517260586554"/>
          <c:h val="0.81006235369274215"/>
        </c:manualLayout>
      </c:layout>
      <c:pie3DChart>
        <c:varyColors val="1"/>
        <c:ser>
          <c:idx val="0"/>
          <c:order val="0"/>
          <c:tx>
            <c:strRef>
              <c:f>'Onshore Mandate'!$O$3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20"/>
            <c:extLst>
              <c:ext xmlns:c16="http://schemas.microsoft.com/office/drawing/2014/chart" uri="{C3380CC4-5D6E-409C-BE32-E72D297353CC}">
                <c16:uniqueId val="{00000006-C4A6-43A8-8698-7E5D52CD0D6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6B43-47CE-AD17-3C76C92DA44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B43-47CE-AD17-3C76C92DA44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4-6B43-47CE-AD17-3C76C92DA44A}"/>
              </c:ext>
            </c:extLst>
          </c:dPt>
          <c:dLbls>
            <c:dLbl>
              <c:idx val="1"/>
              <c:layout>
                <c:manualLayout>
                  <c:x val="-2.3055395973105422E-2"/>
                  <c:y val="-1.5937126422128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43-47CE-AD17-3C76C92DA4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Mandate'!$L$4:$M$9</c:f>
              <c:multiLvlStrCache>
                <c:ptCount val="6"/>
                <c:lvl>
                  <c:pt idx="0">
                    <c:v>Nomura</c:v>
                  </c:pt>
                  <c:pt idx="1">
                    <c:v>Allianz</c:v>
                  </c:pt>
                  <c:pt idx="2">
                    <c:v>Cathay</c:v>
                  </c:pt>
                  <c:pt idx="3">
                    <c:v>Fuh Hwa</c:v>
                  </c:pt>
                  <c:pt idx="4">
                    <c:v>Uni-President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安聯</c:v>
                  </c:pt>
                  <c:pt idx="2">
                    <c:v>國泰</c:v>
                  </c:pt>
                  <c:pt idx="3">
                    <c:v>復華</c:v>
                  </c:pt>
                  <c:pt idx="4">
                    <c:v>統一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Mandate'!$O$4:$O$9</c:f>
              <c:numCache>
                <c:formatCode>_-* #,##0_-;\-* #,##0_-;_-* "-"??_-;_-@_-</c:formatCode>
                <c:ptCount val="6"/>
                <c:pt idx="0">
                  <c:v>169895941552</c:v>
                </c:pt>
                <c:pt idx="1">
                  <c:v>125225955059</c:v>
                </c:pt>
                <c:pt idx="2">
                  <c:v>121241135604</c:v>
                </c:pt>
                <c:pt idx="3">
                  <c:v>104684658025</c:v>
                </c:pt>
                <c:pt idx="4">
                  <c:v>101231428822</c:v>
                </c:pt>
                <c:pt idx="5">
                  <c:v>258183613143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3-47CE-AD17-3C76C92D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Market Share by SITE (AUM,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Absolute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Return) </a:t>
            </a:r>
            <a:endParaRPr lang="en-US" sz="16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'Onshore Mandate'!$O$30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14"/>
            <c:extLst>
              <c:ext xmlns:c16="http://schemas.microsoft.com/office/drawing/2014/chart" uri="{C3380CC4-5D6E-409C-BE32-E72D297353CC}">
                <c16:uniqueId val="{00000000-1451-4138-A5FD-ACFD85DEDD2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1451-4138-A5FD-ACFD85DEDD2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Mandate'!$L$31:$M$36</c:f>
              <c:multiLvlStrCache>
                <c:ptCount val="6"/>
                <c:lvl>
                  <c:pt idx="0">
                    <c:v>Nomura</c:v>
                  </c:pt>
                  <c:pt idx="1">
                    <c:v>Cathay</c:v>
                  </c:pt>
                  <c:pt idx="2">
                    <c:v>Allianz</c:v>
                  </c:pt>
                  <c:pt idx="3">
                    <c:v>Uni-President</c:v>
                  </c:pt>
                  <c:pt idx="4">
                    <c:v>Taishin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國泰</c:v>
                  </c:pt>
                  <c:pt idx="2">
                    <c:v>安聯</c:v>
                  </c:pt>
                  <c:pt idx="3">
                    <c:v>統一</c:v>
                  </c:pt>
                  <c:pt idx="4">
                    <c:v>台新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Mandate'!$O$31:$O$36</c:f>
              <c:numCache>
                <c:formatCode>_-* #,##0_-;\-* #,##0_-;_-* "-"??_-;_-@_-</c:formatCode>
                <c:ptCount val="6"/>
                <c:pt idx="0">
                  <c:v>166413323300</c:v>
                </c:pt>
                <c:pt idx="1">
                  <c:v>74593640030</c:v>
                </c:pt>
                <c:pt idx="2">
                  <c:v>65281217993</c:v>
                </c:pt>
                <c:pt idx="3">
                  <c:v>45836821846</c:v>
                </c:pt>
                <c:pt idx="4">
                  <c:v>43989719504</c:v>
                </c:pt>
                <c:pt idx="5">
                  <c:v>144429903619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1-4138-A5FD-ACFD85DE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Market Share by SITE (AUM, Relative Return)</a:t>
            </a:r>
            <a:endParaRPr lang="zh-TW" altLang="zh-TW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732559615754396E-2"/>
          <c:y val="0.21949741492688485"/>
          <c:w val="0.97122670403248423"/>
          <c:h val="0.69756154544860205"/>
        </c:manualLayout>
      </c:layout>
      <c:pie3DChart>
        <c:varyColors val="1"/>
        <c:ser>
          <c:idx val="0"/>
          <c:order val="0"/>
          <c:tx>
            <c:strRef>
              <c:f>'Onshore Mandate'!$O$58</c:f>
              <c:strCache>
                <c:ptCount val="1"/>
                <c:pt idx="0">
                  <c:v>AUM</c:v>
                </c:pt>
              </c:strCache>
            </c:strRef>
          </c:tx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Mandate'!$L$59:$M$64</c:f>
              <c:multiLvlStrCache>
                <c:ptCount val="6"/>
                <c:lvl>
                  <c:pt idx="0">
                    <c:v>Fuh Hwa</c:v>
                  </c:pt>
                  <c:pt idx="1">
                    <c:v>Allianz</c:v>
                  </c:pt>
                  <c:pt idx="2">
                    <c:v>Uni-President</c:v>
                  </c:pt>
                  <c:pt idx="3">
                    <c:v>HSBC</c:v>
                  </c:pt>
                  <c:pt idx="4">
                    <c:v>Cathay</c:v>
                  </c:pt>
                  <c:pt idx="5">
                    <c:v>Others</c:v>
                  </c:pt>
                </c:lvl>
                <c:lvl>
                  <c:pt idx="0">
                    <c:v>復華</c:v>
                  </c:pt>
                  <c:pt idx="1">
                    <c:v>安聯</c:v>
                  </c:pt>
                  <c:pt idx="2">
                    <c:v>統一</c:v>
                  </c:pt>
                  <c:pt idx="3">
                    <c:v>匯豐中華</c:v>
                  </c:pt>
                  <c:pt idx="4">
                    <c:v>國泰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Mandate'!$O$59:$O$64</c:f>
              <c:numCache>
                <c:formatCode>_-* #,##0_-;\-* #,##0_-;_-* "-"??_-;_-@_-</c:formatCode>
                <c:ptCount val="6"/>
                <c:pt idx="0">
                  <c:v>76663105389</c:v>
                </c:pt>
                <c:pt idx="1">
                  <c:v>59944737066</c:v>
                </c:pt>
                <c:pt idx="2">
                  <c:v>55394606976</c:v>
                </c:pt>
                <c:pt idx="3">
                  <c:v>52381398719</c:v>
                </c:pt>
                <c:pt idx="4">
                  <c:v>46647495574</c:v>
                </c:pt>
                <c:pt idx="5">
                  <c:v>44867302240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D-4D58-A81F-89CF065E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Market Share by 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Manager's AUM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846630504537223"/>
          <c:y val="3.6292234685369386E-2"/>
        </c:manualLayout>
      </c:layout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51932247207838E-2"/>
          <c:y val="0.18925153635262509"/>
          <c:w val="0.97711987502610731"/>
          <c:h val="0.77120990128226685"/>
        </c:manualLayout>
      </c:layout>
      <c:pie3DChart>
        <c:varyColors val="1"/>
        <c:ser>
          <c:idx val="0"/>
          <c:order val="0"/>
          <c:tx>
            <c:strRef>
              <c:f>'Offshore Mandate'!$H$3</c:f>
              <c:strCache>
                <c:ptCount val="1"/>
                <c:pt idx="0">
                  <c:v>Market Share
(AUM)</c:v>
                </c:pt>
              </c:strCache>
            </c:strRef>
          </c:tx>
          <c:dLbls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63-4037-B770-22FE19B98E0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'Offshore Mandate'!$C$4:$C$14</c:f>
              <c:strCache>
                <c:ptCount val="11"/>
                <c:pt idx="0">
                  <c:v>BlackRock</c:v>
                </c:pt>
                <c:pt idx="1">
                  <c:v>State Street</c:v>
                </c:pt>
                <c:pt idx="2">
                  <c:v>J.P. Morgan</c:v>
                </c:pt>
                <c:pt idx="3">
                  <c:v>PIMCO</c:v>
                </c:pt>
                <c:pt idx="4">
                  <c:v>DWS</c:v>
                </c:pt>
                <c:pt idx="5">
                  <c:v>Northern Trust</c:v>
                </c:pt>
                <c:pt idx="6">
                  <c:v>Fidelity</c:v>
                </c:pt>
                <c:pt idx="7">
                  <c:v>Invesco</c:v>
                </c:pt>
                <c:pt idx="8">
                  <c:v>Wellington</c:v>
                </c:pt>
                <c:pt idx="9">
                  <c:v>Vontobel</c:v>
                </c:pt>
                <c:pt idx="10">
                  <c:v>Others</c:v>
                </c:pt>
              </c:strCache>
            </c:strRef>
          </c:cat>
          <c:val>
            <c:numRef>
              <c:f>'Offshore Mandate'!$H$4:$H$14</c:f>
              <c:numCache>
                <c:formatCode>0.00%</c:formatCode>
                <c:ptCount val="11"/>
                <c:pt idx="0">
                  <c:v>0.1265355603380543</c:v>
                </c:pt>
                <c:pt idx="1">
                  <c:v>6.8268074586420757E-2</c:v>
                </c:pt>
                <c:pt idx="2">
                  <c:v>5.8101013941263366E-2</c:v>
                </c:pt>
                <c:pt idx="3">
                  <c:v>4.7596108123400829E-2</c:v>
                </c:pt>
                <c:pt idx="4">
                  <c:v>4.7282031007353904E-2</c:v>
                </c:pt>
                <c:pt idx="5">
                  <c:v>4.6217565667709029E-2</c:v>
                </c:pt>
                <c:pt idx="6">
                  <c:v>3.8980918311443249E-2</c:v>
                </c:pt>
                <c:pt idx="7">
                  <c:v>3.8395069254756872E-2</c:v>
                </c:pt>
                <c:pt idx="8">
                  <c:v>3.5705500599920982E-2</c:v>
                </c:pt>
                <c:pt idx="9">
                  <c:v>3.2508806481604667E-2</c:v>
                </c:pt>
                <c:pt idx="10">
                  <c:v>0.46040935168807207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3-4037-B770-22FE19B9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190500</xdr:rowOff>
    </xdr:from>
    <xdr:to>
      <xdr:col>4</xdr:col>
      <xdr:colOff>0</xdr:colOff>
      <xdr:row>41</xdr:row>
      <xdr:rowOff>190500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31</xdr:row>
      <xdr:rowOff>161925</xdr:rowOff>
    </xdr:from>
    <xdr:to>
      <xdr:col>9</xdr:col>
      <xdr:colOff>409576</xdr:colOff>
      <xdr:row>44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53</xdr:row>
      <xdr:rowOff>14287</xdr:rowOff>
    </xdr:from>
    <xdr:to>
      <xdr:col>9</xdr:col>
      <xdr:colOff>438150</xdr:colOff>
      <xdr:row>66</xdr:row>
      <xdr:rowOff>157162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202821</xdr:rowOff>
    </xdr:from>
    <xdr:to>
      <xdr:col>15</xdr:col>
      <xdr:colOff>795617</xdr:colOff>
      <xdr:row>25</xdr:row>
      <xdr:rowOff>22412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11205</xdr:colOff>
      <xdr:row>39</xdr:row>
      <xdr:rowOff>1117</xdr:rowOff>
    </xdr:from>
    <xdr:to>
      <xdr:col>16</xdr:col>
      <xdr:colOff>425823</xdr:colOff>
      <xdr:row>53</xdr:row>
      <xdr:rowOff>156881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11205</xdr:colOff>
      <xdr:row>66</xdr:row>
      <xdr:rowOff>12328</xdr:rowOff>
    </xdr:from>
    <xdr:to>
      <xdr:col>16</xdr:col>
      <xdr:colOff>425822</xdr:colOff>
      <xdr:row>81</xdr:row>
      <xdr:rowOff>11208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23</xdr:row>
      <xdr:rowOff>110238</xdr:rowOff>
    </xdr:from>
    <xdr:to>
      <xdr:col>7</xdr:col>
      <xdr:colOff>1682</xdr:colOff>
      <xdr:row>37</xdr:row>
      <xdr:rowOff>200725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zoomScale="70" zoomScaleNormal="70" workbookViewId="0">
      <pane xSplit="1" topLeftCell="B1" activePane="topRight" state="frozen"/>
      <selection pane="topRight" activeCell="M14" sqref="M14"/>
    </sheetView>
  </sheetViews>
  <sheetFormatPr defaultRowHeight="19.5"/>
  <cols>
    <col min="1" max="1" width="35.625" style="2" customWidth="1"/>
    <col min="2" max="2" width="22.5" style="3" bestFit="1" customWidth="1"/>
    <col min="3" max="3" width="10.625" style="3" customWidth="1"/>
    <col min="4" max="4" width="25.875" style="421" bestFit="1" customWidth="1"/>
    <col min="5" max="5" width="10.625" style="3" customWidth="1"/>
    <col min="6" max="6" width="20" style="1" bestFit="1" customWidth="1"/>
    <col min="7" max="7" width="16.125" style="3" customWidth="1"/>
    <col min="8" max="8" width="20.625" style="1" bestFit="1" customWidth="1"/>
    <col min="9" max="9" width="14.375" style="3" customWidth="1"/>
    <col min="10" max="10" width="24.625" style="421" bestFit="1" customWidth="1"/>
    <col min="11" max="11" width="10.625" style="3" customWidth="1"/>
    <col min="12" max="12" width="13.5" style="222" bestFit="1" customWidth="1"/>
    <col min="13" max="16384" width="9" style="5"/>
  </cols>
  <sheetData>
    <row r="2" spans="1:12" ht="20.25" thickBot="1"/>
    <row r="3" spans="1:12" s="9" customFormat="1" ht="38.25">
      <c r="A3" s="6"/>
      <c r="B3" s="7" t="s">
        <v>355</v>
      </c>
      <c r="C3" s="8" t="s">
        <v>14</v>
      </c>
      <c r="D3" s="455" t="s">
        <v>488</v>
      </c>
      <c r="E3" s="8" t="s">
        <v>14</v>
      </c>
      <c r="F3" s="388" t="s">
        <v>15</v>
      </c>
      <c r="G3" s="8" t="s">
        <v>14</v>
      </c>
      <c r="H3" s="388" t="s">
        <v>16</v>
      </c>
      <c r="I3" s="8" t="s">
        <v>14</v>
      </c>
      <c r="J3" s="388" t="s">
        <v>465</v>
      </c>
      <c r="K3" s="8" t="s">
        <v>14</v>
      </c>
      <c r="L3" s="223"/>
    </row>
    <row r="4" spans="1:12" s="17" customFormat="1">
      <c r="A4" s="10" t="s">
        <v>8</v>
      </c>
      <c r="B4" s="605">
        <v>1318046387222</v>
      </c>
      <c r="C4" s="583">
        <v>0.41899999999999998</v>
      </c>
      <c r="D4" s="606">
        <v>473711428651</v>
      </c>
      <c r="E4" s="591">
        <v>0.5</v>
      </c>
      <c r="F4" s="606">
        <v>537035062593</v>
      </c>
      <c r="G4" s="587">
        <v>0.63590000000000002</v>
      </c>
      <c r="H4" s="606">
        <v>311425364787</v>
      </c>
      <c r="I4" s="11">
        <v>0.66020000000000001</v>
      </c>
      <c r="J4" s="424">
        <f>L4*100000000</f>
        <v>376245000000</v>
      </c>
      <c r="K4" s="11">
        <v>0.51629999999999998</v>
      </c>
      <c r="L4" s="851">
        <v>3762.45</v>
      </c>
    </row>
    <row r="5" spans="1:12">
      <c r="A5" s="13" t="s">
        <v>17</v>
      </c>
      <c r="B5" s="584">
        <v>621381000708</v>
      </c>
      <c r="C5" s="585">
        <v>0.19750000000000001</v>
      </c>
      <c r="D5" s="605">
        <v>178813136042</v>
      </c>
      <c r="E5" s="592">
        <v>0.1888</v>
      </c>
      <c r="F5" s="605">
        <v>87499318618</v>
      </c>
      <c r="G5" s="588">
        <v>0.1036</v>
      </c>
      <c r="H5" s="605">
        <v>47414825561</v>
      </c>
      <c r="I5" s="12">
        <v>0.10050000000000001</v>
      </c>
      <c r="J5" s="424"/>
      <c r="K5" s="12"/>
      <c r="L5" s="852"/>
    </row>
    <row r="6" spans="1:12">
      <c r="A6" s="46" t="s">
        <v>72</v>
      </c>
      <c r="B6" s="220"/>
      <c r="C6" s="585"/>
      <c r="D6" s="595"/>
      <c r="E6" s="592"/>
      <c r="F6" s="605"/>
      <c r="G6" s="588"/>
      <c r="H6" s="605">
        <v>24918926865</v>
      </c>
      <c r="I6" s="12">
        <v>5.28E-2</v>
      </c>
      <c r="J6" s="424"/>
      <c r="K6" s="12"/>
      <c r="L6" s="852"/>
    </row>
    <row r="7" spans="1:12">
      <c r="A7" s="13" t="s">
        <v>18</v>
      </c>
      <c r="B7" s="584">
        <v>48019465883</v>
      </c>
      <c r="C7" s="585">
        <v>1.5299999999999999E-2</v>
      </c>
      <c r="D7" s="605">
        <v>47230802429</v>
      </c>
      <c r="E7" s="592">
        <v>4.99E-2</v>
      </c>
      <c r="F7" s="605">
        <v>13413708053</v>
      </c>
      <c r="G7" s="588">
        <v>1.5900000000000001E-2</v>
      </c>
      <c r="H7" s="605">
        <v>7899724207</v>
      </c>
      <c r="I7" s="12">
        <v>1.6799999999999999E-2</v>
      </c>
      <c r="J7" s="424"/>
      <c r="K7" s="12"/>
      <c r="L7" s="852"/>
    </row>
    <row r="8" spans="1:12" ht="39">
      <c r="A8" s="13" t="s">
        <v>19</v>
      </c>
      <c r="B8" s="584">
        <v>202422134338</v>
      </c>
      <c r="C8" s="585">
        <v>6.4299999999999996E-2</v>
      </c>
      <c r="D8" s="584">
        <v>59146187893</v>
      </c>
      <c r="E8" s="592">
        <v>6.2399999999999997E-2</v>
      </c>
      <c r="F8" s="584">
        <v>72434030103</v>
      </c>
      <c r="G8" s="588">
        <v>8.5699999999999998E-2</v>
      </c>
      <c r="H8" s="584">
        <v>36596190231</v>
      </c>
      <c r="I8" s="12">
        <v>7.7600000000000002E-2</v>
      </c>
      <c r="J8" s="424"/>
      <c r="K8" s="12"/>
      <c r="L8" s="852"/>
    </row>
    <row r="9" spans="1:12">
      <c r="A9" s="46" t="s">
        <v>539</v>
      </c>
      <c r="B9" s="584"/>
      <c r="C9" s="585"/>
      <c r="D9" s="605"/>
      <c r="E9" s="592"/>
      <c r="F9" s="605"/>
      <c r="G9" s="588"/>
      <c r="H9" s="605"/>
      <c r="I9" s="12"/>
      <c r="J9" s="424"/>
      <c r="K9" s="12"/>
      <c r="L9" s="852"/>
    </row>
    <row r="10" spans="1:12">
      <c r="A10" s="47" t="s">
        <v>68</v>
      </c>
      <c r="B10" s="586"/>
      <c r="C10" s="585"/>
      <c r="D10" s="595"/>
      <c r="E10" s="592"/>
      <c r="F10" s="605">
        <v>1640156676</v>
      </c>
      <c r="G10" s="588">
        <v>1.9E-3</v>
      </c>
      <c r="H10" s="605"/>
      <c r="I10" s="12"/>
      <c r="J10" s="424"/>
      <c r="K10" s="12"/>
      <c r="L10" s="852"/>
    </row>
    <row r="11" spans="1:12" ht="38.25">
      <c r="A11" s="47" t="s">
        <v>70</v>
      </c>
      <c r="B11" s="586"/>
      <c r="C11" s="585"/>
      <c r="D11" s="595"/>
      <c r="E11" s="592"/>
      <c r="F11" s="584">
        <v>2675000000</v>
      </c>
      <c r="G11" s="588">
        <v>3.2000000000000002E-3</v>
      </c>
      <c r="H11" s="605"/>
      <c r="I11" s="12"/>
      <c r="J11" s="424"/>
      <c r="K11" s="12"/>
      <c r="L11" s="852"/>
    </row>
    <row r="12" spans="1:12">
      <c r="A12" s="47" t="s">
        <v>71</v>
      </c>
      <c r="B12" s="586"/>
      <c r="C12" s="585"/>
      <c r="D12" s="595"/>
      <c r="E12" s="592"/>
      <c r="F12" s="605">
        <v>26404204368</v>
      </c>
      <c r="G12" s="588">
        <v>3.1300000000000001E-2</v>
      </c>
      <c r="H12" s="605"/>
      <c r="I12" s="12"/>
      <c r="J12" s="424"/>
      <c r="K12" s="12"/>
      <c r="L12" s="852"/>
    </row>
    <row r="13" spans="1:12" ht="39">
      <c r="A13" s="13" t="s">
        <v>69</v>
      </c>
      <c r="B13" s="584">
        <v>178146045622</v>
      </c>
      <c r="C13" s="585">
        <v>5.6599999999999998E-2</v>
      </c>
      <c r="D13" s="584">
        <v>85508989792</v>
      </c>
      <c r="E13" s="592">
        <v>9.0200000000000002E-2</v>
      </c>
      <c r="F13" s="584">
        <v>179961219374</v>
      </c>
      <c r="G13" s="588">
        <v>0.21310000000000001</v>
      </c>
      <c r="H13" s="584">
        <v>87608425201</v>
      </c>
      <c r="I13" s="12">
        <v>0.1857</v>
      </c>
      <c r="J13" s="424"/>
      <c r="K13" s="12"/>
      <c r="L13" s="852"/>
    </row>
    <row r="14" spans="1:12">
      <c r="A14" s="13" t="s">
        <v>466</v>
      </c>
      <c r="B14" s="605">
        <v>268077740671</v>
      </c>
      <c r="C14" s="585">
        <v>8.5300000000000001E-2</v>
      </c>
      <c r="D14" s="605">
        <v>103012312495</v>
      </c>
      <c r="E14" s="592">
        <v>0.1087</v>
      </c>
      <c r="F14" s="605">
        <v>153007425401</v>
      </c>
      <c r="G14" s="588">
        <v>0.1812</v>
      </c>
      <c r="H14" s="605">
        <v>106987272722</v>
      </c>
      <c r="I14" s="12">
        <v>0.2268</v>
      </c>
      <c r="J14" s="424"/>
      <c r="K14" s="12"/>
      <c r="L14" s="852"/>
    </row>
    <row r="15" spans="1:12">
      <c r="A15" s="14" t="s">
        <v>9</v>
      </c>
      <c r="B15" s="605">
        <v>167828246144</v>
      </c>
      <c r="C15" s="585">
        <v>5.3400000000000003E-2</v>
      </c>
      <c r="D15" s="605">
        <v>49480088009</v>
      </c>
      <c r="E15" s="592">
        <v>5.2200000000000003E-2</v>
      </c>
      <c r="F15" s="605">
        <v>69838162332</v>
      </c>
      <c r="G15" s="588">
        <v>8.2699999999999996E-2</v>
      </c>
      <c r="H15" s="605">
        <v>50709520846</v>
      </c>
      <c r="I15" s="12">
        <v>0.1075</v>
      </c>
      <c r="J15" s="424"/>
      <c r="K15" s="12"/>
      <c r="L15" s="852"/>
    </row>
    <row r="16" spans="1:12">
      <c r="A16" s="14" t="s">
        <v>10</v>
      </c>
      <c r="B16" s="605">
        <v>52720899750</v>
      </c>
      <c r="C16" s="585">
        <v>1.6799999999999999E-2</v>
      </c>
      <c r="D16" s="605">
        <v>37680240215</v>
      </c>
      <c r="E16" s="592">
        <v>3.9800000000000002E-2</v>
      </c>
      <c r="F16" s="605">
        <v>73633529410</v>
      </c>
      <c r="G16" s="588">
        <v>8.72E-2</v>
      </c>
      <c r="H16" s="605">
        <v>36885362124</v>
      </c>
      <c r="I16" s="12">
        <v>7.8200000000000006E-2</v>
      </c>
      <c r="J16" s="424"/>
      <c r="K16" s="12"/>
      <c r="L16" s="852"/>
    </row>
    <row r="17" spans="1:12">
      <c r="A17" s="14" t="s">
        <v>11</v>
      </c>
      <c r="B17" s="605">
        <v>47528594777</v>
      </c>
      <c r="C17" s="585">
        <v>1.5100000000000001E-2</v>
      </c>
      <c r="D17" s="605">
        <v>15851984271</v>
      </c>
      <c r="E17" s="592">
        <v>1.67E-2</v>
      </c>
      <c r="F17" s="605">
        <v>9535733659</v>
      </c>
      <c r="G17" s="588">
        <v>1.1299999999999999E-2</v>
      </c>
      <c r="H17" s="605">
        <v>19392389752</v>
      </c>
      <c r="I17" s="12">
        <v>4.1099999999999998E-2</v>
      </c>
      <c r="J17" s="424"/>
      <c r="K17" s="12"/>
      <c r="L17" s="852"/>
    </row>
    <row r="18" spans="1:12" s="17" customFormat="1">
      <c r="A18" s="15" t="s">
        <v>21</v>
      </c>
      <c r="B18" s="606">
        <v>1827744958774</v>
      </c>
      <c r="C18" s="583">
        <v>0.58099999999999996</v>
      </c>
      <c r="D18" s="606">
        <v>473788704403</v>
      </c>
      <c r="E18" s="591">
        <v>0.5</v>
      </c>
      <c r="F18" s="606">
        <v>307659533249</v>
      </c>
      <c r="G18" s="587">
        <v>0.36409999999999998</v>
      </c>
      <c r="H18" s="606">
        <v>160298407391</v>
      </c>
      <c r="I18" s="11">
        <v>0.33979999999999999</v>
      </c>
      <c r="J18" s="424">
        <f>L18*100000000</f>
        <v>352443000000</v>
      </c>
      <c r="K18" s="11">
        <v>0.48370000000000002</v>
      </c>
      <c r="L18" s="851">
        <v>3524.43</v>
      </c>
    </row>
    <row r="19" spans="1:12">
      <c r="A19" s="16" t="s">
        <v>12</v>
      </c>
      <c r="B19" s="605">
        <v>457064417300</v>
      </c>
      <c r="C19" s="585">
        <v>0.14530000000000001</v>
      </c>
      <c r="D19" s="605">
        <v>96446142543</v>
      </c>
      <c r="E19" s="592">
        <v>0.1018</v>
      </c>
      <c r="F19" s="605">
        <v>28081366111</v>
      </c>
      <c r="G19" s="588">
        <v>3.32E-2</v>
      </c>
      <c r="H19" s="605">
        <v>34996601783</v>
      </c>
      <c r="I19" s="12">
        <v>7.4200000000000002E-2</v>
      </c>
      <c r="J19" s="425">
        <f>L19*100000000</f>
        <v>127085999999.99998</v>
      </c>
      <c r="K19" s="12">
        <v>0.1744</v>
      </c>
      <c r="L19" s="853">
        <v>1270.8599999999999</v>
      </c>
    </row>
    <row r="20" spans="1:12">
      <c r="A20" s="16" t="s">
        <v>13</v>
      </c>
      <c r="B20" s="605">
        <v>1370680541474</v>
      </c>
      <c r="C20" s="585">
        <v>0.43569999999999998</v>
      </c>
      <c r="D20" s="605">
        <v>377342561860</v>
      </c>
      <c r="E20" s="592">
        <v>0.3982</v>
      </c>
      <c r="F20" s="605">
        <v>279578167138</v>
      </c>
      <c r="G20" s="588">
        <v>0.33090000000000003</v>
      </c>
      <c r="H20" s="605">
        <v>125301805608</v>
      </c>
      <c r="I20" s="12">
        <v>0.2656</v>
      </c>
      <c r="J20" s="425">
        <f>L20*100000000</f>
        <v>225357000000.00003</v>
      </c>
      <c r="K20" s="12">
        <v>0.30930000000000002</v>
      </c>
      <c r="L20" s="853">
        <v>2253.5700000000002</v>
      </c>
    </row>
    <row r="21" spans="1:12">
      <c r="A21" s="14" t="s">
        <v>9</v>
      </c>
      <c r="B21" s="605">
        <v>355463267809</v>
      </c>
      <c r="C21" s="585">
        <v>0.113</v>
      </c>
      <c r="D21" s="605">
        <v>109173133205</v>
      </c>
      <c r="E21" s="592">
        <v>0.1152</v>
      </c>
      <c r="F21" s="605">
        <v>67019732363</v>
      </c>
      <c r="G21" s="588">
        <v>7.9299999999999995E-2</v>
      </c>
      <c r="H21" s="605">
        <v>31560998116</v>
      </c>
      <c r="I21" s="12">
        <v>6.6900000000000001E-2</v>
      </c>
      <c r="J21" s="424"/>
      <c r="K21" s="12"/>
    </row>
    <row r="22" spans="1:12">
      <c r="A22" s="14" t="s">
        <v>10</v>
      </c>
      <c r="B22" s="605">
        <v>690998743298</v>
      </c>
      <c r="C22" s="585">
        <v>0.21959999999999999</v>
      </c>
      <c r="D22" s="605">
        <v>183787869130</v>
      </c>
      <c r="E22" s="592">
        <v>0.19400000000000001</v>
      </c>
      <c r="F22" s="605">
        <v>125830085073</v>
      </c>
      <c r="G22" s="588">
        <v>0.1489</v>
      </c>
      <c r="H22" s="605">
        <v>73661742447</v>
      </c>
      <c r="I22" s="12">
        <v>0.15609999999999999</v>
      </c>
      <c r="J22" s="424"/>
      <c r="K22" s="12"/>
    </row>
    <row r="23" spans="1:12" ht="20.25" thickBot="1">
      <c r="A23" s="49" t="s">
        <v>11</v>
      </c>
      <c r="B23" s="607">
        <v>324218530367</v>
      </c>
      <c r="C23" s="598">
        <v>0.1031</v>
      </c>
      <c r="D23" s="607">
        <v>84381559525</v>
      </c>
      <c r="E23" s="593">
        <v>8.8999999999999996E-2</v>
      </c>
      <c r="F23" s="607">
        <v>86728349702</v>
      </c>
      <c r="G23" s="589">
        <v>0.1027</v>
      </c>
      <c r="H23" s="607">
        <v>20079065045</v>
      </c>
      <c r="I23" s="50">
        <v>4.2599999999999999E-2</v>
      </c>
      <c r="J23" s="426"/>
      <c r="K23" s="50"/>
    </row>
    <row r="24" spans="1:12" ht="20.25" customHeight="1" thickTop="1" thickBot="1">
      <c r="A24" s="48" t="s">
        <v>20</v>
      </c>
      <c r="B24" s="596">
        <v>3145791345996</v>
      </c>
      <c r="C24" s="597">
        <f t="shared" ref="C24" si="0">B24/$B$24</f>
        <v>1</v>
      </c>
      <c r="D24" s="608">
        <v>947500133054</v>
      </c>
      <c r="E24" s="594">
        <f t="shared" ref="E24" si="1">D24/$D$24</f>
        <v>1</v>
      </c>
      <c r="F24" s="608">
        <v>844694595842</v>
      </c>
      <c r="G24" s="590">
        <f>F24/$F$24</f>
        <v>1</v>
      </c>
      <c r="H24" s="608">
        <v>471723772178</v>
      </c>
      <c r="I24" s="263">
        <f t="shared" ref="I24" si="2">H24/$H$24</f>
        <v>1</v>
      </c>
      <c r="J24" s="854">
        <f>J4+J18</f>
        <v>728688000000</v>
      </c>
      <c r="K24" s="225">
        <f>J24/$J$24</f>
        <v>1</v>
      </c>
    </row>
    <row r="25" spans="1:12">
      <c r="D25" s="422"/>
    </row>
    <row r="26" spans="1:12" s="21" customFormat="1">
      <c r="A26" s="18"/>
      <c r="B26" s="20"/>
      <c r="C26" s="19"/>
      <c r="D26" s="422"/>
      <c r="E26" s="19"/>
      <c r="F26" s="4"/>
      <c r="G26" s="19"/>
      <c r="H26" s="4"/>
      <c r="I26" s="19"/>
      <c r="J26" s="427"/>
      <c r="K26" s="19"/>
      <c r="L26" s="224"/>
    </row>
    <row r="28" spans="1:12">
      <c r="B28" s="423"/>
      <c r="D28" s="423"/>
    </row>
    <row r="29" spans="1:12">
      <c r="B29" s="423"/>
    </row>
    <row r="30" spans="1:12">
      <c r="B30" s="423"/>
    </row>
    <row r="31" spans="1:12">
      <c r="B31" s="423"/>
    </row>
    <row r="32" spans="1:12">
      <c r="B32" s="42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C3"/>
    </sheetView>
  </sheetViews>
  <sheetFormatPr defaultRowHeight="15"/>
  <cols>
    <col min="1" max="1" width="9.25" style="27" customWidth="1"/>
    <col min="2" max="2" width="30.375" style="26" customWidth="1"/>
    <col min="3" max="3" width="15.625" style="27" customWidth="1"/>
    <col min="4" max="4" width="10.625" style="27" customWidth="1"/>
    <col min="5" max="5" width="21.875" style="229" customWidth="1"/>
    <col min="6" max="6" width="22.125" style="229" customWidth="1"/>
    <col min="7" max="7" width="10.625" style="27" customWidth="1"/>
    <col min="8" max="8" width="10.625" style="30" customWidth="1"/>
    <col min="9" max="9" width="10.625" style="27" customWidth="1"/>
    <col min="10" max="10" width="17.625" style="27" customWidth="1"/>
    <col min="11" max="11" width="12.75" style="27" customWidth="1"/>
    <col min="12" max="12" width="12.5" style="27" bestFit="1" customWidth="1"/>
    <col min="13" max="13" width="21.25" style="27" bestFit="1" customWidth="1"/>
    <col min="14" max="16384" width="9" style="27"/>
  </cols>
  <sheetData>
    <row r="1" spans="1:13">
      <c r="A1" s="35" t="s">
        <v>39</v>
      </c>
      <c r="B1" s="36" t="s">
        <v>32</v>
      </c>
      <c r="C1" s="36" t="s">
        <v>40</v>
      </c>
      <c r="D1" s="36" t="s">
        <v>41</v>
      </c>
      <c r="E1" s="227" t="s">
        <v>42</v>
      </c>
      <c r="F1" s="227" t="s">
        <v>43</v>
      </c>
      <c r="G1" s="36" t="s">
        <v>44</v>
      </c>
      <c r="H1" s="37" t="s">
        <v>45</v>
      </c>
      <c r="I1" s="36" t="s">
        <v>46</v>
      </c>
      <c r="J1" s="36"/>
      <c r="K1" s="36"/>
      <c r="L1" s="38"/>
    </row>
    <row r="2" spans="1:13" ht="45">
      <c r="A2" s="39" t="s">
        <v>33</v>
      </c>
      <c r="B2" s="34" t="s">
        <v>0</v>
      </c>
      <c r="C2" s="34" t="s">
        <v>1</v>
      </c>
      <c r="D2" s="34" t="s">
        <v>22</v>
      </c>
      <c r="E2" s="620" t="s">
        <v>2</v>
      </c>
      <c r="F2" s="620" t="s">
        <v>3</v>
      </c>
      <c r="G2" s="621" t="s">
        <v>34</v>
      </c>
      <c r="H2" s="622" t="s">
        <v>35</v>
      </c>
      <c r="I2" s="621" t="s">
        <v>4</v>
      </c>
      <c r="J2" s="622" t="s">
        <v>570</v>
      </c>
      <c r="K2" s="34" t="s">
        <v>5</v>
      </c>
      <c r="L2" s="40" t="s">
        <v>6</v>
      </c>
      <c r="M2" s="27" t="s">
        <v>49</v>
      </c>
    </row>
    <row r="3" spans="1:13" s="454" customFormat="1" ht="15.75">
      <c r="A3" s="236" t="s">
        <v>569</v>
      </c>
      <c r="B3" s="237" t="s">
        <v>689</v>
      </c>
      <c r="C3" s="238" t="s">
        <v>322</v>
      </c>
      <c r="D3" s="233" t="s">
        <v>257</v>
      </c>
      <c r="E3" s="624">
        <v>23580874211</v>
      </c>
      <c r="F3" s="624">
        <v>37773359758</v>
      </c>
      <c r="G3" s="625">
        <v>34.61</v>
      </c>
      <c r="H3" s="625">
        <v>66.48</v>
      </c>
      <c r="I3" s="626">
        <v>1</v>
      </c>
      <c r="J3" s="625">
        <v>13.8</v>
      </c>
      <c r="K3" s="239">
        <v>43735</v>
      </c>
      <c r="L3" s="239">
        <v>44561</v>
      </c>
    </row>
    <row r="4" spans="1:13" s="454" customFormat="1" ht="15.75">
      <c r="A4" s="230" t="s">
        <v>569</v>
      </c>
      <c r="B4" s="240" t="s">
        <v>690</v>
      </c>
      <c r="C4" s="232" t="s">
        <v>711</v>
      </c>
      <c r="D4" s="233" t="s">
        <v>257</v>
      </c>
      <c r="E4" s="624">
        <v>9193179186</v>
      </c>
      <c r="F4" s="624">
        <v>13904114762</v>
      </c>
      <c r="G4" s="625">
        <v>35.17</v>
      </c>
      <c r="H4" s="625">
        <v>51.24</v>
      </c>
      <c r="I4" s="626">
        <v>1</v>
      </c>
      <c r="J4" s="625">
        <v>11.78</v>
      </c>
      <c r="K4" s="235">
        <v>43850</v>
      </c>
      <c r="L4" s="235">
        <v>44561</v>
      </c>
    </row>
    <row r="5" spans="1:13" s="454" customFormat="1" ht="15.75">
      <c r="A5" s="230" t="s">
        <v>569</v>
      </c>
      <c r="B5" s="241" t="s">
        <v>691</v>
      </c>
      <c r="C5" s="232" t="s">
        <v>322</v>
      </c>
      <c r="D5" s="233" t="s">
        <v>257</v>
      </c>
      <c r="E5" s="624">
        <v>19093323980</v>
      </c>
      <c r="F5" s="624">
        <v>21434585776</v>
      </c>
      <c r="G5" s="625">
        <v>12.26</v>
      </c>
      <c r="H5" s="625">
        <v>12.26</v>
      </c>
      <c r="I5" s="625">
        <v>1</v>
      </c>
      <c r="J5" s="625">
        <v>2.72</v>
      </c>
      <c r="K5" s="235">
        <v>44393</v>
      </c>
      <c r="L5" s="235">
        <v>44561</v>
      </c>
    </row>
    <row r="6" spans="1:13" s="433" customFormat="1" ht="15.75">
      <c r="A6" s="428" t="s">
        <v>569</v>
      </c>
      <c r="B6" s="24" t="s">
        <v>691</v>
      </c>
      <c r="C6" s="429" t="s">
        <v>322</v>
      </c>
      <c r="D6" s="430" t="s">
        <v>258</v>
      </c>
      <c r="E6" s="627">
        <v>6277574114</v>
      </c>
      <c r="F6" s="627">
        <v>6268970574</v>
      </c>
      <c r="G6" s="628">
        <v>-0.14000000000000001</v>
      </c>
      <c r="H6" s="628">
        <v>-0.14000000000000001</v>
      </c>
      <c r="I6" s="628">
        <v>2</v>
      </c>
      <c r="J6" s="628">
        <v>2.72</v>
      </c>
      <c r="K6" s="432">
        <v>44393</v>
      </c>
      <c r="L6" s="432">
        <v>44561</v>
      </c>
    </row>
    <row r="7" spans="1:13" s="659" customFormat="1" ht="15.75">
      <c r="A7" s="653" t="s">
        <v>569</v>
      </c>
      <c r="B7" s="692" t="s">
        <v>692</v>
      </c>
      <c r="C7" s="655" t="s">
        <v>322</v>
      </c>
      <c r="D7" s="221" t="s">
        <v>259</v>
      </c>
      <c r="E7" s="656">
        <v>8441043825</v>
      </c>
      <c r="F7" s="656">
        <v>10946190848</v>
      </c>
      <c r="G7" s="657">
        <v>0.89</v>
      </c>
      <c r="H7" s="657">
        <v>36.130000000000003</v>
      </c>
      <c r="I7" s="628">
        <v>1</v>
      </c>
      <c r="J7" s="657">
        <v>19.010000000000002</v>
      </c>
      <c r="K7" s="658">
        <v>43437</v>
      </c>
      <c r="L7" s="658">
        <v>44561</v>
      </c>
    </row>
    <row r="8" spans="1:13" ht="15.75">
      <c r="A8" s="31" t="s">
        <v>569</v>
      </c>
      <c r="B8" s="23" t="s">
        <v>693</v>
      </c>
      <c r="C8" s="429" t="s">
        <v>334</v>
      </c>
      <c r="D8" s="221" t="s">
        <v>260</v>
      </c>
      <c r="E8" s="627">
        <v>11295508988</v>
      </c>
      <c r="F8" s="627">
        <v>27149497024</v>
      </c>
      <c r="G8" s="628">
        <v>38.299999999999997</v>
      </c>
      <c r="H8" s="628">
        <v>86.27</v>
      </c>
      <c r="I8" s="628">
        <v>1</v>
      </c>
      <c r="J8" s="628">
        <v>82.27</v>
      </c>
      <c r="K8" s="432">
        <v>43661</v>
      </c>
      <c r="L8" s="432">
        <v>44561</v>
      </c>
    </row>
    <row r="9" spans="1:13" ht="15.75">
      <c r="A9" s="31" t="s">
        <v>569</v>
      </c>
      <c r="B9" s="24" t="s">
        <v>694</v>
      </c>
      <c r="C9" s="429" t="s">
        <v>334</v>
      </c>
      <c r="D9" s="221" t="s">
        <v>259</v>
      </c>
      <c r="E9" s="627">
        <v>8014871501</v>
      </c>
      <c r="F9" s="627">
        <v>14974901397</v>
      </c>
      <c r="G9" s="628">
        <v>26.98</v>
      </c>
      <c r="H9" s="628">
        <v>86.84</v>
      </c>
      <c r="I9" s="628">
        <v>1</v>
      </c>
      <c r="J9" s="628">
        <v>82.37</v>
      </c>
      <c r="K9" s="432">
        <v>43941</v>
      </c>
      <c r="L9" s="432">
        <v>44561</v>
      </c>
    </row>
    <row r="10" spans="1:13" ht="15.75">
      <c r="A10" s="31" t="s">
        <v>569</v>
      </c>
      <c r="B10" s="24" t="s">
        <v>694</v>
      </c>
      <c r="C10" s="429" t="s">
        <v>334</v>
      </c>
      <c r="D10" s="136" t="s">
        <v>267</v>
      </c>
      <c r="E10" s="627">
        <v>10927481593</v>
      </c>
      <c r="F10" s="627">
        <v>19525889049</v>
      </c>
      <c r="G10" s="628">
        <v>25.49</v>
      </c>
      <c r="H10" s="628">
        <v>78.69</v>
      </c>
      <c r="I10" s="628">
        <v>2</v>
      </c>
      <c r="J10" s="628">
        <v>82.37</v>
      </c>
      <c r="K10" s="432">
        <v>43941</v>
      </c>
      <c r="L10" s="432">
        <v>44530</v>
      </c>
    </row>
    <row r="11" spans="1:13" s="454" customFormat="1" ht="15.75">
      <c r="A11" s="230" t="s">
        <v>569</v>
      </c>
      <c r="B11" s="231" t="s">
        <v>695</v>
      </c>
      <c r="C11" s="232" t="s">
        <v>322</v>
      </c>
      <c r="D11" s="233" t="s">
        <v>257</v>
      </c>
      <c r="E11" s="624">
        <v>9057257704</v>
      </c>
      <c r="F11" s="624">
        <v>13187190414</v>
      </c>
      <c r="G11" s="625">
        <v>35.04</v>
      </c>
      <c r="H11" s="625">
        <v>45.6</v>
      </c>
      <c r="I11" s="625">
        <v>1</v>
      </c>
      <c r="J11" s="625">
        <v>8.69</v>
      </c>
      <c r="K11" s="235">
        <v>44032</v>
      </c>
      <c r="L11" s="235">
        <v>44561</v>
      </c>
    </row>
    <row r="12" spans="1:13" ht="15.75">
      <c r="A12" s="31" t="s">
        <v>569</v>
      </c>
      <c r="B12" s="23" t="s">
        <v>695</v>
      </c>
      <c r="C12" s="429" t="s">
        <v>322</v>
      </c>
      <c r="D12" s="221" t="s">
        <v>261</v>
      </c>
      <c r="E12" s="627">
        <v>12294643442</v>
      </c>
      <c r="F12" s="627">
        <v>17101323425</v>
      </c>
      <c r="G12" s="628">
        <v>25.29</v>
      </c>
      <c r="H12" s="628">
        <v>39.1</v>
      </c>
      <c r="I12" s="628">
        <v>2</v>
      </c>
      <c r="J12" s="628">
        <v>8.69</v>
      </c>
      <c r="K12" s="432">
        <v>44032</v>
      </c>
      <c r="L12" s="432">
        <v>44561</v>
      </c>
    </row>
    <row r="13" spans="1:13" ht="15.75">
      <c r="A13" s="31" t="s">
        <v>569</v>
      </c>
      <c r="B13" s="23" t="s">
        <v>696</v>
      </c>
      <c r="C13" s="429" t="s">
        <v>334</v>
      </c>
      <c r="D13" s="221" t="s">
        <v>261</v>
      </c>
      <c r="E13" s="627">
        <v>7009597591</v>
      </c>
      <c r="F13" s="627">
        <v>14990638589</v>
      </c>
      <c r="G13" s="628">
        <v>24.83</v>
      </c>
      <c r="H13" s="628">
        <v>113.86</v>
      </c>
      <c r="I13" s="628">
        <v>1</v>
      </c>
      <c r="J13" s="628">
        <v>89.16</v>
      </c>
      <c r="K13" s="432">
        <v>43122</v>
      </c>
      <c r="L13" s="432">
        <v>44561</v>
      </c>
    </row>
    <row r="14" spans="1:13" ht="15.75">
      <c r="A14" s="31" t="s">
        <v>569</v>
      </c>
      <c r="B14" s="23" t="s">
        <v>696</v>
      </c>
      <c r="C14" s="429" t="s">
        <v>334</v>
      </c>
      <c r="D14" s="221" t="s">
        <v>260</v>
      </c>
      <c r="E14" s="627">
        <v>10038542112</v>
      </c>
      <c r="F14" s="627">
        <v>19758798702</v>
      </c>
      <c r="G14" s="628">
        <v>33.5</v>
      </c>
      <c r="H14" s="628">
        <v>98.79</v>
      </c>
      <c r="I14" s="628">
        <v>2</v>
      </c>
      <c r="J14" s="628">
        <v>89.16</v>
      </c>
      <c r="K14" s="432">
        <v>43122</v>
      </c>
      <c r="L14" s="432">
        <v>44561</v>
      </c>
    </row>
    <row r="15" spans="1:13" ht="15.75">
      <c r="A15" s="31" t="s">
        <v>569</v>
      </c>
      <c r="B15" s="23" t="s">
        <v>696</v>
      </c>
      <c r="C15" s="429" t="s">
        <v>334</v>
      </c>
      <c r="D15" s="136" t="s">
        <v>267</v>
      </c>
      <c r="E15" s="627">
        <v>4006530255</v>
      </c>
      <c r="F15" s="627">
        <v>7380521311</v>
      </c>
      <c r="G15" s="628">
        <v>23.84</v>
      </c>
      <c r="H15" s="628">
        <v>80.7</v>
      </c>
      <c r="I15" s="628">
        <v>3</v>
      </c>
      <c r="J15" s="628">
        <v>89.16</v>
      </c>
      <c r="K15" s="432">
        <v>43122</v>
      </c>
      <c r="L15" s="432">
        <v>44530</v>
      </c>
    </row>
    <row r="16" spans="1:13" ht="15.75">
      <c r="A16" s="31" t="s">
        <v>569</v>
      </c>
      <c r="B16" s="23" t="s">
        <v>697</v>
      </c>
      <c r="C16" s="429" t="s">
        <v>322</v>
      </c>
      <c r="D16" s="221" t="s">
        <v>263</v>
      </c>
      <c r="E16" s="627">
        <v>12934673726</v>
      </c>
      <c r="F16" s="627">
        <v>19509007783</v>
      </c>
      <c r="G16" s="628">
        <v>18.54</v>
      </c>
      <c r="H16" s="628">
        <v>69.91</v>
      </c>
      <c r="I16" s="628">
        <v>1</v>
      </c>
      <c r="J16" s="628">
        <v>19.95</v>
      </c>
      <c r="K16" s="432">
        <v>43381</v>
      </c>
      <c r="L16" s="432">
        <v>44561</v>
      </c>
    </row>
    <row r="17" spans="1:12" ht="15.75">
      <c r="A17" s="31" t="s">
        <v>569</v>
      </c>
      <c r="B17" s="22" t="s">
        <v>26</v>
      </c>
      <c r="C17" s="429" t="s">
        <v>334</v>
      </c>
      <c r="D17" s="221" t="s">
        <v>259</v>
      </c>
      <c r="E17" s="627">
        <v>10836482661</v>
      </c>
      <c r="F17" s="627">
        <v>11374032929</v>
      </c>
      <c r="G17" s="628">
        <v>4.96</v>
      </c>
      <c r="H17" s="628">
        <v>4.96</v>
      </c>
      <c r="I17" s="628">
        <v>4</v>
      </c>
      <c r="J17" s="628">
        <v>5.17</v>
      </c>
      <c r="K17" s="432">
        <v>44531</v>
      </c>
      <c r="L17" s="432">
        <v>44561</v>
      </c>
    </row>
    <row r="18" spans="1:12" ht="15.75">
      <c r="A18" s="31" t="s">
        <v>569</v>
      </c>
      <c r="B18" s="22" t="s">
        <v>26</v>
      </c>
      <c r="C18" s="429" t="s">
        <v>334</v>
      </c>
      <c r="D18" s="221" t="s">
        <v>261</v>
      </c>
      <c r="E18" s="627">
        <v>11353734691</v>
      </c>
      <c r="F18" s="627">
        <v>11898795599</v>
      </c>
      <c r="G18" s="628">
        <v>4.8</v>
      </c>
      <c r="H18" s="628">
        <v>4.8</v>
      </c>
      <c r="I18" s="628">
        <v>5</v>
      </c>
      <c r="J18" s="628">
        <v>5.17</v>
      </c>
      <c r="K18" s="432">
        <v>44531</v>
      </c>
      <c r="L18" s="432">
        <v>44561</v>
      </c>
    </row>
    <row r="19" spans="1:12" ht="15.75">
      <c r="A19" s="31" t="s">
        <v>569</v>
      </c>
      <c r="B19" s="22" t="s">
        <v>26</v>
      </c>
      <c r="C19" s="429" t="s">
        <v>334</v>
      </c>
      <c r="D19" s="221" t="s">
        <v>260</v>
      </c>
      <c r="E19" s="627">
        <v>10890868617</v>
      </c>
      <c r="F19" s="627">
        <v>11472957543</v>
      </c>
      <c r="G19" s="628">
        <v>5.34</v>
      </c>
      <c r="H19" s="628">
        <v>5.34</v>
      </c>
      <c r="I19" s="628">
        <v>1</v>
      </c>
      <c r="J19" s="628">
        <v>5.17</v>
      </c>
      <c r="K19" s="432">
        <v>44531</v>
      </c>
      <c r="L19" s="432">
        <v>44561</v>
      </c>
    </row>
    <row r="20" spans="1:12" ht="15.75">
      <c r="A20" s="31" t="s">
        <v>569</v>
      </c>
      <c r="B20" s="22" t="s">
        <v>26</v>
      </c>
      <c r="C20" s="429" t="s">
        <v>334</v>
      </c>
      <c r="D20" s="136" t="s">
        <v>267</v>
      </c>
      <c r="E20" s="627">
        <v>10790827015</v>
      </c>
      <c r="F20" s="627">
        <v>11345611110</v>
      </c>
      <c r="G20" s="628">
        <v>5.14</v>
      </c>
      <c r="H20" s="628">
        <v>5.14</v>
      </c>
      <c r="I20" s="628">
        <v>2</v>
      </c>
      <c r="J20" s="628">
        <v>87.59</v>
      </c>
      <c r="K20" s="432">
        <v>43070</v>
      </c>
      <c r="L20" s="432">
        <v>44530</v>
      </c>
    </row>
    <row r="21" spans="1:12" ht="15.75">
      <c r="A21" s="31" t="s">
        <v>569</v>
      </c>
      <c r="B21" s="22" t="s">
        <v>26</v>
      </c>
      <c r="C21" s="429" t="s">
        <v>334</v>
      </c>
      <c r="D21" s="221" t="s">
        <v>264</v>
      </c>
      <c r="E21" s="627">
        <v>11017345063</v>
      </c>
      <c r="F21" s="627">
        <v>11569172571</v>
      </c>
      <c r="G21" s="628">
        <v>5.01</v>
      </c>
      <c r="H21" s="628">
        <v>5.01</v>
      </c>
      <c r="I21" s="628">
        <v>3</v>
      </c>
      <c r="J21" s="628">
        <v>5.17</v>
      </c>
      <c r="K21" s="432">
        <v>44531</v>
      </c>
      <c r="L21" s="432">
        <v>44561</v>
      </c>
    </row>
    <row r="22" spans="1:12" ht="15.75">
      <c r="A22" s="31" t="s">
        <v>569</v>
      </c>
      <c r="B22" s="23" t="s">
        <v>698</v>
      </c>
      <c r="C22" s="429" t="s">
        <v>322</v>
      </c>
      <c r="D22" s="136" t="s">
        <v>260</v>
      </c>
      <c r="E22" s="627">
        <v>3651168229</v>
      </c>
      <c r="F22" s="627">
        <v>6047178814</v>
      </c>
      <c r="G22" s="628">
        <v>18.86</v>
      </c>
      <c r="H22" s="628">
        <v>65.62</v>
      </c>
      <c r="I22" s="628">
        <v>1</v>
      </c>
      <c r="J22" s="628">
        <v>16.95</v>
      </c>
      <c r="K22" s="432">
        <v>43556</v>
      </c>
      <c r="L22" s="432">
        <v>44561</v>
      </c>
    </row>
    <row r="23" spans="1:12" s="659" customFormat="1" ht="15.75">
      <c r="A23" s="653" t="s">
        <v>569</v>
      </c>
      <c r="B23" s="692" t="s">
        <v>698</v>
      </c>
      <c r="C23" s="655" t="s">
        <v>322</v>
      </c>
      <c r="D23" s="136" t="s">
        <v>264</v>
      </c>
      <c r="E23" s="627">
        <v>2473766298</v>
      </c>
      <c r="F23" s="627">
        <v>4053780008</v>
      </c>
      <c r="G23" s="628">
        <v>23.14</v>
      </c>
      <c r="H23" s="628">
        <v>62.21</v>
      </c>
      <c r="I23" s="628">
        <v>2</v>
      </c>
      <c r="J23" s="628">
        <v>16.95</v>
      </c>
      <c r="K23" s="658">
        <v>43556</v>
      </c>
      <c r="L23" s="658">
        <v>44561</v>
      </c>
    </row>
    <row r="24" spans="1:12" ht="15.75">
      <c r="A24" s="31" t="s">
        <v>569</v>
      </c>
      <c r="B24" s="25" t="s">
        <v>27</v>
      </c>
      <c r="C24" s="429" t="s">
        <v>322</v>
      </c>
      <c r="D24" s="136" t="s">
        <v>263</v>
      </c>
      <c r="E24" s="627">
        <v>4500000000</v>
      </c>
      <c r="F24" s="627">
        <v>7098238610</v>
      </c>
      <c r="G24" s="628">
        <v>36.46</v>
      </c>
      <c r="H24" s="628">
        <v>51.22</v>
      </c>
      <c r="I24" s="628">
        <v>3</v>
      </c>
      <c r="J24" s="628">
        <v>23.86</v>
      </c>
      <c r="K24" s="432">
        <v>43138</v>
      </c>
      <c r="L24" s="432">
        <v>44561</v>
      </c>
    </row>
    <row r="25" spans="1:12" ht="15.75">
      <c r="A25" s="31" t="s">
        <v>569</v>
      </c>
      <c r="B25" s="25" t="s">
        <v>27</v>
      </c>
      <c r="C25" s="429" t="s">
        <v>322</v>
      </c>
      <c r="D25" s="136" t="s">
        <v>264</v>
      </c>
      <c r="E25" s="627">
        <v>7500000000</v>
      </c>
      <c r="F25" s="627">
        <v>12705830820</v>
      </c>
      <c r="G25" s="628">
        <v>25.79</v>
      </c>
      <c r="H25" s="628">
        <v>94.4</v>
      </c>
      <c r="I25" s="628">
        <v>1</v>
      </c>
      <c r="J25" s="628">
        <v>23.86</v>
      </c>
      <c r="K25" s="432">
        <v>43556</v>
      </c>
      <c r="L25" s="432">
        <v>44561</v>
      </c>
    </row>
    <row r="26" spans="1:12" ht="15.75">
      <c r="A26" s="31" t="s">
        <v>569</v>
      </c>
      <c r="B26" s="25" t="s">
        <v>27</v>
      </c>
      <c r="C26" s="429" t="s">
        <v>322</v>
      </c>
      <c r="D26" s="136" t="s">
        <v>258</v>
      </c>
      <c r="E26" s="627">
        <v>5000000000</v>
      </c>
      <c r="F26" s="627">
        <v>7019973861</v>
      </c>
      <c r="G26" s="628">
        <v>10.88</v>
      </c>
      <c r="H26" s="628">
        <v>39.04</v>
      </c>
      <c r="I26" s="628">
        <v>5</v>
      </c>
      <c r="J26" s="628">
        <v>23.86</v>
      </c>
      <c r="K26" s="432">
        <v>43138</v>
      </c>
      <c r="L26" s="432">
        <v>44561</v>
      </c>
    </row>
    <row r="27" spans="1:12" ht="15.75">
      <c r="A27" s="31" t="s">
        <v>569</v>
      </c>
      <c r="B27" s="25" t="s">
        <v>27</v>
      </c>
      <c r="C27" s="429" t="s">
        <v>322</v>
      </c>
      <c r="D27" s="136" t="s">
        <v>259</v>
      </c>
      <c r="E27" s="627">
        <v>4500000000</v>
      </c>
      <c r="F27" s="627">
        <v>6158913384</v>
      </c>
      <c r="G27" s="628">
        <v>0.6</v>
      </c>
      <c r="H27" s="628">
        <v>35.869999999999997</v>
      </c>
      <c r="I27" s="628">
        <v>6</v>
      </c>
      <c r="J27" s="628">
        <v>23.86</v>
      </c>
      <c r="K27" s="432">
        <v>43138</v>
      </c>
      <c r="L27" s="432">
        <v>44561</v>
      </c>
    </row>
    <row r="28" spans="1:12" ht="15.75">
      <c r="A28" s="31" t="s">
        <v>569</v>
      </c>
      <c r="B28" s="25" t="s">
        <v>27</v>
      </c>
      <c r="C28" s="429" t="s">
        <v>322</v>
      </c>
      <c r="D28" s="136" t="s">
        <v>262</v>
      </c>
      <c r="E28" s="627">
        <v>4750000000</v>
      </c>
      <c r="F28" s="627">
        <v>7274539569</v>
      </c>
      <c r="G28" s="628">
        <v>20.95</v>
      </c>
      <c r="H28" s="628">
        <v>54.03</v>
      </c>
      <c r="I28" s="628">
        <v>2</v>
      </c>
      <c r="J28" s="628">
        <v>23.86</v>
      </c>
      <c r="K28" s="432">
        <v>43138</v>
      </c>
      <c r="L28" s="432">
        <v>44561</v>
      </c>
    </row>
    <row r="29" spans="1:12" ht="15.75">
      <c r="A29" s="31" t="s">
        <v>569</v>
      </c>
      <c r="B29" s="25" t="s">
        <v>27</v>
      </c>
      <c r="C29" s="429" t="s">
        <v>322</v>
      </c>
      <c r="D29" s="136" t="s">
        <v>267</v>
      </c>
      <c r="E29" s="627">
        <v>5000000000</v>
      </c>
      <c r="F29" s="627">
        <v>7357328629</v>
      </c>
      <c r="G29" s="628">
        <v>10.74</v>
      </c>
      <c r="H29" s="628">
        <v>48.71</v>
      </c>
      <c r="I29" s="628">
        <v>4</v>
      </c>
      <c r="J29" s="628">
        <v>23.86</v>
      </c>
      <c r="K29" s="432">
        <v>43138</v>
      </c>
      <c r="L29" s="432">
        <v>44530</v>
      </c>
    </row>
    <row r="30" spans="1:12" ht="15.75">
      <c r="A30" s="31" t="s">
        <v>569</v>
      </c>
      <c r="B30" s="25" t="s">
        <v>453</v>
      </c>
      <c r="C30" s="429" t="s">
        <v>334</v>
      </c>
      <c r="D30" s="136" t="s">
        <v>263</v>
      </c>
      <c r="E30" s="627">
        <v>6000000000</v>
      </c>
      <c r="F30" s="627">
        <v>10587605511</v>
      </c>
      <c r="G30" s="628">
        <v>24.59</v>
      </c>
      <c r="H30" s="628">
        <v>108.86</v>
      </c>
      <c r="I30" s="628">
        <v>5</v>
      </c>
      <c r="J30" s="628">
        <v>112.06</v>
      </c>
      <c r="K30" s="432">
        <v>43397</v>
      </c>
      <c r="L30" s="432">
        <v>44561</v>
      </c>
    </row>
    <row r="31" spans="1:12" ht="15.75">
      <c r="A31" s="31" t="s">
        <v>569</v>
      </c>
      <c r="B31" s="25" t="s">
        <v>453</v>
      </c>
      <c r="C31" s="429" t="s">
        <v>334</v>
      </c>
      <c r="D31" s="136" t="s">
        <v>264</v>
      </c>
      <c r="E31" s="627">
        <v>6000000000</v>
      </c>
      <c r="F31" s="627">
        <v>11127828509</v>
      </c>
      <c r="G31" s="628">
        <v>31.8</v>
      </c>
      <c r="H31" s="628">
        <v>119.68</v>
      </c>
      <c r="I31" s="628">
        <v>2</v>
      </c>
      <c r="J31" s="628">
        <v>112.06</v>
      </c>
      <c r="K31" s="432">
        <v>43397</v>
      </c>
      <c r="L31" s="432">
        <v>44561</v>
      </c>
    </row>
    <row r="32" spans="1:12" ht="15.75">
      <c r="A32" s="31" t="s">
        <v>569</v>
      </c>
      <c r="B32" s="25" t="s">
        <v>453</v>
      </c>
      <c r="C32" s="429" t="s">
        <v>334</v>
      </c>
      <c r="D32" s="136" t="s">
        <v>258</v>
      </c>
      <c r="E32" s="627">
        <v>6000000000</v>
      </c>
      <c r="F32" s="627">
        <v>10619132163</v>
      </c>
      <c r="G32" s="628">
        <v>27.35</v>
      </c>
      <c r="H32" s="628">
        <v>106.11</v>
      </c>
      <c r="I32" s="628">
        <v>6</v>
      </c>
      <c r="J32" s="628">
        <v>112.06</v>
      </c>
      <c r="K32" s="432">
        <v>43397</v>
      </c>
      <c r="L32" s="432">
        <v>44561</v>
      </c>
    </row>
    <row r="33" spans="1:14" ht="15.75">
      <c r="A33" s="31" t="s">
        <v>569</v>
      </c>
      <c r="B33" s="25" t="s">
        <v>453</v>
      </c>
      <c r="C33" s="429" t="s">
        <v>334</v>
      </c>
      <c r="D33" s="136" t="s">
        <v>261</v>
      </c>
      <c r="E33" s="627">
        <v>4000000000</v>
      </c>
      <c r="F33" s="627">
        <v>8915802533</v>
      </c>
      <c r="G33" s="628">
        <v>28.87</v>
      </c>
      <c r="H33" s="628">
        <v>124.7</v>
      </c>
      <c r="I33" s="628">
        <v>1</v>
      </c>
      <c r="J33" s="628">
        <v>112.06</v>
      </c>
      <c r="K33" s="432">
        <v>43397</v>
      </c>
      <c r="L33" s="432">
        <v>44561</v>
      </c>
    </row>
    <row r="34" spans="1:14" ht="15.75">
      <c r="A34" s="31" t="s">
        <v>569</v>
      </c>
      <c r="B34" s="25" t="s">
        <v>453</v>
      </c>
      <c r="C34" s="429" t="s">
        <v>334</v>
      </c>
      <c r="D34" s="136" t="s">
        <v>259</v>
      </c>
      <c r="E34" s="627">
        <v>6000000000</v>
      </c>
      <c r="F34" s="627">
        <v>10903179735</v>
      </c>
      <c r="G34" s="628">
        <v>26.53</v>
      </c>
      <c r="H34" s="628">
        <v>112.66</v>
      </c>
      <c r="I34" s="628">
        <v>3</v>
      </c>
      <c r="J34" s="628">
        <v>112.06</v>
      </c>
      <c r="K34" s="432">
        <v>43397</v>
      </c>
      <c r="L34" s="432">
        <v>44561</v>
      </c>
    </row>
    <row r="35" spans="1:14" ht="15.75">
      <c r="A35" s="31" t="s">
        <v>569</v>
      </c>
      <c r="B35" s="25" t="s">
        <v>453</v>
      </c>
      <c r="C35" s="429" t="s">
        <v>334</v>
      </c>
      <c r="D35" s="136" t="s">
        <v>260</v>
      </c>
      <c r="E35" s="627">
        <v>4000000000</v>
      </c>
      <c r="F35" s="627">
        <v>8553420848</v>
      </c>
      <c r="G35" s="628">
        <v>28.56</v>
      </c>
      <c r="H35" s="628">
        <v>111.04</v>
      </c>
      <c r="I35" s="628">
        <v>4</v>
      </c>
      <c r="J35" s="628">
        <v>112.06</v>
      </c>
      <c r="K35" s="432">
        <v>43397</v>
      </c>
      <c r="L35" s="432">
        <v>44561</v>
      </c>
    </row>
    <row r="36" spans="1:14" ht="15.75">
      <c r="A36" s="31" t="s">
        <v>569</v>
      </c>
      <c r="B36" s="25" t="s">
        <v>453</v>
      </c>
      <c r="C36" s="429" t="s">
        <v>334</v>
      </c>
      <c r="D36" s="136" t="s">
        <v>262</v>
      </c>
      <c r="E36" s="627">
        <v>3000000000</v>
      </c>
      <c r="F36" s="627">
        <v>7080359910</v>
      </c>
      <c r="G36" s="628">
        <v>25.98</v>
      </c>
      <c r="H36" s="628">
        <v>102.76</v>
      </c>
      <c r="I36" s="628">
        <v>7</v>
      </c>
      <c r="J36" s="628">
        <v>112.06</v>
      </c>
      <c r="K36" s="432">
        <v>43397</v>
      </c>
      <c r="L36" s="432">
        <v>44561</v>
      </c>
    </row>
    <row r="37" spans="1:14" ht="15.75">
      <c r="A37" s="31" t="s">
        <v>569</v>
      </c>
      <c r="B37" s="25" t="s">
        <v>699</v>
      </c>
      <c r="C37" s="429" t="s">
        <v>322</v>
      </c>
      <c r="D37" s="136" t="s">
        <v>264</v>
      </c>
      <c r="E37" s="627">
        <v>6000000000</v>
      </c>
      <c r="F37" s="627">
        <v>9807985097</v>
      </c>
      <c r="G37" s="628">
        <v>26.03</v>
      </c>
      <c r="H37" s="628">
        <v>70.84</v>
      </c>
      <c r="I37" s="628">
        <v>2</v>
      </c>
      <c r="J37" s="628">
        <v>16.079999999999998</v>
      </c>
      <c r="K37" s="432">
        <v>43609</v>
      </c>
      <c r="L37" s="432">
        <v>44561</v>
      </c>
    </row>
    <row r="38" spans="1:14" ht="15.75">
      <c r="A38" s="31" t="s">
        <v>569</v>
      </c>
      <c r="B38" s="25" t="s">
        <v>699</v>
      </c>
      <c r="C38" s="429" t="s">
        <v>322</v>
      </c>
      <c r="D38" s="136" t="s">
        <v>485</v>
      </c>
      <c r="E38" s="627">
        <v>6000000000</v>
      </c>
      <c r="F38" s="627">
        <v>9672419381</v>
      </c>
      <c r="G38" s="628">
        <v>26.32</v>
      </c>
      <c r="H38" s="628">
        <v>66.86</v>
      </c>
      <c r="I38" s="628">
        <v>5</v>
      </c>
      <c r="J38" s="628">
        <v>16.079999999999998</v>
      </c>
      <c r="K38" s="432">
        <v>43609</v>
      </c>
      <c r="L38" s="432">
        <v>44561</v>
      </c>
    </row>
    <row r="39" spans="1:14" ht="15.75">
      <c r="A39" s="31" t="s">
        <v>569</v>
      </c>
      <c r="B39" s="25" t="s">
        <v>699</v>
      </c>
      <c r="C39" s="429" t="s">
        <v>322</v>
      </c>
      <c r="D39" s="136" t="s">
        <v>261</v>
      </c>
      <c r="E39" s="627">
        <v>6000000000</v>
      </c>
      <c r="F39" s="627">
        <v>9850397009</v>
      </c>
      <c r="G39" s="628">
        <v>27.94</v>
      </c>
      <c r="H39" s="628">
        <v>70.81</v>
      </c>
      <c r="I39" s="628">
        <v>3</v>
      </c>
      <c r="J39" s="628">
        <v>16.079999999999998</v>
      </c>
      <c r="K39" s="432">
        <v>43609</v>
      </c>
      <c r="L39" s="432">
        <v>44561</v>
      </c>
    </row>
    <row r="40" spans="1:14" s="454" customFormat="1" ht="15.75">
      <c r="A40" s="230" t="s">
        <v>569</v>
      </c>
      <c r="B40" s="231" t="s">
        <v>699</v>
      </c>
      <c r="C40" s="232" t="s">
        <v>322</v>
      </c>
      <c r="D40" s="234" t="s">
        <v>257</v>
      </c>
      <c r="E40" s="624">
        <v>11000000000</v>
      </c>
      <c r="F40" s="624">
        <v>17460716040</v>
      </c>
      <c r="G40" s="625">
        <v>33.76</v>
      </c>
      <c r="H40" s="625">
        <v>89.81</v>
      </c>
      <c r="I40" s="625">
        <v>1</v>
      </c>
      <c r="J40" s="625">
        <v>16.079999999999998</v>
      </c>
      <c r="K40" s="235">
        <v>43609</v>
      </c>
      <c r="L40" s="235">
        <v>44561</v>
      </c>
      <c r="M40" s="27"/>
      <c r="N40" s="27"/>
    </row>
    <row r="41" spans="1:14" ht="15.75">
      <c r="A41" s="31" t="s">
        <v>569</v>
      </c>
      <c r="B41" s="25" t="s">
        <v>699</v>
      </c>
      <c r="C41" s="429" t="s">
        <v>322</v>
      </c>
      <c r="D41" s="136" t="s">
        <v>259</v>
      </c>
      <c r="E41" s="627">
        <v>11000000000</v>
      </c>
      <c r="F41" s="627">
        <v>16125078811</v>
      </c>
      <c r="G41" s="628">
        <v>21.72</v>
      </c>
      <c r="H41" s="628">
        <v>68.510000000000005</v>
      </c>
      <c r="I41" s="628">
        <v>4</v>
      </c>
      <c r="J41" s="628">
        <v>16.079999999999998</v>
      </c>
      <c r="K41" s="432">
        <v>43609</v>
      </c>
      <c r="L41" s="432">
        <v>44561</v>
      </c>
    </row>
    <row r="42" spans="1:14" ht="15.75">
      <c r="A42" s="31" t="s">
        <v>569</v>
      </c>
      <c r="B42" s="25" t="s">
        <v>699</v>
      </c>
      <c r="C42" s="429" t="s">
        <v>322</v>
      </c>
      <c r="D42" s="136" t="s">
        <v>260</v>
      </c>
      <c r="E42" s="627">
        <v>6000000000</v>
      </c>
      <c r="F42" s="627">
        <v>9299325079</v>
      </c>
      <c r="G42" s="628">
        <v>20.7</v>
      </c>
      <c r="H42" s="628">
        <v>64.16</v>
      </c>
      <c r="I42" s="628">
        <v>6</v>
      </c>
      <c r="J42" s="628">
        <v>16.079999999999998</v>
      </c>
      <c r="K42" s="432">
        <v>43609</v>
      </c>
      <c r="L42" s="432">
        <v>44561</v>
      </c>
    </row>
    <row r="43" spans="1:14" ht="15.75">
      <c r="A43" s="31" t="s">
        <v>569</v>
      </c>
      <c r="B43" s="25" t="s">
        <v>700</v>
      </c>
      <c r="C43" s="429" t="s">
        <v>322</v>
      </c>
      <c r="D43" s="136" t="s">
        <v>263</v>
      </c>
      <c r="E43" s="627">
        <v>8000000000</v>
      </c>
      <c r="F43" s="627">
        <v>8596414051</v>
      </c>
      <c r="G43" s="628">
        <v>7.46</v>
      </c>
      <c r="H43" s="628">
        <v>7.46</v>
      </c>
      <c r="I43" s="628">
        <v>4</v>
      </c>
      <c r="J43" s="628">
        <v>3.82</v>
      </c>
      <c r="K43" s="432">
        <v>44329</v>
      </c>
      <c r="L43" s="432">
        <v>44561</v>
      </c>
    </row>
    <row r="44" spans="1:14" ht="15.75">
      <c r="A44" s="31" t="s">
        <v>569</v>
      </c>
      <c r="B44" s="25" t="s">
        <v>700</v>
      </c>
      <c r="C44" s="429" t="s">
        <v>322</v>
      </c>
      <c r="D44" s="136" t="s">
        <v>264</v>
      </c>
      <c r="E44" s="627">
        <v>8000000000</v>
      </c>
      <c r="F44" s="627">
        <v>8719474950</v>
      </c>
      <c r="G44" s="628">
        <v>8.99</v>
      </c>
      <c r="H44" s="628">
        <v>8.99</v>
      </c>
      <c r="I44" s="628">
        <v>3</v>
      </c>
      <c r="J44" s="628">
        <v>3.82</v>
      </c>
      <c r="K44" s="432">
        <v>44329</v>
      </c>
      <c r="L44" s="432">
        <v>44561</v>
      </c>
    </row>
    <row r="45" spans="1:14" ht="15.75">
      <c r="A45" s="27" t="s">
        <v>569</v>
      </c>
      <c r="B45" s="25" t="s">
        <v>700</v>
      </c>
      <c r="C45" s="429" t="s">
        <v>322</v>
      </c>
      <c r="D45" s="136" t="s">
        <v>258</v>
      </c>
      <c r="E45" s="627">
        <v>8000000000</v>
      </c>
      <c r="F45" s="627">
        <v>8254959358</v>
      </c>
      <c r="G45" s="628">
        <v>3.19</v>
      </c>
      <c r="H45" s="628">
        <v>3.19</v>
      </c>
      <c r="I45" s="628">
        <v>5</v>
      </c>
      <c r="J45" s="628">
        <v>3.82</v>
      </c>
      <c r="K45" s="432">
        <v>44329</v>
      </c>
      <c r="L45" s="432">
        <v>44561</v>
      </c>
    </row>
    <row r="46" spans="1:14" ht="15.75">
      <c r="A46" s="31" t="s">
        <v>569</v>
      </c>
      <c r="B46" s="25" t="s">
        <v>700</v>
      </c>
      <c r="C46" s="429" t="s">
        <v>322</v>
      </c>
      <c r="D46" s="136" t="s">
        <v>259</v>
      </c>
      <c r="E46" s="627">
        <v>8000000000</v>
      </c>
      <c r="F46" s="627">
        <v>9283368186</v>
      </c>
      <c r="G46" s="628">
        <v>16.04</v>
      </c>
      <c r="H46" s="628">
        <v>16.04</v>
      </c>
      <c r="I46" s="628">
        <v>2</v>
      </c>
      <c r="J46" s="628">
        <v>3.82</v>
      </c>
      <c r="K46" s="432">
        <v>44329</v>
      </c>
      <c r="L46" s="432">
        <v>44561</v>
      </c>
    </row>
    <row r="47" spans="1:14" s="454" customFormat="1" ht="15.75">
      <c r="A47" s="230" t="s">
        <v>569</v>
      </c>
      <c r="B47" s="231" t="s">
        <v>700</v>
      </c>
      <c r="C47" s="232" t="s">
        <v>322</v>
      </c>
      <c r="D47" s="234" t="s">
        <v>257</v>
      </c>
      <c r="E47" s="624">
        <v>8000000000</v>
      </c>
      <c r="F47" s="624">
        <v>9332502026</v>
      </c>
      <c r="G47" s="625">
        <v>16.66</v>
      </c>
      <c r="H47" s="625">
        <v>16.66</v>
      </c>
      <c r="I47" s="625">
        <v>1</v>
      </c>
      <c r="J47" s="628">
        <v>3.82</v>
      </c>
      <c r="K47" s="235">
        <v>44329</v>
      </c>
      <c r="L47" s="235">
        <v>44561</v>
      </c>
    </row>
    <row r="48" spans="1:14" s="454" customFormat="1" ht="15.75">
      <c r="A48" s="31" t="s">
        <v>569</v>
      </c>
      <c r="B48" s="599" t="s">
        <v>713</v>
      </c>
      <c r="C48" s="429" t="s">
        <v>322</v>
      </c>
      <c r="D48" s="136" t="s">
        <v>264</v>
      </c>
      <c r="E48" s="855">
        <v>4000000000</v>
      </c>
      <c r="F48" s="855">
        <v>4009950205</v>
      </c>
      <c r="G48" s="856">
        <v>0.25</v>
      </c>
      <c r="H48" s="856">
        <v>0.25</v>
      </c>
      <c r="I48" s="856">
        <v>6</v>
      </c>
      <c r="J48" s="628">
        <v>0.3</v>
      </c>
      <c r="K48" s="432">
        <v>44545</v>
      </c>
      <c r="L48" s="432">
        <v>44561</v>
      </c>
    </row>
    <row r="49" spans="1:13" s="454" customFormat="1" ht="15.75">
      <c r="A49" s="31" t="s">
        <v>569</v>
      </c>
      <c r="B49" s="599" t="s">
        <v>712</v>
      </c>
      <c r="C49" s="429" t="s">
        <v>322</v>
      </c>
      <c r="D49" s="136" t="s">
        <v>258</v>
      </c>
      <c r="E49" s="855">
        <v>4000000000</v>
      </c>
      <c r="F49" s="855">
        <v>4021310245</v>
      </c>
      <c r="G49" s="856">
        <v>0.53</v>
      </c>
      <c r="H49" s="856">
        <v>0.53</v>
      </c>
      <c r="I49" s="856">
        <v>4</v>
      </c>
      <c r="J49" s="628">
        <v>0.3</v>
      </c>
      <c r="K49" s="432">
        <v>44545</v>
      </c>
      <c r="L49" s="432">
        <v>44561</v>
      </c>
    </row>
    <row r="50" spans="1:13" s="454" customFormat="1" ht="15.75">
      <c r="A50" s="31" t="s">
        <v>569</v>
      </c>
      <c r="B50" s="599" t="s">
        <v>712</v>
      </c>
      <c r="C50" s="429" t="s">
        <v>322</v>
      </c>
      <c r="D50" s="136" t="s">
        <v>259</v>
      </c>
      <c r="E50" s="855">
        <v>4000000000</v>
      </c>
      <c r="F50" s="855">
        <v>4034136449</v>
      </c>
      <c r="G50" s="856">
        <v>0.85</v>
      </c>
      <c r="H50" s="856">
        <v>0.85</v>
      </c>
      <c r="I50" s="856">
        <v>2</v>
      </c>
      <c r="J50" s="628">
        <v>0.3</v>
      </c>
      <c r="K50" s="432">
        <v>44545</v>
      </c>
      <c r="L50" s="432">
        <v>44561</v>
      </c>
    </row>
    <row r="51" spans="1:13" s="454" customFormat="1" ht="15.75">
      <c r="A51" s="31" t="s">
        <v>569</v>
      </c>
      <c r="B51" s="599" t="s">
        <v>712</v>
      </c>
      <c r="C51" s="429" t="s">
        <v>322</v>
      </c>
      <c r="D51" s="136" t="s">
        <v>714</v>
      </c>
      <c r="E51" s="855">
        <v>4000000000</v>
      </c>
      <c r="F51" s="855">
        <v>4019459949</v>
      </c>
      <c r="G51" s="856">
        <v>0.49</v>
      </c>
      <c r="H51" s="856">
        <v>0.49</v>
      </c>
      <c r="I51" s="856">
        <v>5</v>
      </c>
      <c r="J51" s="628">
        <v>0.3</v>
      </c>
      <c r="K51" s="432">
        <v>44545</v>
      </c>
      <c r="L51" s="432">
        <v>44561</v>
      </c>
    </row>
    <row r="52" spans="1:13" s="454" customFormat="1" ht="15.75">
      <c r="A52" s="31" t="s">
        <v>569</v>
      </c>
      <c r="B52" s="599" t="s">
        <v>712</v>
      </c>
      <c r="C52" s="429" t="s">
        <v>322</v>
      </c>
      <c r="D52" s="136" t="s">
        <v>257</v>
      </c>
      <c r="E52" s="855">
        <v>4000000000</v>
      </c>
      <c r="F52" s="855">
        <v>4065571910</v>
      </c>
      <c r="G52" s="856">
        <v>1.64</v>
      </c>
      <c r="H52" s="856">
        <v>1.64</v>
      </c>
      <c r="I52" s="856">
        <v>1</v>
      </c>
      <c r="J52" s="628">
        <v>0.3</v>
      </c>
      <c r="K52" s="432">
        <v>44545</v>
      </c>
      <c r="L52" s="432">
        <v>44561</v>
      </c>
    </row>
    <row r="53" spans="1:13" s="454" customFormat="1" ht="15.75">
      <c r="A53" s="31" t="s">
        <v>569</v>
      </c>
      <c r="B53" s="599" t="s">
        <v>712</v>
      </c>
      <c r="C53" s="429" t="s">
        <v>322</v>
      </c>
      <c r="D53" s="136" t="s">
        <v>266</v>
      </c>
      <c r="E53" s="855">
        <v>4000000000</v>
      </c>
      <c r="F53" s="855">
        <v>4032252458</v>
      </c>
      <c r="G53" s="856">
        <v>0.81</v>
      </c>
      <c r="H53" s="856">
        <v>0.81</v>
      </c>
      <c r="I53" s="856">
        <v>3</v>
      </c>
      <c r="J53" s="628">
        <v>0.3</v>
      </c>
      <c r="K53" s="432">
        <v>44545</v>
      </c>
      <c r="L53" s="432">
        <v>44561</v>
      </c>
    </row>
    <row r="54" spans="1:13" s="659" customFormat="1" ht="15.75">
      <c r="A54" s="653" t="s">
        <v>645</v>
      </c>
      <c r="B54" s="692" t="s">
        <v>701</v>
      </c>
      <c r="C54" s="655" t="s">
        <v>322</v>
      </c>
      <c r="D54" s="136" t="s">
        <v>266</v>
      </c>
      <c r="E54" s="656">
        <v>7957934152</v>
      </c>
      <c r="F54" s="656">
        <v>13511012063</v>
      </c>
      <c r="G54" s="657">
        <v>32.26</v>
      </c>
      <c r="H54" s="657">
        <v>85.23</v>
      </c>
      <c r="I54" s="657">
        <v>1</v>
      </c>
      <c r="J54" s="657">
        <v>18.059999999999999</v>
      </c>
      <c r="K54" s="658">
        <v>43493</v>
      </c>
      <c r="L54" s="658">
        <v>44561</v>
      </c>
    </row>
    <row r="55" spans="1:13" ht="15.75">
      <c r="A55" s="31" t="s">
        <v>645</v>
      </c>
      <c r="B55" s="420" t="s">
        <v>701</v>
      </c>
      <c r="C55" s="429" t="s">
        <v>322</v>
      </c>
      <c r="D55" s="136" t="s">
        <v>261</v>
      </c>
      <c r="E55" s="627">
        <v>6491384983</v>
      </c>
      <c r="F55" s="627">
        <v>11017430592</v>
      </c>
      <c r="G55" s="628">
        <v>25.4</v>
      </c>
      <c r="H55" s="628">
        <v>69.72</v>
      </c>
      <c r="I55" s="628">
        <v>2</v>
      </c>
      <c r="J55" s="657">
        <v>18.059999999999999</v>
      </c>
      <c r="K55" s="432">
        <v>43493</v>
      </c>
      <c r="L55" s="432">
        <v>44561</v>
      </c>
    </row>
    <row r="56" spans="1:13" ht="15.75">
      <c r="A56" s="31" t="s">
        <v>645</v>
      </c>
      <c r="B56" s="23" t="s">
        <v>702</v>
      </c>
      <c r="C56" s="429" t="s">
        <v>334</v>
      </c>
      <c r="D56" s="136" t="s">
        <v>267</v>
      </c>
      <c r="E56" s="627">
        <v>5685000000</v>
      </c>
      <c r="F56" s="627">
        <v>8384750240</v>
      </c>
      <c r="G56" s="628">
        <v>25.3</v>
      </c>
      <c r="H56" s="628">
        <v>47.49</v>
      </c>
      <c r="I56" s="629">
        <v>1</v>
      </c>
      <c r="J56" s="628">
        <v>49.43</v>
      </c>
      <c r="K56" s="432">
        <v>44137</v>
      </c>
      <c r="L56" s="432">
        <v>44561</v>
      </c>
      <c r="M56" s="27" t="s">
        <v>25</v>
      </c>
    </row>
    <row r="57" spans="1:13" s="454" customFormat="1" ht="15.75">
      <c r="A57" s="230" t="s">
        <v>645</v>
      </c>
      <c r="B57" s="231" t="s">
        <v>703</v>
      </c>
      <c r="C57" s="232" t="s">
        <v>322</v>
      </c>
      <c r="D57" s="233" t="s">
        <v>257</v>
      </c>
      <c r="E57" s="624">
        <v>19272822959</v>
      </c>
      <c r="F57" s="624">
        <v>31901855246</v>
      </c>
      <c r="G57" s="625">
        <v>33.61</v>
      </c>
      <c r="H57" s="625">
        <v>65.53</v>
      </c>
      <c r="I57" s="625">
        <v>1</v>
      </c>
      <c r="J57" s="625">
        <v>10</v>
      </c>
      <c r="K57" s="235">
        <v>43955</v>
      </c>
      <c r="L57" s="235">
        <v>44530</v>
      </c>
    </row>
    <row r="58" spans="1:13" ht="15.75">
      <c r="A58" s="31" t="s">
        <v>645</v>
      </c>
      <c r="B58" s="23" t="s">
        <v>704</v>
      </c>
      <c r="C58" s="429" t="s">
        <v>322</v>
      </c>
      <c r="D58" s="136" t="s">
        <v>260</v>
      </c>
      <c r="E58" s="627">
        <v>3651419951</v>
      </c>
      <c r="F58" s="627">
        <v>6047916935</v>
      </c>
      <c r="G58" s="628">
        <v>18.86</v>
      </c>
      <c r="H58" s="628">
        <v>65.63</v>
      </c>
      <c r="I58" s="628">
        <v>1</v>
      </c>
      <c r="J58" s="628">
        <v>16.95</v>
      </c>
      <c r="K58" s="432">
        <v>43556</v>
      </c>
      <c r="L58" s="432">
        <v>44530</v>
      </c>
    </row>
    <row r="59" spans="1:13" ht="15.75">
      <c r="A59" s="31" t="s">
        <v>645</v>
      </c>
      <c r="B59" s="23" t="s">
        <v>704</v>
      </c>
      <c r="C59" s="429" t="s">
        <v>322</v>
      </c>
      <c r="D59" s="136" t="s">
        <v>264</v>
      </c>
      <c r="E59" s="627">
        <v>2474008140</v>
      </c>
      <c r="F59" s="627">
        <v>4054370158</v>
      </c>
      <c r="G59" s="628">
        <v>23.14</v>
      </c>
      <c r="H59" s="628">
        <v>62.22</v>
      </c>
      <c r="I59" s="628">
        <v>2</v>
      </c>
      <c r="J59" s="628">
        <v>16.95</v>
      </c>
      <c r="K59" s="432">
        <v>43138</v>
      </c>
      <c r="L59" s="432">
        <v>44561</v>
      </c>
    </row>
    <row r="60" spans="1:13" ht="15.75">
      <c r="A60" s="31" t="s">
        <v>645</v>
      </c>
      <c r="B60" s="25" t="s">
        <v>48</v>
      </c>
      <c r="C60" s="429" t="s">
        <v>322</v>
      </c>
      <c r="D60" s="136" t="s">
        <v>263</v>
      </c>
      <c r="E60" s="627">
        <v>4500000000</v>
      </c>
      <c r="F60" s="627">
        <v>7098780093</v>
      </c>
      <c r="G60" s="628">
        <v>36.46</v>
      </c>
      <c r="H60" s="628">
        <v>51.23</v>
      </c>
      <c r="I60" s="628">
        <v>3</v>
      </c>
      <c r="J60" s="628">
        <v>23.86</v>
      </c>
      <c r="K60" s="432">
        <v>43138</v>
      </c>
      <c r="L60" s="432">
        <v>44530</v>
      </c>
    </row>
    <row r="61" spans="1:13" ht="15.75">
      <c r="A61" s="31" t="s">
        <v>645</v>
      </c>
      <c r="B61" s="25" t="s">
        <v>48</v>
      </c>
      <c r="C61" s="429" t="s">
        <v>322</v>
      </c>
      <c r="D61" s="136" t="s">
        <v>264</v>
      </c>
      <c r="E61" s="627">
        <v>7500000000</v>
      </c>
      <c r="F61" s="627">
        <v>12706779793</v>
      </c>
      <c r="G61" s="628">
        <v>25.8</v>
      </c>
      <c r="H61" s="628">
        <v>94.42</v>
      </c>
      <c r="I61" s="628">
        <v>1</v>
      </c>
      <c r="J61" s="628">
        <v>23.86</v>
      </c>
      <c r="K61" s="432">
        <v>43138</v>
      </c>
      <c r="L61" s="432">
        <v>44530</v>
      </c>
    </row>
    <row r="62" spans="1:13" ht="15.75">
      <c r="A62" s="31" t="s">
        <v>645</v>
      </c>
      <c r="B62" s="25" t="s">
        <v>48</v>
      </c>
      <c r="C62" s="429" t="s">
        <v>322</v>
      </c>
      <c r="D62" s="136" t="s">
        <v>258</v>
      </c>
      <c r="E62" s="627">
        <v>5000000000</v>
      </c>
      <c r="F62" s="627">
        <v>7020658788</v>
      </c>
      <c r="G62" s="628">
        <v>10.88</v>
      </c>
      <c r="H62" s="628">
        <v>39.06</v>
      </c>
      <c r="I62" s="628">
        <v>5</v>
      </c>
      <c r="J62" s="628">
        <v>23.86</v>
      </c>
      <c r="K62" s="432">
        <v>43138</v>
      </c>
      <c r="L62" s="432">
        <v>44530</v>
      </c>
    </row>
    <row r="63" spans="1:13" ht="15.75">
      <c r="A63" s="31" t="s">
        <v>645</v>
      </c>
      <c r="B63" s="25" t="s">
        <v>48</v>
      </c>
      <c r="C63" s="429" t="s">
        <v>322</v>
      </c>
      <c r="D63" s="136" t="s">
        <v>259</v>
      </c>
      <c r="E63" s="627">
        <v>4500000000</v>
      </c>
      <c r="F63" s="627">
        <v>6159448091</v>
      </c>
      <c r="G63" s="628">
        <v>0.61</v>
      </c>
      <c r="H63" s="628">
        <v>35.880000000000003</v>
      </c>
      <c r="I63" s="628">
        <v>6</v>
      </c>
      <c r="J63" s="628">
        <v>23.86</v>
      </c>
      <c r="K63" s="432">
        <v>43138</v>
      </c>
      <c r="L63" s="432">
        <v>44530</v>
      </c>
    </row>
    <row r="64" spans="1:13" ht="15.75">
      <c r="A64" s="31" t="s">
        <v>645</v>
      </c>
      <c r="B64" s="25" t="s">
        <v>48</v>
      </c>
      <c r="C64" s="429" t="s">
        <v>322</v>
      </c>
      <c r="D64" s="136" t="s">
        <v>262</v>
      </c>
      <c r="E64" s="627">
        <v>4750000000</v>
      </c>
      <c r="F64" s="627">
        <v>7275507027</v>
      </c>
      <c r="G64" s="628">
        <v>20.95</v>
      </c>
      <c r="H64" s="628">
        <v>54.05</v>
      </c>
      <c r="I64" s="628">
        <v>2</v>
      </c>
      <c r="J64" s="628">
        <v>23.86</v>
      </c>
      <c r="K64" s="432">
        <v>43138</v>
      </c>
      <c r="L64" s="432">
        <v>44530</v>
      </c>
    </row>
    <row r="65" spans="1:12" ht="15.75">
      <c r="A65" s="31" t="s">
        <v>645</v>
      </c>
      <c r="B65" s="25" t="s">
        <v>48</v>
      </c>
      <c r="C65" s="429" t="s">
        <v>322</v>
      </c>
      <c r="D65" s="136" t="s">
        <v>267</v>
      </c>
      <c r="E65" s="627">
        <v>5000000000</v>
      </c>
      <c r="F65" s="627">
        <v>7358066966</v>
      </c>
      <c r="G65" s="628">
        <v>10.74</v>
      </c>
      <c r="H65" s="628">
        <v>48.73</v>
      </c>
      <c r="I65" s="628">
        <v>4</v>
      </c>
      <c r="J65" s="628">
        <v>23.86</v>
      </c>
      <c r="K65" s="432">
        <v>43138</v>
      </c>
      <c r="L65" s="432">
        <v>44530</v>
      </c>
    </row>
    <row r="66" spans="1:12" ht="15.75">
      <c r="A66" s="653" t="s">
        <v>680</v>
      </c>
      <c r="B66" s="654" t="s">
        <v>705</v>
      </c>
      <c r="C66" s="655" t="s">
        <v>322</v>
      </c>
      <c r="D66" s="136" t="s">
        <v>259</v>
      </c>
      <c r="E66" s="630">
        <v>4280395006</v>
      </c>
      <c r="F66" s="630">
        <v>6041483226</v>
      </c>
      <c r="G66" s="631">
        <v>26.44</v>
      </c>
      <c r="H66" s="631">
        <v>41.14</v>
      </c>
      <c r="I66" s="632">
        <v>1</v>
      </c>
      <c r="J66" s="631">
        <v>7.44</v>
      </c>
      <c r="K66" s="432">
        <v>44104</v>
      </c>
      <c r="L66" s="432">
        <v>44561</v>
      </c>
    </row>
    <row r="67" spans="1:12" s="454" customFormat="1" ht="15.75">
      <c r="A67" s="230" t="s">
        <v>680</v>
      </c>
      <c r="B67" s="231" t="s">
        <v>706</v>
      </c>
      <c r="C67" s="232" t="s">
        <v>322</v>
      </c>
      <c r="D67" s="233" t="s">
        <v>257</v>
      </c>
      <c r="E67" s="633">
        <v>8518656861</v>
      </c>
      <c r="F67" s="633">
        <v>9883104828</v>
      </c>
      <c r="G67" s="634">
        <v>16.02</v>
      </c>
      <c r="H67" s="634">
        <v>16.02</v>
      </c>
      <c r="I67" s="634">
        <v>1</v>
      </c>
      <c r="J67" s="634">
        <v>2.94</v>
      </c>
      <c r="K67" s="235">
        <v>44379</v>
      </c>
      <c r="L67" s="235">
        <v>44561</v>
      </c>
    </row>
    <row r="68" spans="1:12" ht="15.75">
      <c r="A68" s="31" t="s">
        <v>680</v>
      </c>
      <c r="B68" s="25" t="s">
        <v>706</v>
      </c>
      <c r="C68" s="429" t="s">
        <v>322</v>
      </c>
      <c r="D68" s="136" t="s">
        <v>265</v>
      </c>
      <c r="E68" s="630">
        <v>2788127929</v>
      </c>
      <c r="F68" s="630">
        <v>2971335403</v>
      </c>
      <c r="G68" s="631">
        <v>6.57</v>
      </c>
      <c r="H68" s="631">
        <v>6.57</v>
      </c>
      <c r="I68" s="631">
        <v>2</v>
      </c>
      <c r="J68" s="631">
        <v>2.94</v>
      </c>
      <c r="K68" s="432">
        <v>44379</v>
      </c>
      <c r="L68" s="432">
        <v>44561</v>
      </c>
    </row>
    <row r="69" spans="1:12" ht="15.75">
      <c r="A69" s="31" t="s">
        <v>680</v>
      </c>
      <c r="B69" s="25" t="s">
        <v>448</v>
      </c>
      <c r="C69" s="429" t="s">
        <v>322</v>
      </c>
      <c r="D69" s="136" t="s">
        <v>263</v>
      </c>
      <c r="E69" s="630">
        <v>1000000000</v>
      </c>
      <c r="F69" s="630">
        <v>1687278967</v>
      </c>
      <c r="G69" s="631">
        <v>36.07</v>
      </c>
      <c r="H69" s="631">
        <v>68.73</v>
      </c>
      <c r="I69" s="631">
        <v>2</v>
      </c>
      <c r="J69" s="631">
        <v>19.899999999999999</v>
      </c>
      <c r="K69" s="432">
        <v>43381</v>
      </c>
      <c r="L69" s="432">
        <v>44561</v>
      </c>
    </row>
    <row r="70" spans="1:12" s="433" customFormat="1" ht="15.75">
      <c r="A70" s="428" t="s">
        <v>680</v>
      </c>
      <c r="B70" s="599" t="s">
        <v>448</v>
      </c>
      <c r="C70" s="429" t="s">
        <v>322</v>
      </c>
      <c r="D70" s="136" t="s">
        <v>264</v>
      </c>
      <c r="E70" s="630">
        <v>1000000000</v>
      </c>
      <c r="F70" s="630">
        <v>1843071029</v>
      </c>
      <c r="G70" s="631">
        <v>25.55</v>
      </c>
      <c r="H70" s="631">
        <v>84.31</v>
      </c>
      <c r="I70" s="631">
        <v>1</v>
      </c>
      <c r="J70" s="631">
        <v>19.899999999999999</v>
      </c>
      <c r="K70" s="432">
        <v>43381</v>
      </c>
      <c r="L70" s="432">
        <v>44561</v>
      </c>
    </row>
    <row r="71" spans="1:12" ht="15.75">
      <c r="A71" s="31" t="s">
        <v>680</v>
      </c>
      <c r="B71" s="25" t="s">
        <v>448</v>
      </c>
      <c r="C71" s="429" t="s">
        <v>322</v>
      </c>
      <c r="D71" s="136" t="s">
        <v>258</v>
      </c>
      <c r="E71" s="630">
        <v>1000000000</v>
      </c>
      <c r="F71" s="630">
        <v>1425552270</v>
      </c>
      <c r="G71" s="631">
        <v>10.79</v>
      </c>
      <c r="H71" s="631">
        <v>42.56</v>
      </c>
      <c r="I71" s="631">
        <v>6</v>
      </c>
      <c r="J71" s="631">
        <v>19.899999999999999</v>
      </c>
      <c r="K71" s="432">
        <v>43381</v>
      </c>
      <c r="L71" s="432">
        <v>44561</v>
      </c>
    </row>
    <row r="72" spans="1:12" ht="15.75">
      <c r="A72" s="31" t="s">
        <v>680</v>
      </c>
      <c r="B72" s="25" t="s">
        <v>448</v>
      </c>
      <c r="C72" s="429" t="s">
        <v>322</v>
      </c>
      <c r="D72" s="136" t="s">
        <v>259</v>
      </c>
      <c r="E72" s="630">
        <v>900000000</v>
      </c>
      <c r="F72" s="630">
        <v>1252607717</v>
      </c>
      <c r="G72" s="631">
        <v>0.25</v>
      </c>
      <c r="H72" s="631">
        <v>40.71</v>
      </c>
      <c r="I72" s="631">
        <v>5</v>
      </c>
      <c r="J72" s="631">
        <v>19.899999999999999</v>
      </c>
      <c r="K72" s="432">
        <v>43381</v>
      </c>
      <c r="L72" s="432">
        <v>44561</v>
      </c>
    </row>
    <row r="73" spans="1:12" ht="15.75">
      <c r="A73" s="31" t="s">
        <v>680</v>
      </c>
      <c r="B73" s="25" t="s">
        <v>448</v>
      </c>
      <c r="C73" s="429" t="s">
        <v>322</v>
      </c>
      <c r="D73" s="136" t="s">
        <v>262</v>
      </c>
      <c r="E73" s="630">
        <v>1000000000</v>
      </c>
      <c r="F73" s="630">
        <v>1512248392</v>
      </c>
      <c r="G73" s="631">
        <v>20.190000000000001</v>
      </c>
      <c r="H73" s="631">
        <v>51.22</v>
      </c>
      <c r="I73" s="631">
        <v>3</v>
      </c>
      <c r="J73" s="631">
        <v>19.899999999999999</v>
      </c>
      <c r="K73" s="432">
        <v>43381</v>
      </c>
      <c r="L73" s="432">
        <v>44561</v>
      </c>
    </row>
    <row r="74" spans="1:12" ht="15.75">
      <c r="A74" s="31" t="s">
        <v>680</v>
      </c>
      <c r="B74" s="25" t="s">
        <v>448</v>
      </c>
      <c r="C74" s="429" t="s">
        <v>322</v>
      </c>
      <c r="D74" s="136" t="s">
        <v>267</v>
      </c>
      <c r="E74" s="630">
        <v>1000000000</v>
      </c>
      <c r="F74" s="630">
        <v>1464684279</v>
      </c>
      <c r="G74" s="631">
        <v>10.66</v>
      </c>
      <c r="H74" s="631">
        <v>46.47</v>
      </c>
      <c r="I74" s="631">
        <v>4</v>
      </c>
      <c r="J74" s="631">
        <v>19.899999999999999</v>
      </c>
      <c r="K74" s="432">
        <v>43381</v>
      </c>
      <c r="L74" s="432">
        <v>44530</v>
      </c>
    </row>
    <row r="75" spans="1:12" ht="15.75">
      <c r="A75" s="31" t="s">
        <v>459</v>
      </c>
      <c r="B75" s="25" t="s">
        <v>707</v>
      </c>
      <c r="C75" s="429" t="s">
        <v>322</v>
      </c>
      <c r="D75" s="136" t="s">
        <v>261</v>
      </c>
      <c r="E75" s="630">
        <v>4655892943</v>
      </c>
      <c r="F75" s="630">
        <v>7867670820</v>
      </c>
      <c r="G75" s="631">
        <v>34.57</v>
      </c>
      <c r="H75" s="631">
        <v>72.86</v>
      </c>
      <c r="I75" s="631">
        <v>1</v>
      </c>
      <c r="J75" s="631">
        <v>22.28</v>
      </c>
      <c r="K75" s="432">
        <v>43235</v>
      </c>
      <c r="L75" s="432">
        <v>44561</v>
      </c>
    </row>
    <row r="76" spans="1:12" ht="15.75">
      <c r="A76" s="31" t="s">
        <v>459</v>
      </c>
      <c r="B76" s="25" t="s">
        <v>707</v>
      </c>
      <c r="C76" s="429" t="s">
        <v>322</v>
      </c>
      <c r="D76" s="136" t="s">
        <v>267</v>
      </c>
      <c r="E76" s="630">
        <v>5215619054</v>
      </c>
      <c r="F76" s="630">
        <v>7202867687</v>
      </c>
      <c r="G76" s="631">
        <v>10.47</v>
      </c>
      <c r="H76" s="631">
        <v>38.1</v>
      </c>
      <c r="I76" s="631">
        <v>4</v>
      </c>
      <c r="J76" s="631">
        <v>22.28</v>
      </c>
      <c r="K76" s="432">
        <v>43235</v>
      </c>
      <c r="L76" s="432">
        <v>44530</v>
      </c>
    </row>
    <row r="77" spans="1:12" ht="15.75">
      <c r="A77" s="31" t="s">
        <v>459</v>
      </c>
      <c r="B77" s="25" t="s">
        <v>707</v>
      </c>
      <c r="C77" s="429" t="s">
        <v>322</v>
      </c>
      <c r="D77" s="136" t="s">
        <v>259</v>
      </c>
      <c r="E77" s="630">
        <v>5465802808</v>
      </c>
      <c r="F77" s="630">
        <v>7161399243</v>
      </c>
      <c r="G77" s="631">
        <v>0.65</v>
      </c>
      <c r="H77" s="631">
        <v>31.79</v>
      </c>
      <c r="I77" s="631">
        <v>5</v>
      </c>
      <c r="J77" s="631">
        <v>22.28</v>
      </c>
      <c r="K77" s="432">
        <v>43235</v>
      </c>
      <c r="L77" s="432">
        <v>44561</v>
      </c>
    </row>
    <row r="78" spans="1:12" ht="15.75">
      <c r="A78" s="31" t="s">
        <v>459</v>
      </c>
      <c r="B78" s="25" t="s">
        <v>707</v>
      </c>
      <c r="C78" s="429" t="s">
        <v>322</v>
      </c>
      <c r="D78" s="136" t="s">
        <v>265</v>
      </c>
      <c r="E78" s="630">
        <v>3075055901</v>
      </c>
      <c r="F78" s="630">
        <v>4218238583</v>
      </c>
      <c r="G78" s="631">
        <v>18.34</v>
      </c>
      <c r="H78" s="631">
        <v>47.94</v>
      </c>
      <c r="I78" s="631">
        <v>3</v>
      </c>
      <c r="J78" s="631">
        <v>22.28</v>
      </c>
      <c r="K78" s="432">
        <v>43235</v>
      </c>
      <c r="L78" s="432">
        <v>44561</v>
      </c>
    </row>
    <row r="79" spans="1:12" ht="15.75">
      <c r="A79" s="31" t="s">
        <v>459</v>
      </c>
      <c r="B79" s="25" t="s">
        <v>707</v>
      </c>
      <c r="C79" s="429" t="s">
        <v>322</v>
      </c>
      <c r="D79" s="136" t="s">
        <v>268</v>
      </c>
      <c r="E79" s="630">
        <v>5529091054</v>
      </c>
      <c r="F79" s="630">
        <v>8546425450</v>
      </c>
      <c r="G79" s="631">
        <v>20.05</v>
      </c>
      <c r="H79" s="631">
        <v>54.57</v>
      </c>
      <c r="I79" s="631">
        <v>2</v>
      </c>
      <c r="J79" s="631">
        <v>22.28</v>
      </c>
      <c r="K79" s="432">
        <v>43235</v>
      </c>
      <c r="L79" s="432">
        <v>44561</v>
      </c>
    </row>
    <row r="80" spans="1:12" ht="15.75">
      <c r="A80" s="31" t="s">
        <v>451</v>
      </c>
      <c r="B80" s="384" t="s">
        <v>708</v>
      </c>
      <c r="C80" s="28" t="s">
        <v>334</v>
      </c>
      <c r="D80" s="623" t="s">
        <v>264</v>
      </c>
      <c r="E80" s="630">
        <v>6000000000</v>
      </c>
      <c r="F80" s="630">
        <v>22017819199</v>
      </c>
      <c r="G80" s="631">
        <v>35.79</v>
      </c>
      <c r="H80" s="631">
        <v>368.2</v>
      </c>
      <c r="I80" s="635">
        <v>1</v>
      </c>
      <c r="J80" s="631">
        <v>278.76</v>
      </c>
      <c r="K80" s="29">
        <v>41065</v>
      </c>
      <c r="L80" s="29">
        <v>44561</v>
      </c>
    </row>
    <row r="81" spans="1:16384" ht="15.75">
      <c r="A81" s="31" t="s">
        <v>451</v>
      </c>
      <c r="B81" s="384" t="s">
        <v>709</v>
      </c>
      <c r="C81" s="28" t="s">
        <v>334</v>
      </c>
      <c r="D81" s="623" t="s">
        <v>264</v>
      </c>
      <c r="E81" s="630">
        <v>5000000000</v>
      </c>
      <c r="F81" s="630">
        <v>15229916787</v>
      </c>
      <c r="G81" s="631">
        <v>35.79</v>
      </c>
      <c r="H81" s="631">
        <v>213.85</v>
      </c>
      <c r="I81" s="631">
        <v>2</v>
      </c>
      <c r="J81" s="631">
        <v>163.38999999999999</v>
      </c>
      <c r="K81" s="29">
        <v>41908</v>
      </c>
      <c r="L81" s="29">
        <v>44561</v>
      </c>
    </row>
    <row r="82" spans="1:16384" ht="15.75">
      <c r="A82" s="31" t="s">
        <v>451</v>
      </c>
      <c r="B82" s="384" t="s">
        <v>709</v>
      </c>
      <c r="C82" s="429" t="s">
        <v>334</v>
      </c>
      <c r="D82" s="136" t="s">
        <v>261</v>
      </c>
      <c r="E82" s="630">
        <v>5000000000</v>
      </c>
      <c r="F82" s="630">
        <v>16040528667</v>
      </c>
      <c r="G82" s="631">
        <v>39.659999999999997</v>
      </c>
      <c r="H82" s="631">
        <v>219.93</v>
      </c>
      <c r="I82" s="631">
        <v>1</v>
      </c>
      <c r="J82" s="631">
        <v>163.38999999999999</v>
      </c>
      <c r="K82" s="432">
        <v>41908</v>
      </c>
      <c r="L82" s="432">
        <v>44561</v>
      </c>
    </row>
    <row r="83" spans="1:16384" ht="15.75">
      <c r="A83" s="383" t="s">
        <v>451</v>
      </c>
      <c r="B83" s="384" t="s">
        <v>449</v>
      </c>
      <c r="C83" s="429" t="s">
        <v>334</v>
      </c>
      <c r="D83" s="500" t="s">
        <v>258</v>
      </c>
      <c r="E83" s="630">
        <v>3000000000</v>
      </c>
      <c r="F83" s="630">
        <v>6214883602</v>
      </c>
      <c r="G83" s="631">
        <v>25.52</v>
      </c>
      <c r="H83" s="631">
        <v>115.34</v>
      </c>
      <c r="I83" s="631">
        <v>1</v>
      </c>
      <c r="J83" s="631">
        <v>104.6</v>
      </c>
      <c r="K83" s="501">
        <v>43389</v>
      </c>
      <c r="L83" s="501">
        <v>44561</v>
      </c>
    </row>
    <row r="84" spans="1:16384" ht="15.75">
      <c r="A84" s="383" t="s">
        <v>451</v>
      </c>
      <c r="B84" s="384" t="s">
        <v>449</v>
      </c>
      <c r="C84" s="429" t="s">
        <v>334</v>
      </c>
      <c r="D84" s="500" t="s">
        <v>267</v>
      </c>
      <c r="E84" s="630">
        <v>3000000000</v>
      </c>
      <c r="F84" s="630">
        <v>5744627009</v>
      </c>
      <c r="G84" s="631">
        <v>24.6</v>
      </c>
      <c r="H84" s="631">
        <v>99.88</v>
      </c>
      <c r="I84" s="631">
        <v>4</v>
      </c>
      <c r="J84" s="631">
        <v>104.6</v>
      </c>
      <c r="K84" s="501">
        <v>43389</v>
      </c>
      <c r="L84" s="501">
        <v>44561</v>
      </c>
    </row>
    <row r="85" spans="1:16384" ht="15.75">
      <c r="A85" s="383" t="s">
        <v>451</v>
      </c>
      <c r="B85" s="384" t="s">
        <v>449</v>
      </c>
      <c r="C85" s="429" t="s">
        <v>334</v>
      </c>
      <c r="D85" s="500" t="s">
        <v>259</v>
      </c>
      <c r="E85" s="630">
        <v>3000000000</v>
      </c>
      <c r="F85" s="630">
        <v>5926058783</v>
      </c>
      <c r="G85" s="631">
        <v>31.31</v>
      </c>
      <c r="H85" s="631">
        <v>106.2</v>
      </c>
      <c r="I85" s="631">
        <v>3</v>
      </c>
      <c r="J85" s="631">
        <v>104.6</v>
      </c>
      <c r="K85" s="501">
        <v>43389</v>
      </c>
      <c r="L85" s="501">
        <v>44561</v>
      </c>
    </row>
    <row r="86" spans="1:16384" ht="15.75">
      <c r="A86" s="383" t="s">
        <v>451</v>
      </c>
      <c r="B86" s="384" t="s">
        <v>449</v>
      </c>
      <c r="C86" s="429" t="s">
        <v>334</v>
      </c>
      <c r="D86" s="500" t="s">
        <v>260</v>
      </c>
      <c r="E86" s="630">
        <v>3000000000</v>
      </c>
      <c r="F86" s="630">
        <v>6182077954</v>
      </c>
      <c r="G86" s="631">
        <v>32.61</v>
      </c>
      <c r="H86" s="631">
        <v>111.83</v>
      </c>
      <c r="I86" s="631">
        <v>2</v>
      </c>
      <c r="J86" s="631">
        <v>104.6</v>
      </c>
      <c r="K86" s="501">
        <v>43389</v>
      </c>
      <c r="L86" s="501">
        <v>44561</v>
      </c>
    </row>
    <row r="87" spans="1:16384" s="454" customFormat="1" ht="15.75">
      <c r="A87" s="496" t="s">
        <v>451</v>
      </c>
      <c r="B87" s="497" t="s">
        <v>710</v>
      </c>
      <c r="C87" s="232" t="s">
        <v>334</v>
      </c>
      <c r="D87" s="499" t="s">
        <v>257</v>
      </c>
      <c r="E87" s="633">
        <v>2000000000</v>
      </c>
      <c r="F87" s="633">
        <v>3482618252</v>
      </c>
      <c r="G87" s="634">
        <v>27.22</v>
      </c>
      <c r="H87" s="634">
        <v>102.42</v>
      </c>
      <c r="I87" s="634">
        <v>2</v>
      </c>
      <c r="J87" s="634">
        <v>117.45</v>
      </c>
      <c r="K87" s="498">
        <v>43914</v>
      </c>
      <c r="L87" s="498">
        <v>44561</v>
      </c>
    </row>
    <row r="88" spans="1:16384" ht="15.75">
      <c r="A88" s="383" t="s">
        <v>451</v>
      </c>
      <c r="B88" s="384" t="s">
        <v>710</v>
      </c>
      <c r="C88" s="429" t="s">
        <v>334</v>
      </c>
      <c r="D88" s="500" t="s">
        <v>259</v>
      </c>
      <c r="E88" s="630">
        <v>2000000000</v>
      </c>
      <c r="F88" s="630">
        <v>3469322730</v>
      </c>
      <c r="G88" s="631">
        <v>24.76</v>
      </c>
      <c r="H88" s="631">
        <v>101.23</v>
      </c>
      <c r="I88" s="631">
        <v>4</v>
      </c>
      <c r="J88" s="631">
        <v>117.45</v>
      </c>
      <c r="K88" s="501">
        <v>43914</v>
      </c>
      <c r="L88" s="501">
        <v>44561</v>
      </c>
    </row>
    <row r="89" spans="1:16384" ht="15.75">
      <c r="A89" s="383" t="s">
        <v>451</v>
      </c>
      <c r="B89" s="384" t="s">
        <v>710</v>
      </c>
      <c r="C89" s="429" t="s">
        <v>334</v>
      </c>
      <c r="D89" s="500" t="s">
        <v>261</v>
      </c>
      <c r="E89" s="630">
        <v>2000000000</v>
      </c>
      <c r="F89" s="630">
        <v>3548841588</v>
      </c>
      <c r="G89" s="631">
        <v>29.51</v>
      </c>
      <c r="H89" s="631">
        <v>101.81</v>
      </c>
      <c r="I89" s="631">
        <v>3</v>
      </c>
      <c r="J89" s="631">
        <v>117.45</v>
      </c>
      <c r="K89" s="501">
        <v>43914</v>
      </c>
      <c r="L89" s="501">
        <v>44561</v>
      </c>
    </row>
    <row r="90" spans="1:16384" ht="15.75">
      <c r="A90" s="383" t="s">
        <v>451</v>
      </c>
      <c r="B90" s="384" t="s">
        <v>710</v>
      </c>
      <c r="C90" s="429" t="s">
        <v>334</v>
      </c>
      <c r="D90" s="500" t="s">
        <v>262</v>
      </c>
      <c r="E90" s="630">
        <v>2000000000</v>
      </c>
      <c r="F90" s="630">
        <v>3461238538</v>
      </c>
      <c r="G90" s="631">
        <v>26.38</v>
      </c>
      <c r="H90" s="631">
        <v>98.74</v>
      </c>
      <c r="I90" s="631">
        <v>5</v>
      </c>
      <c r="J90" s="631">
        <v>117.45</v>
      </c>
      <c r="K90" s="501">
        <v>43914</v>
      </c>
      <c r="L90" s="501">
        <v>44561</v>
      </c>
    </row>
    <row r="91" spans="1:16384" ht="15.75">
      <c r="A91" s="383" t="s">
        <v>451</v>
      </c>
      <c r="B91" s="384" t="s">
        <v>710</v>
      </c>
      <c r="C91" s="429" t="s">
        <v>334</v>
      </c>
      <c r="D91" s="500" t="s">
        <v>260</v>
      </c>
      <c r="E91" s="630">
        <v>2000000000</v>
      </c>
      <c r="F91" s="630">
        <v>3546353318</v>
      </c>
      <c r="G91" s="631">
        <v>27.76</v>
      </c>
      <c r="H91" s="631">
        <v>102.43</v>
      </c>
      <c r="I91" s="631">
        <v>1</v>
      </c>
      <c r="J91" s="631">
        <v>117.45</v>
      </c>
      <c r="K91" s="501">
        <v>43914</v>
      </c>
      <c r="L91" s="501">
        <v>44561</v>
      </c>
    </row>
    <row r="92" spans="1:16384" ht="15.75">
      <c r="A92" s="383" t="s">
        <v>451</v>
      </c>
      <c r="B92" s="384" t="s">
        <v>710</v>
      </c>
      <c r="C92" s="429" t="s">
        <v>334</v>
      </c>
      <c r="D92" s="500" t="s">
        <v>258</v>
      </c>
      <c r="E92" s="630">
        <v>2000000000</v>
      </c>
      <c r="F92" s="630">
        <v>3421464264</v>
      </c>
      <c r="G92" s="631">
        <v>25.5</v>
      </c>
      <c r="H92" s="631">
        <v>94.58</v>
      </c>
      <c r="I92" s="631">
        <v>6</v>
      </c>
      <c r="J92" s="631">
        <v>117.45</v>
      </c>
      <c r="K92" s="501">
        <v>43914</v>
      </c>
      <c r="L92" s="501">
        <v>44561</v>
      </c>
    </row>
    <row r="93" spans="1:16384" ht="15.75">
      <c r="A93" s="383" t="s">
        <v>451</v>
      </c>
      <c r="B93" s="384" t="s">
        <v>529</v>
      </c>
      <c r="C93" s="429" t="s">
        <v>322</v>
      </c>
      <c r="D93" s="136" t="s">
        <v>264</v>
      </c>
      <c r="E93" s="630">
        <v>5000000000</v>
      </c>
      <c r="F93" s="630">
        <v>7379975933</v>
      </c>
      <c r="G93" s="631">
        <v>24.65</v>
      </c>
      <c r="H93" s="631">
        <v>60.42</v>
      </c>
      <c r="I93" s="631">
        <v>2</v>
      </c>
      <c r="J93" s="631">
        <v>11.67</v>
      </c>
      <c r="K93" s="501">
        <v>43868</v>
      </c>
      <c r="L93" s="501">
        <v>44561</v>
      </c>
      <c r="BL93" s="385"/>
      <c r="BM93" s="396"/>
      <c r="BN93" s="392"/>
      <c r="BO93" s="135"/>
      <c r="BP93" s="135"/>
      <c r="BQ93" s="386"/>
      <c r="BR93" s="135"/>
      <c r="BS93" s="387"/>
      <c r="BT93" s="387"/>
      <c r="BU93" s="383"/>
      <c r="BV93" s="384"/>
      <c r="BW93" s="28"/>
      <c r="BX93" s="385"/>
      <c r="BY93" s="396"/>
      <c r="BZ93" s="392"/>
      <c r="CA93" s="135"/>
      <c r="CB93" s="135"/>
      <c r="CC93" s="386"/>
      <c r="CD93" s="135"/>
      <c r="CE93" s="387"/>
      <c r="CF93" s="387"/>
      <c r="CG93" s="383"/>
      <c r="CH93" s="384"/>
      <c r="CI93" s="28"/>
      <c r="CJ93" s="385"/>
      <c r="CK93" s="396"/>
      <c r="CL93" s="392"/>
      <c r="CM93" s="135"/>
      <c r="CN93" s="135"/>
      <c r="CO93" s="386"/>
      <c r="CP93" s="135"/>
      <c r="CQ93" s="387"/>
      <c r="CR93" s="387"/>
      <c r="CS93" s="383"/>
      <c r="CT93" s="384"/>
      <c r="CU93" s="28"/>
      <c r="CV93" s="385"/>
      <c r="CW93" s="396"/>
      <c r="CX93" s="392"/>
      <c r="CY93" s="135"/>
      <c r="CZ93" s="135"/>
      <c r="DA93" s="386"/>
      <c r="DB93" s="135"/>
      <c r="DC93" s="387"/>
      <c r="DD93" s="387"/>
      <c r="DE93" s="383"/>
      <c r="DF93" s="384"/>
      <c r="DG93" s="28"/>
      <c r="DH93" s="385"/>
      <c r="DI93" s="396"/>
      <c r="DJ93" s="392"/>
      <c r="DK93" s="135"/>
      <c r="DL93" s="135"/>
      <c r="DM93" s="386"/>
      <c r="DN93" s="135"/>
      <c r="DO93" s="387"/>
      <c r="DP93" s="387"/>
      <c r="DQ93" s="383"/>
      <c r="DR93" s="384"/>
      <c r="DS93" s="28"/>
      <c r="DT93" s="385"/>
      <c r="DU93" s="396"/>
      <c r="DV93" s="392"/>
      <c r="DW93" s="135"/>
      <c r="DX93" s="135"/>
      <c r="DY93" s="386"/>
      <c r="DZ93" s="135"/>
      <c r="EA93" s="387"/>
      <c r="EB93" s="387"/>
      <c r="EC93" s="383"/>
      <c r="ED93" s="384"/>
      <c r="EE93" s="28"/>
      <c r="EF93" s="385"/>
      <c r="EG93" s="396"/>
      <c r="EH93" s="392"/>
      <c r="EI93" s="135"/>
      <c r="EJ93" s="135"/>
      <c r="EK93" s="386"/>
      <c r="EL93" s="135"/>
      <c r="EM93" s="387"/>
      <c r="EN93" s="387"/>
      <c r="EO93" s="383"/>
      <c r="EP93" s="384"/>
      <c r="EQ93" s="28"/>
      <c r="ER93" s="385"/>
      <c r="ES93" s="396"/>
      <c r="ET93" s="392"/>
      <c r="EU93" s="135"/>
      <c r="EV93" s="135"/>
      <c r="EW93" s="386"/>
      <c r="EX93" s="135"/>
      <c r="EY93" s="387"/>
      <c r="EZ93" s="387"/>
      <c r="FA93" s="383"/>
      <c r="FB93" s="384"/>
      <c r="FC93" s="28"/>
      <c r="FD93" s="385"/>
      <c r="FE93" s="396"/>
      <c r="FF93" s="392"/>
      <c r="FG93" s="135"/>
      <c r="FH93" s="135"/>
      <c r="FI93" s="386"/>
      <c r="FJ93" s="135"/>
      <c r="FK93" s="387"/>
      <c r="FL93" s="387"/>
      <c r="FM93" s="383"/>
      <c r="FN93" s="384"/>
      <c r="FO93" s="28"/>
      <c r="FP93" s="385"/>
      <c r="FQ93" s="396"/>
      <c r="FR93" s="392"/>
      <c r="FS93" s="135"/>
      <c r="FT93" s="135"/>
      <c r="FU93" s="386"/>
      <c r="FV93" s="135"/>
      <c r="FW93" s="387"/>
      <c r="FX93" s="387"/>
      <c r="FY93" s="383"/>
      <c r="FZ93" s="384"/>
      <c r="GA93" s="28"/>
      <c r="GB93" s="385"/>
      <c r="GC93" s="396"/>
      <c r="GD93" s="392"/>
      <c r="GE93" s="135"/>
      <c r="GF93" s="135"/>
      <c r="GG93" s="386"/>
      <c r="GH93" s="135"/>
      <c r="GI93" s="387"/>
      <c r="GJ93" s="387"/>
      <c r="GK93" s="383"/>
      <c r="GL93" s="384"/>
      <c r="GM93" s="28"/>
      <c r="GN93" s="385"/>
      <c r="GO93" s="396"/>
      <c r="GP93" s="392"/>
      <c r="GQ93" s="135"/>
      <c r="GR93" s="135"/>
      <c r="GS93" s="386"/>
      <c r="GT93" s="135"/>
      <c r="GU93" s="387"/>
      <c r="GV93" s="387"/>
      <c r="GW93" s="383"/>
      <c r="GX93" s="384"/>
      <c r="GY93" s="28"/>
      <c r="GZ93" s="385"/>
      <c r="HA93" s="396"/>
      <c r="HB93" s="392"/>
      <c r="HC93" s="135"/>
      <c r="HD93" s="135"/>
      <c r="HE93" s="386"/>
      <c r="HF93" s="135"/>
      <c r="HG93" s="387"/>
      <c r="HH93" s="387"/>
      <c r="HI93" s="383"/>
      <c r="HJ93" s="384"/>
      <c r="HK93" s="28"/>
      <c r="HL93" s="385"/>
      <c r="HM93" s="396"/>
      <c r="HN93" s="392"/>
      <c r="HO93" s="135"/>
      <c r="HP93" s="135"/>
      <c r="HQ93" s="386"/>
      <c r="HR93" s="135"/>
      <c r="HS93" s="387"/>
      <c r="HT93" s="387"/>
      <c r="HU93" s="383"/>
      <c r="HV93" s="384"/>
      <c r="HW93" s="28"/>
      <c r="HX93" s="385"/>
      <c r="HY93" s="396"/>
      <c r="HZ93" s="392"/>
      <c r="IA93" s="135"/>
      <c r="IB93" s="135"/>
      <c r="IC93" s="386"/>
      <c r="ID93" s="135"/>
      <c r="IE93" s="387"/>
      <c r="IF93" s="387"/>
      <c r="IG93" s="383"/>
      <c r="IH93" s="384"/>
      <c r="II93" s="28"/>
      <c r="IJ93" s="385"/>
      <c r="IK93" s="396"/>
      <c r="IL93" s="392"/>
      <c r="IM93" s="135"/>
      <c r="IN93" s="135"/>
      <c r="IO93" s="386"/>
      <c r="IP93" s="135"/>
      <c r="IQ93" s="387"/>
      <c r="IR93" s="387"/>
      <c r="IS93" s="383"/>
      <c r="IT93" s="384"/>
      <c r="IU93" s="28"/>
      <c r="IV93" s="385"/>
      <c r="IW93" s="396"/>
      <c r="IX93" s="392"/>
      <c r="IY93" s="135"/>
      <c r="IZ93" s="135"/>
      <c r="JA93" s="386"/>
      <c r="JB93" s="135"/>
      <c r="JC93" s="387"/>
      <c r="JD93" s="387"/>
      <c r="JE93" s="383"/>
      <c r="JF93" s="384"/>
      <c r="JG93" s="28"/>
      <c r="JH93" s="385"/>
      <c r="JI93" s="396"/>
      <c r="JJ93" s="392"/>
      <c r="JK93" s="135"/>
      <c r="JL93" s="135"/>
      <c r="JM93" s="386"/>
      <c r="JN93" s="135"/>
      <c r="JO93" s="387"/>
      <c r="JP93" s="387"/>
      <c r="JQ93" s="383"/>
      <c r="JR93" s="384"/>
      <c r="JS93" s="28"/>
      <c r="JT93" s="385"/>
      <c r="JU93" s="396"/>
      <c r="JV93" s="392"/>
      <c r="JW93" s="135"/>
      <c r="JX93" s="135"/>
      <c r="JY93" s="386"/>
      <c r="JZ93" s="135"/>
      <c r="KA93" s="387"/>
      <c r="KB93" s="387"/>
      <c r="KC93" s="383"/>
      <c r="KD93" s="384"/>
      <c r="KE93" s="28"/>
      <c r="KF93" s="385"/>
      <c r="KG93" s="396"/>
      <c r="KH93" s="392"/>
      <c r="KI93" s="135"/>
      <c r="KJ93" s="135"/>
      <c r="KK93" s="386"/>
      <c r="KL93" s="135"/>
      <c r="KM93" s="387"/>
      <c r="KN93" s="387"/>
      <c r="KO93" s="383"/>
      <c r="KP93" s="384"/>
      <c r="KQ93" s="28"/>
      <c r="KR93" s="385"/>
      <c r="KS93" s="396"/>
      <c r="KT93" s="392"/>
      <c r="KU93" s="135"/>
      <c r="KV93" s="135"/>
      <c r="KW93" s="386"/>
      <c r="KX93" s="135"/>
      <c r="KY93" s="387"/>
      <c r="KZ93" s="387"/>
      <c r="LA93" s="383"/>
      <c r="LB93" s="384"/>
      <c r="LC93" s="28"/>
      <c r="LD93" s="385"/>
      <c r="LE93" s="396"/>
      <c r="LF93" s="392"/>
      <c r="LG93" s="135"/>
      <c r="LH93" s="135"/>
      <c r="LI93" s="386"/>
      <c r="LJ93" s="135"/>
      <c r="LK93" s="387"/>
      <c r="LL93" s="387"/>
      <c r="LM93" s="383"/>
      <c r="LN93" s="384"/>
      <c r="LO93" s="28"/>
      <c r="LP93" s="385"/>
      <c r="LQ93" s="396"/>
      <c r="LR93" s="392"/>
      <c r="LS93" s="135"/>
      <c r="LT93" s="135"/>
      <c r="LU93" s="386"/>
      <c r="LV93" s="135"/>
      <c r="LW93" s="387"/>
      <c r="LX93" s="387"/>
      <c r="LY93" s="383"/>
      <c r="LZ93" s="384"/>
      <c r="MA93" s="28"/>
      <c r="MB93" s="385"/>
      <c r="MC93" s="396"/>
      <c r="MD93" s="392"/>
      <c r="ME93" s="135"/>
      <c r="MF93" s="135"/>
      <c r="MG93" s="386"/>
      <c r="MH93" s="135"/>
      <c r="MI93" s="387"/>
      <c r="MJ93" s="387"/>
      <c r="MK93" s="383"/>
      <c r="ML93" s="384"/>
      <c r="MM93" s="28"/>
      <c r="MN93" s="385"/>
      <c r="MO93" s="396"/>
      <c r="MP93" s="392"/>
      <c r="MQ93" s="135"/>
      <c r="MR93" s="135"/>
      <c r="MS93" s="386"/>
      <c r="MT93" s="135"/>
      <c r="MU93" s="387"/>
      <c r="MV93" s="387"/>
      <c r="MW93" s="383"/>
      <c r="MX93" s="384"/>
      <c r="MY93" s="28"/>
      <c r="MZ93" s="385"/>
      <c r="NA93" s="396"/>
      <c r="NB93" s="392"/>
      <c r="NC93" s="135"/>
      <c r="ND93" s="135"/>
      <c r="NE93" s="386"/>
      <c r="NF93" s="135"/>
      <c r="NG93" s="387"/>
      <c r="NH93" s="387"/>
      <c r="NI93" s="383"/>
      <c r="NJ93" s="384"/>
      <c r="NK93" s="28"/>
      <c r="NL93" s="385"/>
      <c r="NM93" s="396"/>
      <c r="NN93" s="392"/>
      <c r="NO93" s="135"/>
      <c r="NP93" s="135"/>
      <c r="NQ93" s="386"/>
      <c r="NR93" s="135"/>
      <c r="NS93" s="387"/>
      <c r="NT93" s="387"/>
      <c r="NU93" s="383"/>
      <c r="NV93" s="384"/>
      <c r="NW93" s="28"/>
      <c r="NX93" s="385"/>
      <c r="NY93" s="396"/>
      <c r="NZ93" s="392"/>
      <c r="OA93" s="135"/>
      <c r="OB93" s="135"/>
      <c r="OC93" s="386"/>
      <c r="OD93" s="135"/>
      <c r="OE93" s="387"/>
      <c r="OF93" s="387"/>
      <c r="OG93" s="383"/>
      <c r="OH93" s="384"/>
      <c r="OI93" s="28"/>
      <c r="OJ93" s="385"/>
      <c r="OK93" s="396"/>
      <c r="OL93" s="392"/>
      <c r="OM93" s="135"/>
      <c r="ON93" s="135"/>
      <c r="OO93" s="386"/>
      <c r="OP93" s="135"/>
      <c r="OQ93" s="387"/>
      <c r="OR93" s="387"/>
      <c r="OS93" s="383"/>
      <c r="OT93" s="384"/>
      <c r="OU93" s="28"/>
      <c r="OV93" s="385"/>
      <c r="OW93" s="396"/>
      <c r="OX93" s="392"/>
      <c r="OY93" s="135"/>
      <c r="OZ93" s="135"/>
      <c r="PA93" s="386"/>
      <c r="PB93" s="135"/>
      <c r="PC93" s="387"/>
      <c r="PD93" s="387"/>
      <c r="PE93" s="383"/>
      <c r="PF93" s="384"/>
      <c r="PG93" s="28"/>
      <c r="PH93" s="385"/>
      <c r="PI93" s="396"/>
      <c r="PJ93" s="392"/>
      <c r="PK93" s="135"/>
      <c r="PL93" s="135"/>
      <c r="PM93" s="386"/>
      <c r="PN93" s="135"/>
      <c r="PO93" s="387"/>
      <c r="PP93" s="387"/>
      <c r="PQ93" s="383"/>
      <c r="PR93" s="384"/>
      <c r="PS93" s="28"/>
      <c r="PT93" s="385"/>
      <c r="PU93" s="396"/>
      <c r="PV93" s="392"/>
      <c r="PW93" s="135"/>
      <c r="PX93" s="135"/>
      <c r="PY93" s="386"/>
      <c r="PZ93" s="135"/>
      <c r="QA93" s="387"/>
      <c r="QB93" s="387"/>
      <c r="QC93" s="383"/>
      <c r="QD93" s="384"/>
      <c r="QE93" s="28"/>
      <c r="QF93" s="385"/>
      <c r="QG93" s="396"/>
      <c r="QH93" s="392"/>
      <c r="QI93" s="135"/>
      <c r="QJ93" s="135"/>
      <c r="QK93" s="386"/>
      <c r="QL93" s="135"/>
      <c r="QM93" s="387"/>
      <c r="QN93" s="387"/>
      <c r="QO93" s="383"/>
      <c r="QP93" s="384"/>
      <c r="QQ93" s="28"/>
      <c r="QR93" s="385"/>
      <c r="QS93" s="396"/>
      <c r="QT93" s="392"/>
      <c r="QU93" s="135"/>
      <c r="QV93" s="135"/>
      <c r="QW93" s="386"/>
      <c r="QX93" s="135"/>
      <c r="QY93" s="387"/>
      <c r="QZ93" s="387"/>
      <c r="RA93" s="383"/>
      <c r="RB93" s="384"/>
      <c r="RC93" s="28"/>
      <c r="RD93" s="385"/>
      <c r="RE93" s="396"/>
      <c r="RF93" s="392"/>
      <c r="RG93" s="135"/>
      <c r="RH93" s="135"/>
      <c r="RI93" s="386"/>
      <c r="RJ93" s="135"/>
      <c r="RK93" s="387"/>
      <c r="RL93" s="387"/>
      <c r="RM93" s="383"/>
      <c r="RN93" s="384"/>
      <c r="RO93" s="28"/>
      <c r="RP93" s="385"/>
      <c r="RQ93" s="396"/>
      <c r="RR93" s="392"/>
      <c r="RS93" s="135"/>
      <c r="RT93" s="135"/>
      <c r="RU93" s="386"/>
      <c r="RV93" s="135"/>
      <c r="RW93" s="387"/>
      <c r="RX93" s="387"/>
      <c r="RY93" s="383"/>
      <c r="RZ93" s="384"/>
      <c r="SA93" s="28"/>
      <c r="SB93" s="385"/>
      <c r="SC93" s="396"/>
      <c r="SD93" s="392"/>
      <c r="SE93" s="135"/>
      <c r="SF93" s="135"/>
      <c r="SG93" s="386"/>
      <c r="SH93" s="135"/>
      <c r="SI93" s="387"/>
      <c r="SJ93" s="387"/>
      <c r="SK93" s="383"/>
      <c r="SL93" s="384"/>
      <c r="SM93" s="28"/>
      <c r="SN93" s="385"/>
      <c r="SO93" s="396"/>
      <c r="SP93" s="392"/>
      <c r="SQ93" s="135"/>
      <c r="SR93" s="135"/>
      <c r="SS93" s="386"/>
      <c r="ST93" s="135"/>
      <c r="SU93" s="387"/>
      <c r="SV93" s="387"/>
      <c r="SW93" s="383"/>
      <c r="SX93" s="384"/>
      <c r="SY93" s="28"/>
      <c r="SZ93" s="385"/>
      <c r="TA93" s="396"/>
      <c r="TB93" s="392"/>
      <c r="TC93" s="135"/>
      <c r="TD93" s="135"/>
      <c r="TE93" s="386"/>
      <c r="TF93" s="135"/>
      <c r="TG93" s="387"/>
      <c r="TH93" s="387"/>
      <c r="TI93" s="383"/>
      <c r="TJ93" s="384"/>
      <c r="TK93" s="28"/>
      <c r="TL93" s="385"/>
      <c r="TM93" s="396"/>
      <c r="TN93" s="392"/>
      <c r="TO93" s="135"/>
      <c r="TP93" s="135"/>
      <c r="TQ93" s="386"/>
      <c r="TR93" s="135"/>
      <c r="TS93" s="387"/>
      <c r="TT93" s="387"/>
      <c r="TU93" s="383"/>
      <c r="TV93" s="384"/>
      <c r="TW93" s="28"/>
      <c r="TX93" s="385"/>
      <c r="TY93" s="396"/>
      <c r="TZ93" s="392"/>
      <c r="UA93" s="135"/>
      <c r="UB93" s="135"/>
      <c r="UC93" s="386"/>
      <c r="UD93" s="135"/>
      <c r="UE93" s="387"/>
      <c r="UF93" s="387"/>
      <c r="UG93" s="383"/>
      <c r="UH93" s="384"/>
      <c r="UI93" s="28"/>
      <c r="UJ93" s="385"/>
      <c r="UK93" s="396"/>
      <c r="UL93" s="392"/>
      <c r="UM93" s="135"/>
      <c r="UN93" s="135"/>
      <c r="UO93" s="386"/>
      <c r="UP93" s="135"/>
      <c r="UQ93" s="387"/>
      <c r="UR93" s="387"/>
      <c r="US93" s="383"/>
      <c r="UT93" s="384"/>
      <c r="UU93" s="28"/>
      <c r="UV93" s="385"/>
      <c r="UW93" s="396"/>
      <c r="UX93" s="392"/>
      <c r="UY93" s="135"/>
      <c r="UZ93" s="135"/>
      <c r="VA93" s="386"/>
      <c r="VB93" s="135"/>
      <c r="VC93" s="387"/>
      <c r="VD93" s="387"/>
      <c r="VE93" s="383"/>
      <c r="VF93" s="384"/>
      <c r="VG93" s="28"/>
      <c r="VH93" s="385"/>
      <c r="VI93" s="396"/>
      <c r="VJ93" s="392"/>
      <c r="VK93" s="135"/>
      <c r="VL93" s="135"/>
      <c r="VM93" s="386"/>
      <c r="VN93" s="135"/>
      <c r="VO93" s="387"/>
      <c r="VP93" s="387"/>
      <c r="VQ93" s="383"/>
      <c r="VR93" s="384"/>
      <c r="VS93" s="28"/>
      <c r="VT93" s="385"/>
      <c r="VU93" s="396"/>
      <c r="VV93" s="392"/>
      <c r="VW93" s="135"/>
      <c r="VX93" s="135"/>
      <c r="VY93" s="386"/>
      <c r="VZ93" s="135"/>
      <c r="WA93" s="387"/>
      <c r="WB93" s="387"/>
      <c r="WC93" s="383"/>
      <c r="WD93" s="384"/>
      <c r="WE93" s="28"/>
      <c r="WF93" s="385"/>
      <c r="WG93" s="396"/>
      <c r="WH93" s="392"/>
      <c r="WI93" s="135"/>
      <c r="WJ93" s="135"/>
      <c r="WK93" s="386"/>
      <c r="WL93" s="135"/>
      <c r="WM93" s="387"/>
      <c r="WN93" s="387"/>
      <c r="WO93" s="383"/>
      <c r="WP93" s="384"/>
      <c r="WQ93" s="28"/>
      <c r="WR93" s="385"/>
      <c r="WS93" s="396"/>
      <c r="WT93" s="392"/>
      <c r="WU93" s="135"/>
      <c r="WV93" s="135"/>
      <c r="WW93" s="386"/>
      <c r="WX93" s="135"/>
      <c r="WY93" s="387"/>
      <c r="WZ93" s="387"/>
      <c r="XA93" s="383"/>
      <c r="XB93" s="384"/>
      <c r="XC93" s="28"/>
      <c r="XD93" s="385"/>
      <c r="XE93" s="396"/>
      <c r="XF93" s="392"/>
      <c r="XG93" s="135"/>
      <c r="XH93" s="135"/>
      <c r="XI93" s="386"/>
      <c r="XJ93" s="135"/>
      <c r="XK93" s="387"/>
      <c r="XL93" s="387"/>
      <c r="XM93" s="383"/>
      <c r="XN93" s="384"/>
      <c r="XO93" s="28"/>
      <c r="XP93" s="385"/>
      <c r="XQ93" s="396"/>
      <c r="XR93" s="392"/>
      <c r="XS93" s="135"/>
      <c r="XT93" s="135"/>
      <c r="XU93" s="386"/>
      <c r="XV93" s="135"/>
      <c r="XW93" s="387"/>
      <c r="XX93" s="387"/>
      <c r="XY93" s="383"/>
      <c r="XZ93" s="384"/>
      <c r="YA93" s="28"/>
      <c r="YB93" s="385"/>
      <c r="YC93" s="396"/>
      <c r="YD93" s="392"/>
      <c r="YE93" s="135"/>
      <c r="YF93" s="135"/>
      <c r="YG93" s="386"/>
      <c r="YH93" s="135"/>
      <c r="YI93" s="387"/>
      <c r="YJ93" s="387"/>
      <c r="YK93" s="383"/>
      <c r="YL93" s="384"/>
      <c r="YM93" s="28"/>
      <c r="YN93" s="385"/>
      <c r="YO93" s="396"/>
      <c r="YP93" s="392"/>
      <c r="YQ93" s="135"/>
      <c r="YR93" s="135"/>
      <c r="YS93" s="386"/>
      <c r="YT93" s="135"/>
      <c r="YU93" s="387"/>
      <c r="YV93" s="387"/>
      <c r="YW93" s="383"/>
      <c r="YX93" s="384"/>
      <c r="YY93" s="28"/>
      <c r="YZ93" s="385"/>
      <c r="ZA93" s="396"/>
      <c r="ZB93" s="392"/>
      <c r="ZC93" s="135"/>
      <c r="ZD93" s="135"/>
      <c r="ZE93" s="386"/>
      <c r="ZF93" s="135"/>
      <c r="ZG93" s="387"/>
      <c r="ZH93" s="387"/>
      <c r="ZI93" s="383"/>
      <c r="ZJ93" s="384"/>
      <c r="ZK93" s="28"/>
      <c r="ZL93" s="385"/>
      <c r="ZM93" s="396"/>
      <c r="ZN93" s="392"/>
      <c r="ZO93" s="135"/>
      <c r="ZP93" s="135"/>
      <c r="ZQ93" s="386"/>
      <c r="ZR93" s="135"/>
      <c r="ZS93" s="387"/>
      <c r="ZT93" s="387"/>
      <c r="ZU93" s="383"/>
      <c r="ZV93" s="384"/>
      <c r="ZW93" s="28"/>
      <c r="ZX93" s="385"/>
      <c r="ZY93" s="396"/>
      <c r="ZZ93" s="392"/>
      <c r="AAA93" s="135"/>
      <c r="AAB93" s="135"/>
      <c r="AAC93" s="386"/>
      <c r="AAD93" s="135"/>
      <c r="AAE93" s="387"/>
      <c r="AAF93" s="387"/>
      <c r="AAG93" s="383"/>
      <c r="AAH93" s="384"/>
      <c r="AAI93" s="28"/>
      <c r="AAJ93" s="385"/>
      <c r="AAK93" s="396"/>
      <c r="AAL93" s="392"/>
      <c r="AAM93" s="135"/>
      <c r="AAN93" s="135"/>
      <c r="AAO93" s="386"/>
      <c r="AAP93" s="135"/>
      <c r="AAQ93" s="387"/>
      <c r="AAR93" s="387"/>
      <c r="AAS93" s="383"/>
      <c r="AAT93" s="384"/>
      <c r="AAU93" s="28"/>
      <c r="AAV93" s="385"/>
      <c r="AAW93" s="396"/>
      <c r="AAX93" s="392"/>
      <c r="AAY93" s="135"/>
      <c r="AAZ93" s="135"/>
      <c r="ABA93" s="386"/>
      <c r="ABB93" s="135"/>
      <c r="ABC93" s="387"/>
      <c r="ABD93" s="387"/>
      <c r="ABE93" s="383"/>
      <c r="ABF93" s="384"/>
      <c r="ABG93" s="28"/>
      <c r="ABH93" s="385"/>
      <c r="ABI93" s="396"/>
      <c r="ABJ93" s="392"/>
      <c r="ABK93" s="135"/>
      <c r="ABL93" s="135"/>
      <c r="ABM93" s="386"/>
      <c r="ABN93" s="135"/>
      <c r="ABO93" s="387"/>
      <c r="ABP93" s="387"/>
      <c r="ABQ93" s="383"/>
      <c r="ABR93" s="384"/>
      <c r="ABS93" s="28"/>
      <c r="ABT93" s="385"/>
      <c r="ABU93" s="396"/>
      <c r="ABV93" s="392"/>
      <c r="ABW93" s="135"/>
      <c r="ABX93" s="135"/>
      <c r="ABY93" s="386"/>
      <c r="ABZ93" s="135"/>
      <c r="ACA93" s="387"/>
      <c r="ACB93" s="387"/>
      <c r="ACC93" s="383"/>
      <c r="ACD93" s="384"/>
      <c r="ACE93" s="28"/>
      <c r="ACF93" s="385"/>
      <c r="ACG93" s="396"/>
      <c r="ACH93" s="392"/>
      <c r="ACI93" s="135"/>
      <c r="ACJ93" s="135"/>
      <c r="ACK93" s="386"/>
      <c r="ACL93" s="135"/>
      <c r="ACM93" s="387"/>
      <c r="ACN93" s="387"/>
      <c r="ACO93" s="383"/>
      <c r="ACP93" s="384"/>
      <c r="ACQ93" s="28"/>
      <c r="ACR93" s="385"/>
      <c r="ACS93" s="396"/>
      <c r="ACT93" s="392"/>
      <c r="ACU93" s="135"/>
      <c r="ACV93" s="135"/>
      <c r="ACW93" s="386"/>
      <c r="ACX93" s="135"/>
      <c r="ACY93" s="387"/>
      <c r="ACZ93" s="387"/>
      <c r="ADA93" s="383"/>
      <c r="ADB93" s="384"/>
      <c r="ADC93" s="28"/>
      <c r="ADD93" s="385"/>
      <c r="ADE93" s="396"/>
      <c r="ADF93" s="392"/>
      <c r="ADG93" s="135"/>
      <c r="ADH93" s="135"/>
      <c r="ADI93" s="386"/>
      <c r="ADJ93" s="135"/>
      <c r="ADK93" s="387"/>
      <c r="ADL93" s="387"/>
      <c r="ADM93" s="383"/>
      <c r="ADN93" s="384"/>
      <c r="ADO93" s="28"/>
      <c r="ADP93" s="385"/>
      <c r="ADQ93" s="396"/>
      <c r="ADR93" s="392"/>
      <c r="ADS93" s="135"/>
      <c r="ADT93" s="135"/>
      <c r="ADU93" s="386"/>
      <c r="ADV93" s="135"/>
      <c r="ADW93" s="387"/>
      <c r="ADX93" s="387"/>
      <c r="ADY93" s="383"/>
      <c r="ADZ93" s="384"/>
      <c r="AEA93" s="28"/>
      <c r="AEB93" s="385"/>
      <c r="AEC93" s="396"/>
      <c r="AED93" s="392"/>
      <c r="AEE93" s="135"/>
      <c r="AEF93" s="135"/>
      <c r="AEG93" s="386"/>
      <c r="AEH93" s="135"/>
      <c r="AEI93" s="387"/>
      <c r="AEJ93" s="387"/>
      <c r="AEK93" s="383"/>
      <c r="AEL93" s="384"/>
      <c r="AEM93" s="28"/>
      <c r="AEN93" s="385"/>
      <c r="AEO93" s="396"/>
      <c r="AEP93" s="392"/>
      <c r="AEQ93" s="135"/>
      <c r="AER93" s="135"/>
      <c r="AES93" s="386"/>
      <c r="AET93" s="135"/>
      <c r="AEU93" s="387"/>
      <c r="AEV93" s="387"/>
      <c r="AEW93" s="383"/>
      <c r="AEX93" s="384"/>
      <c r="AEY93" s="28"/>
      <c r="AEZ93" s="385"/>
      <c r="AFA93" s="396"/>
      <c r="AFB93" s="392"/>
      <c r="AFC93" s="135"/>
      <c r="AFD93" s="135"/>
      <c r="AFE93" s="386"/>
      <c r="AFF93" s="135"/>
      <c r="AFG93" s="387"/>
      <c r="AFH93" s="387"/>
      <c r="AFI93" s="383"/>
      <c r="AFJ93" s="384"/>
      <c r="AFK93" s="28"/>
      <c r="AFL93" s="385"/>
      <c r="AFM93" s="396"/>
      <c r="AFN93" s="392"/>
      <c r="AFO93" s="135"/>
      <c r="AFP93" s="135"/>
      <c r="AFQ93" s="386"/>
      <c r="AFR93" s="135"/>
      <c r="AFS93" s="387"/>
      <c r="AFT93" s="387"/>
      <c r="AFU93" s="383"/>
      <c r="AFV93" s="384"/>
      <c r="AFW93" s="28"/>
      <c r="AFX93" s="385"/>
      <c r="AFY93" s="396"/>
      <c r="AFZ93" s="392"/>
      <c r="AGA93" s="135"/>
      <c r="AGB93" s="135"/>
      <c r="AGC93" s="386"/>
      <c r="AGD93" s="135"/>
      <c r="AGE93" s="387"/>
      <c r="AGF93" s="387"/>
      <c r="AGG93" s="383"/>
      <c r="AGH93" s="384"/>
      <c r="AGI93" s="28"/>
      <c r="AGJ93" s="385"/>
      <c r="AGK93" s="396"/>
      <c r="AGL93" s="392"/>
      <c r="AGM93" s="135"/>
      <c r="AGN93" s="135"/>
      <c r="AGO93" s="386"/>
      <c r="AGP93" s="135"/>
      <c r="AGQ93" s="387"/>
      <c r="AGR93" s="387"/>
      <c r="AGS93" s="383"/>
      <c r="AGT93" s="384"/>
      <c r="AGU93" s="28"/>
      <c r="AGV93" s="385"/>
      <c r="AGW93" s="396"/>
      <c r="AGX93" s="392"/>
      <c r="AGY93" s="135"/>
      <c r="AGZ93" s="135"/>
      <c r="AHA93" s="386"/>
      <c r="AHB93" s="135"/>
      <c r="AHC93" s="387"/>
      <c r="AHD93" s="387"/>
      <c r="AHE93" s="383"/>
      <c r="AHF93" s="384"/>
      <c r="AHG93" s="28"/>
      <c r="AHH93" s="385"/>
      <c r="AHI93" s="396"/>
      <c r="AHJ93" s="392"/>
      <c r="AHK93" s="135"/>
      <c r="AHL93" s="135"/>
      <c r="AHM93" s="386"/>
      <c r="AHN93" s="135"/>
      <c r="AHO93" s="387"/>
      <c r="AHP93" s="387"/>
      <c r="AHQ93" s="383"/>
      <c r="AHR93" s="384"/>
      <c r="AHS93" s="28"/>
      <c r="AHT93" s="385"/>
      <c r="AHU93" s="396"/>
      <c r="AHV93" s="392"/>
      <c r="AHW93" s="135"/>
      <c r="AHX93" s="135"/>
      <c r="AHY93" s="386"/>
      <c r="AHZ93" s="135"/>
      <c r="AIA93" s="387"/>
      <c r="AIB93" s="387"/>
      <c r="AIC93" s="383"/>
      <c r="AID93" s="384"/>
      <c r="AIE93" s="28"/>
      <c r="AIF93" s="385"/>
      <c r="AIG93" s="396"/>
      <c r="AIH93" s="392"/>
      <c r="AII93" s="135"/>
      <c r="AIJ93" s="135"/>
      <c r="AIK93" s="386"/>
      <c r="AIL93" s="135"/>
      <c r="AIM93" s="387"/>
      <c r="AIN93" s="387"/>
      <c r="AIO93" s="383"/>
      <c r="AIP93" s="384"/>
      <c r="AIQ93" s="28"/>
      <c r="AIR93" s="385"/>
      <c r="AIS93" s="396"/>
      <c r="AIT93" s="392"/>
      <c r="AIU93" s="135"/>
      <c r="AIV93" s="135"/>
      <c r="AIW93" s="386"/>
      <c r="AIX93" s="135"/>
      <c r="AIY93" s="387"/>
      <c r="AIZ93" s="387"/>
      <c r="AJA93" s="383"/>
      <c r="AJB93" s="384"/>
      <c r="AJC93" s="28"/>
      <c r="AJD93" s="385"/>
      <c r="AJE93" s="396"/>
      <c r="AJF93" s="392"/>
      <c r="AJG93" s="135"/>
      <c r="AJH93" s="135"/>
      <c r="AJI93" s="386"/>
      <c r="AJJ93" s="135"/>
      <c r="AJK93" s="387"/>
      <c r="AJL93" s="387"/>
      <c r="AJM93" s="383"/>
      <c r="AJN93" s="384"/>
      <c r="AJO93" s="28"/>
      <c r="AJP93" s="385"/>
      <c r="AJQ93" s="396"/>
      <c r="AJR93" s="392"/>
      <c r="AJS93" s="135"/>
      <c r="AJT93" s="135"/>
      <c r="AJU93" s="386"/>
      <c r="AJV93" s="135"/>
      <c r="AJW93" s="387"/>
      <c r="AJX93" s="387"/>
      <c r="AJY93" s="383"/>
      <c r="AJZ93" s="384"/>
      <c r="AKA93" s="28"/>
      <c r="AKB93" s="385"/>
      <c r="AKC93" s="396"/>
      <c r="AKD93" s="392"/>
      <c r="AKE93" s="135"/>
      <c r="AKF93" s="135"/>
      <c r="AKG93" s="386"/>
      <c r="AKH93" s="135"/>
      <c r="AKI93" s="387"/>
      <c r="AKJ93" s="387"/>
      <c r="AKK93" s="383"/>
      <c r="AKL93" s="384"/>
      <c r="AKM93" s="28"/>
      <c r="AKN93" s="385"/>
      <c r="AKO93" s="396"/>
      <c r="AKP93" s="392"/>
      <c r="AKQ93" s="135"/>
      <c r="AKR93" s="135"/>
      <c r="AKS93" s="386"/>
      <c r="AKT93" s="135"/>
      <c r="AKU93" s="387"/>
      <c r="AKV93" s="387"/>
      <c r="AKW93" s="383"/>
      <c r="AKX93" s="384"/>
      <c r="AKY93" s="28"/>
      <c r="AKZ93" s="385"/>
      <c r="ALA93" s="396"/>
      <c r="ALB93" s="392"/>
      <c r="ALC93" s="135"/>
      <c r="ALD93" s="135"/>
      <c r="ALE93" s="386"/>
      <c r="ALF93" s="135"/>
      <c r="ALG93" s="387"/>
      <c r="ALH93" s="387"/>
      <c r="ALI93" s="383"/>
      <c r="ALJ93" s="384"/>
      <c r="ALK93" s="28"/>
      <c r="ALL93" s="385"/>
      <c r="ALM93" s="396"/>
      <c r="ALN93" s="392"/>
      <c r="ALO93" s="135"/>
      <c r="ALP93" s="135"/>
      <c r="ALQ93" s="386"/>
      <c r="ALR93" s="135"/>
      <c r="ALS93" s="387"/>
      <c r="ALT93" s="387"/>
      <c r="ALU93" s="383"/>
      <c r="ALV93" s="384"/>
      <c r="ALW93" s="28"/>
      <c r="ALX93" s="385"/>
      <c r="ALY93" s="396"/>
      <c r="ALZ93" s="392"/>
      <c r="AMA93" s="135"/>
      <c r="AMB93" s="135"/>
      <c r="AMC93" s="386"/>
      <c r="AMD93" s="135"/>
      <c r="AME93" s="387"/>
      <c r="AMF93" s="387"/>
      <c r="AMG93" s="383"/>
      <c r="AMH93" s="384"/>
      <c r="AMI93" s="28"/>
      <c r="AMJ93" s="385"/>
      <c r="AMK93" s="396"/>
      <c r="AML93" s="392"/>
      <c r="AMM93" s="135"/>
      <c r="AMN93" s="135"/>
      <c r="AMO93" s="386"/>
      <c r="AMP93" s="135"/>
      <c r="AMQ93" s="387"/>
      <c r="AMR93" s="387"/>
      <c r="AMS93" s="383"/>
      <c r="AMT93" s="384"/>
      <c r="AMU93" s="28"/>
      <c r="AMV93" s="385"/>
      <c r="AMW93" s="396"/>
      <c r="AMX93" s="392"/>
      <c r="AMY93" s="135"/>
      <c r="AMZ93" s="135"/>
      <c r="ANA93" s="386"/>
      <c r="ANB93" s="135"/>
      <c r="ANC93" s="387"/>
      <c r="AND93" s="387"/>
      <c r="ANE93" s="383"/>
      <c r="ANF93" s="384"/>
      <c r="ANG93" s="28"/>
      <c r="ANH93" s="385"/>
      <c r="ANI93" s="396"/>
      <c r="ANJ93" s="392"/>
      <c r="ANK93" s="135"/>
      <c r="ANL93" s="135"/>
      <c r="ANM93" s="386"/>
      <c r="ANN93" s="135"/>
      <c r="ANO93" s="387"/>
      <c r="ANP93" s="387"/>
      <c r="ANQ93" s="383"/>
      <c r="ANR93" s="384"/>
      <c r="ANS93" s="28"/>
      <c r="ANT93" s="385"/>
      <c r="ANU93" s="396"/>
      <c r="ANV93" s="392"/>
      <c r="ANW93" s="135"/>
      <c r="ANX93" s="135"/>
      <c r="ANY93" s="386"/>
      <c r="ANZ93" s="135"/>
      <c r="AOA93" s="387"/>
      <c r="AOB93" s="387"/>
      <c r="AOC93" s="383"/>
      <c r="AOD93" s="384"/>
      <c r="AOE93" s="28"/>
      <c r="AOF93" s="385"/>
      <c r="AOG93" s="396"/>
      <c r="AOH93" s="392"/>
      <c r="AOI93" s="135"/>
      <c r="AOJ93" s="135"/>
      <c r="AOK93" s="386"/>
      <c r="AOL93" s="135"/>
      <c r="AOM93" s="387"/>
      <c r="AON93" s="387"/>
      <c r="AOO93" s="383"/>
      <c r="AOP93" s="384"/>
      <c r="AOQ93" s="28"/>
      <c r="AOR93" s="385"/>
      <c r="AOS93" s="396"/>
      <c r="AOT93" s="392"/>
      <c r="AOU93" s="135"/>
      <c r="AOV93" s="135"/>
      <c r="AOW93" s="386"/>
      <c r="AOX93" s="135"/>
      <c r="AOY93" s="387"/>
      <c r="AOZ93" s="387"/>
      <c r="APA93" s="383"/>
      <c r="APB93" s="384"/>
      <c r="APC93" s="28"/>
      <c r="APD93" s="385"/>
      <c r="APE93" s="396"/>
      <c r="APF93" s="392"/>
      <c r="APG93" s="135"/>
      <c r="APH93" s="135"/>
      <c r="API93" s="386"/>
      <c r="APJ93" s="135"/>
      <c r="APK93" s="387"/>
      <c r="APL93" s="387"/>
      <c r="APM93" s="383"/>
      <c r="APN93" s="384"/>
      <c r="APO93" s="28"/>
      <c r="APP93" s="385"/>
      <c r="APQ93" s="396"/>
      <c r="APR93" s="392"/>
      <c r="APS93" s="135"/>
      <c r="APT93" s="135"/>
      <c r="APU93" s="386"/>
      <c r="APV93" s="135"/>
      <c r="APW93" s="387"/>
      <c r="APX93" s="387"/>
      <c r="APY93" s="383"/>
      <c r="APZ93" s="384"/>
      <c r="AQA93" s="28"/>
      <c r="AQB93" s="385"/>
      <c r="AQC93" s="396"/>
      <c r="AQD93" s="392"/>
      <c r="AQE93" s="135"/>
      <c r="AQF93" s="135"/>
      <c r="AQG93" s="386"/>
      <c r="AQH93" s="135"/>
      <c r="AQI93" s="387"/>
      <c r="AQJ93" s="387"/>
      <c r="AQK93" s="383"/>
      <c r="AQL93" s="384"/>
      <c r="AQM93" s="28"/>
      <c r="AQN93" s="385"/>
      <c r="AQO93" s="396"/>
      <c r="AQP93" s="392"/>
      <c r="AQQ93" s="135"/>
      <c r="AQR93" s="135"/>
      <c r="AQS93" s="386"/>
      <c r="AQT93" s="135"/>
      <c r="AQU93" s="387"/>
      <c r="AQV93" s="387"/>
      <c r="AQW93" s="383"/>
      <c r="AQX93" s="384"/>
      <c r="AQY93" s="28"/>
      <c r="AQZ93" s="385"/>
      <c r="ARA93" s="396"/>
      <c r="ARB93" s="392"/>
      <c r="ARC93" s="135"/>
      <c r="ARD93" s="135"/>
      <c r="ARE93" s="386"/>
      <c r="ARF93" s="135"/>
      <c r="ARG93" s="387"/>
      <c r="ARH93" s="387"/>
      <c r="ARI93" s="383"/>
      <c r="ARJ93" s="384"/>
      <c r="ARK93" s="28"/>
      <c r="ARL93" s="385"/>
      <c r="ARM93" s="396"/>
      <c r="ARN93" s="392"/>
      <c r="ARO93" s="135"/>
      <c r="ARP93" s="135"/>
      <c r="ARQ93" s="386"/>
      <c r="ARR93" s="135"/>
      <c r="ARS93" s="387"/>
      <c r="ART93" s="387"/>
      <c r="ARU93" s="383"/>
      <c r="ARV93" s="384"/>
      <c r="ARW93" s="28"/>
      <c r="ARX93" s="385"/>
      <c r="ARY93" s="396"/>
      <c r="ARZ93" s="392"/>
      <c r="ASA93" s="135"/>
      <c r="ASB93" s="135"/>
      <c r="ASC93" s="386"/>
      <c r="ASD93" s="135"/>
      <c r="ASE93" s="387"/>
      <c r="ASF93" s="387"/>
      <c r="ASG93" s="383"/>
      <c r="ASH93" s="384"/>
      <c r="ASI93" s="28"/>
      <c r="ASJ93" s="385"/>
      <c r="ASK93" s="396"/>
      <c r="ASL93" s="392"/>
      <c r="ASM93" s="135"/>
      <c r="ASN93" s="135"/>
      <c r="ASO93" s="386"/>
      <c r="ASP93" s="135"/>
      <c r="ASQ93" s="387"/>
      <c r="ASR93" s="387"/>
      <c r="ASS93" s="383"/>
      <c r="AST93" s="384"/>
      <c r="ASU93" s="28"/>
      <c r="ASV93" s="385"/>
      <c r="ASW93" s="396"/>
      <c r="ASX93" s="392"/>
      <c r="ASY93" s="135"/>
      <c r="ASZ93" s="135"/>
      <c r="ATA93" s="386"/>
      <c r="ATB93" s="135"/>
      <c r="ATC93" s="387"/>
      <c r="ATD93" s="387"/>
      <c r="ATE93" s="383"/>
      <c r="ATF93" s="384"/>
      <c r="ATG93" s="28"/>
      <c r="ATH93" s="385"/>
      <c r="ATI93" s="396"/>
      <c r="ATJ93" s="392"/>
      <c r="ATK93" s="135"/>
      <c r="ATL93" s="135"/>
      <c r="ATM93" s="386"/>
      <c r="ATN93" s="135"/>
      <c r="ATO93" s="387"/>
      <c r="ATP93" s="387"/>
      <c r="ATQ93" s="383"/>
      <c r="ATR93" s="384"/>
      <c r="ATS93" s="28"/>
      <c r="ATT93" s="385"/>
      <c r="ATU93" s="396"/>
      <c r="ATV93" s="392"/>
      <c r="ATW93" s="135"/>
      <c r="ATX93" s="135"/>
      <c r="ATY93" s="386"/>
      <c r="ATZ93" s="135"/>
      <c r="AUA93" s="387"/>
      <c r="AUB93" s="387"/>
      <c r="AUC93" s="383"/>
      <c r="AUD93" s="384"/>
      <c r="AUE93" s="28"/>
      <c r="AUF93" s="385"/>
      <c r="AUG93" s="396"/>
      <c r="AUH93" s="392"/>
      <c r="AUI93" s="135"/>
      <c r="AUJ93" s="135"/>
      <c r="AUK93" s="386"/>
      <c r="AUL93" s="135"/>
      <c r="AUM93" s="387"/>
      <c r="AUN93" s="387"/>
      <c r="AUO93" s="383"/>
      <c r="AUP93" s="384"/>
      <c r="AUQ93" s="28"/>
      <c r="AUR93" s="385"/>
      <c r="AUS93" s="396"/>
      <c r="AUT93" s="392"/>
      <c r="AUU93" s="135"/>
      <c r="AUV93" s="135"/>
      <c r="AUW93" s="386"/>
      <c r="AUX93" s="135"/>
      <c r="AUY93" s="387"/>
      <c r="AUZ93" s="387"/>
      <c r="AVA93" s="383"/>
      <c r="AVB93" s="384"/>
      <c r="AVC93" s="28"/>
      <c r="AVD93" s="385"/>
      <c r="AVE93" s="396"/>
      <c r="AVF93" s="392"/>
      <c r="AVG93" s="135"/>
      <c r="AVH93" s="135"/>
      <c r="AVI93" s="386"/>
      <c r="AVJ93" s="135"/>
      <c r="AVK93" s="387"/>
      <c r="AVL93" s="387"/>
      <c r="AVM93" s="383"/>
      <c r="AVN93" s="384"/>
      <c r="AVO93" s="28"/>
      <c r="AVP93" s="385"/>
      <c r="AVQ93" s="396"/>
      <c r="AVR93" s="392"/>
      <c r="AVS93" s="135"/>
      <c r="AVT93" s="135"/>
      <c r="AVU93" s="386"/>
      <c r="AVV93" s="135"/>
      <c r="AVW93" s="387"/>
      <c r="AVX93" s="387"/>
      <c r="AVY93" s="383"/>
      <c r="AVZ93" s="384"/>
      <c r="AWA93" s="28"/>
      <c r="AWB93" s="385"/>
      <c r="AWC93" s="396"/>
      <c r="AWD93" s="392"/>
      <c r="AWE93" s="135"/>
      <c r="AWF93" s="135"/>
      <c r="AWG93" s="386"/>
      <c r="AWH93" s="135"/>
      <c r="AWI93" s="387"/>
      <c r="AWJ93" s="387"/>
      <c r="AWK93" s="383"/>
      <c r="AWL93" s="384"/>
      <c r="AWM93" s="28"/>
      <c r="AWN93" s="385"/>
      <c r="AWO93" s="396"/>
      <c r="AWP93" s="392"/>
      <c r="AWQ93" s="135"/>
      <c r="AWR93" s="135"/>
      <c r="AWS93" s="386"/>
      <c r="AWT93" s="135"/>
      <c r="AWU93" s="387"/>
      <c r="AWV93" s="387"/>
      <c r="AWW93" s="383"/>
      <c r="AWX93" s="384"/>
      <c r="AWY93" s="28"/>
      <c r="AWZ93" s="385"/>
      <c r="AXA93" s="396"/>
      <c r="AXB93" s="392"/>
      <c r="AXC93" s="135"/>
      <c r="AXD93" s="135"/>
      <c r="AXE93" s="386"/>
      <c r="AXF93" s="135"/>
      <c r="AXG93" s="387"/>
      <c r="AXH93" s="387"/>
      <c r="AXI93" s="383"/>
      <c r="AXJ93" s="384"/>
      <c r="AXK93" s="28"/>
      <c r="AXL93" s="385"/>
      <c r="AXM93" s="396"/>
      <c r="AXN93" s="392"/>
      <c r="AXO93" s="135"/>
      <c r="AXP93" s="135"/>
      <c r="AXQ93" s="386"/>
      <c r="AXR93" s="135"/>
      <c r="AXS93" s="387"/>
      <c r="AXT93" s="387"/>
      <c r="AXU93" s="383"/>
      <c r="AXV93" s="384"/>
      <c r="AXW93" s="28"/>
      <c r="AXX93" s="385"/>
      <c r="AXY93" s="396"/>
      <c r="AXZ93" s="392"/>
      <c r="AYA93" s="135"/>
      <c r="AYB93" s="135"/>
      <c r="AYC93" s="386"/>
      <c r="AYD93" s="135"/>
      <c r="AYE93" s="387"/>
      <c r="AYF93" s="387"/>
      <c r="AYG93" s="383"/>
      <c r="AYH93" s="384"/>
      <c r="AYI93" s="28"/>
      <c r="AYJ93" s="385"/>
      <c r="AYK93" s="396"/>
      <c r="AYL93" s="392"/>
      <c r="AYM93" s="135"/>
      <c r="AYN93" s="135"/>
      <c r="AYO93" s="386"/>
      <c r="AYP93" s="135"/>
      <c r="AYQ93" s="387"/>
      <c r="AYR93" s="387"/>
      <c r="AYS93" s="383"/>
      <c r="AYT93" s="384"/>
      <c r="AYU93" s="28"/>
      <c r="AYV93" s="385"/>
      <c r="AYW93" s="396"/>
      <c r="AYX93" s="392"/>
      <c r="AYY93" s="135"/>
      <c r="AYZ93" s="135"/>
      <c r="AZA93" s="386"/>
      <c r="AZB93" s="135"/>
      <c r="AZC93" s="387"/>
      <c r="AZD93" s="387"/>
      <c r="AZE93" s="383"/>
      <c r="AZF93" s="384"/>
      <c r="AZG93" s="28"/>
      <c r="AZH93" s="385"/>
      <c r="AZI93" s="396"/>
      <c r="AZJ93" s="392"/>
      <c r="AZK93" s="135"/>
      <c r="AZL93" s="135"/>
      <c r="AZM93" s="386"/>
      <c r="AZN93" s="135"/>
      <c r="AZO93" s="387"/>
      <c r="AZP93" s="387"/>
      <c r="AZQ93" s="383"/>
      <c r="AZR93" s="384"/>
      <c r="AZS93" s="28"/>
      <c r="AZT93" s="385"/>
      <c r="AZU93" s="396"/>
      <c r="AZV93" s="392"/>
      <c r="AZW93" s="135"/>
      <c r="AZX93" s="135"/>
      <c r="AZY93" s="386"/>
      <c r="AZZ93" s="135"/>
      <c r="BAA93" s="387"/>
      <c r="BAB93" s="387"/>
      <c r="BAC93" s="383"/>
      <c r="BAD93" s="384"/>
      <c r="BAE93" s="28"/>
      <c r="BAF93" s="385"/>
      <c r="BAG93" s="396"/>
      <c r="BAH93" s="392"/>
      <c r="BAI93" s="135"/>
      <c r="BAJ93" s="135"/>
      <c r="BAK93" s="386"/>
      <c r="BAL93" s="135"/>
      <c r="BAM93" s="387"/>
      <c r="BAN93" s="387"/>
      <c r="BAO93" s="383"/>
      <c r="BAP93" s="384"/>
      <c r="BAQ93" s="28"/>
      <c r="BAR93" s="385"/>
      <c r="BAS93" s="396"/>
      <c r="BAT93" s="392"/>
      <c r="BAU93" s="135"/>
      <c r="BAV93" s="135"/>
      <c r="BAW93" s="386"/>
      <c r="BAX93" s="135"/>
      <c r="BAY93" s="387"/>
      <c r="BAZ93" s="387"/>
      <c r="BBA93" s="383"/>
      <c r="BBB93" s="384"/>
      <c r="BBC93" s="28"/>
      <c r="BBD93" s="385"/>
      <c r="BBE93" s="396"/>
      <c r="BBF93" s="392"/>
      <c r="BBG93" s="135"/>
      <c r="BBH93" s="135"/>
      <c r="BBI93" s="386"/>
      <c r="BBJ93" s="135"/>
      <c r="BBK93" s="387"/>
      <c r="BBL93" s="387"/>
      <c r="BBM93" s="383"/>
      <c r="BBN93" s="384"/>
      <c r="BBO93" s="28"/>
      <c r="BBP93" s="385"/>
      <c r="BBQ93" s="396"/>
      <c r="BBR93" s="392"/>
      <c r="BBS93" s="135"/>
      <c r="BBT93" s="135"/>
      <c r="BBU93" s="386"/>
      <c r="BBV93" s="135"/>
      <c r="BBW93" s="387"/>
      <c r="BBX93" s="387"/>
      <c r="BBY93" s="383"/>
      <c r="BBZ93" s="384"/>
      <c r="BCA93" s="28"/>
      <c r="BCB93" s="385"/>
      <c r="BCC93" s="396"/>
      <c r="BCD93" s="392"/>
      <c r="BCE93" s="135"/>
      <c r="BCF93" s="135"/>
      <c r="BCG93" s="386"/>
      <c r="BCH93" s="135"/>
      <c r="BCI93" s="387"/>
      <c r="BCJ93" s="387"/>
      <c r="BCK93" s="383"/>
      <c r="BCL93" s="384"/>
      <c r="BCM93" s="28"/>
      <c r="BCN93" s="385"/>
      <c r="BCO93" s="396"/>
      <c r="BCP93" s="392"/>
      <c r="BCQ93" s="135"/>
      <c r="BCR93" s="135"/>
      <c r="BCS93" s="386"/>
      <c r="BCT93" s="135"/>
      <c r="BCU93" s="387"/>
      <c r="BCV93" s="387"/>
      <c r="BCW93" s="383"/>
      <c r="BCX93" s="384"/>
      <c r="BCY93" s="28"/>
      <c r="BCZ93" s="385"/>
      <c r="BDA93" s="396"/>
      <c r="BDB93" s="392"/>
      <c r="BDC93" s="135"/>
      <c r="BDD93" s="135"/>
      <c r="BDE93" s="386"/>
      <c r="BDF93" s="135"/>
      <c r="BDG93" s="387"/>
      <c r="BDH93" s="387"/>
      <c r="BDI93" s="383"/>
      <c r="BDJ93" s="384"/>
      <c r="BDK93" s="28"/>
      <c r="BDL93" s="385"/>
      <c r="BDM93" s="396"/>
      <c r="BDN93" s="392"/>
      <c r="BDO93" s="135"/>
      <c r="BDP93" s="135"/>
      <c r="BDQ93" s="386"/>
      <c r="BDR93" s="135"/>
      <c r="BDS93" s="387"/>
      <c r="BDT93" s="387"/>
      <c r="BDU93" s="383"/>
      <c r="BDV93" s="384"/>
      <c r="BDW93" s="28"/>
      <c r="BDX93" s="385"/>
      <c r="BDY93" s="396"/>
      <c r="BDZ93" s="392"/>
      <c r="BEA93" s="135"/>
      <c r="BEB93" s="135"/>
      <c r="BEC93" s="386"/>
      <c r="BED93" s="135"/>
      <c r="BEE93" s="387"/>
      <c r="BEF93" s="387"/>
      <c r="BEG93" s="383"/>
      <c r="BEH93" s="384"/>
      <c r="BEI93" s="28"/>
      <c r="BEJ93" s="385"/>
      <c r="BEK93" s="396"/>
      <c r="BEL93" s="392"/>
      <c r="BEM93" s="135"/>
      <c r="BEN93" s="135"/>
      <c r="BEO93" s="386"/>
      <c r="BEP93" s="135"/>
      <c r="BEQ93" s="387"/>
      <c r="BER93" s="387"/>
      <c r="BES93" s="383"/>
      <c r="BET93" s="384"/>
      <c r="BEU93" s="28"/>
      <c r="BEV93" s="385"/>
      <c r="BEW93" s="396"/>
      <c r="BEX93" s="392"/>
      <c r="BEY93" s="135"/>
      <c r="BEZ93" s="135"/>
      <c r="BFA93" s="386"/>
      <c r="BFB93" s="135"/>
      <c r="BFC93" s="387"/>
      <c r="BFD93" s="387"/>
      <c r="BFE93" s="383"/>
      <c r="BFF93" s="384"/>
      <c r="BFG93" s="28"/>
      <c r="BFH93" s="385"/>
      <c r="BFI93" s="396"/>
      <c r="BFJ93" s="392"/>
      <c r="BFK93" s="135"/>
      <c r="BFL93" s="135"/>
      <c r="BFM93" s="386"/>
      <c r="BFN93" s="135"/>
      <c r="BFO93" s="387"/>
      <c r="BFP93" s="387"/>
      <c r="BFQ93" s="383"/>
      <c r="BFR93" s="384"/>
      <c r="BFS93" s="28"/>
      <c r="BFT93" s="385"/>
      <c r="BFU93" s="396"/>
      <c r="BFV93" s="392"/>
      <c r="BFW93" s="135"/>
      <c r="BFX93" s="135"/>
      <c r="BFY93" s="386"/>
      <c r="BFZ93" s="135"/>
      <c r="BGA93" s="387"/>
      <c r="BGB93" s="387"/>
      <c r="BGC93" s="383"/>
      <c r="BGD93" s="384"/>
      <c r="BGE93" s="28"/>
      <c r="BGF93" s="385"/>
      <c r="BGG93" s="396"/>
      <c r="BGH93" s="392"/>
      <c r="BGI93" s="135"/>
      <c r="BGJ93" s="135"/>
      <c r="BGK93" s="386"/>
      <c r="BGL93" s="135"/>
      <c r="BGM93" s="387"/>
      <c r="BGN93" s="387"/>
      <c r="BGO93" s="383"/>
      <c r="BGP93" s="384"/>
      <c r="BGQ93" s="28"/>
      <c r="BGR93" s="385"/>
      <c r="BGS93" s="396"/>
      <c r="BGT93" s="392"/>
      <c r="BGU93" s="135"/>
      <c r="BGV93" s="135"/>
      <c r="BGW93" s="386"/>
      <c r="BGX93" s="135"/>
      <c r="BGY93" s="387"/>
      <c r="BGZ93" s="387"/>
      <c r="BHA93" s="383"/>
      <c r="BHB93" s="384"/>
      <c r="BHC93" s="28"/>
      <c r="BHD93" s="385"/>
      <c r="BHE93" s="396"/>
      <c r="BHF93" s="392"/>
      <c r="BHG93" s="135"/>
      <c r="BHH93" s="135"/>
      <c r="BHI93" s="386"/>
      <c r="BHJ93" s="135"/>
      <c r="BHK93" s="387"/>
      <c r="BHL93" s="387"/>
      <c r="BHM93" s="383"/>
      <c r="BHN93" s="384"/>
      <c r="BHO93" s="28"/>
      <c r="BHP93" s="385"/>
      <c r="BHQ93" s="396"/>
      <c r="BHR93" s="392"/>
      <c r="BHS93" s="135"/>
      <c r="BHT93" s="135"/>
      <c r="BHU93" s="386"/>
      <c r="BHV93" s="135"/>
      <c r="BHW93" s="387"/>
      <c r="BHX93" s="387"/>
      <c r="BHY93" s="383"/>
      <c r="BHZ93" s="384"/>
      <c r="BIA93" s="28"/>
      <c r="BIB93" s="385"/>
      <c r="BIC93" s="396"/>
      <c r="BID93" s="392"/>
      <c r="BIE93" s="135"/>
      <c r="BIF93" s="135"/>
      <c r="BIG93" s="386"/>
      <c r="BIH93" s="135"/>
      <c r="BII93" s="387"/>
      <c r="BIJ93" s="387"/>
      <c r="BIK93" s="383"/>
      <c r="BIL93" s="384"/>
      <c r="BIM93" s="28"/>
      <c r="BIN93" s="385"/>
      <c r="BIO93" s="396"/>
      <c r="BIP93" s="392"/>
      <c r="BIQ93" s="135"/>
      <c r="BIR93" s="135"/>
      <c r="BIS93" s="386"/>
      <c r="BIT93" s="135"/>
      <c r="BIU93" s="387"/>
      <c r="BIV93" s="387"/>
      <c r="BIW93" s="383"/>
      <c r="BIX93" s="384"/>
      <c r="BIY93" s="28"/>
      <c r="BIZ93" s="385"/>
      <c r="BJA93" s="396"/>
      <c r="BJB93" s="392"/>
      <c r="BJC93" s="135"/>
      <c r="BJD93" s="135"/>
      <c r="BJE93" s="386"/>
      <c r="BJF93" s="135"/>
      <c r="BJG93" s="387"/>
      <c r="BJH93" s="387"/>
      <c r="BJI93" s="383"/>
      <c r="BJJ93" s="384"/>
      <c r="BJK93" s="28"/>
      <c r="BJL93" s="385"/>
      <c r="BJM93" s="396"/>
      <c r="BJN93" s="392"/>
      <c r="BJO93" s="135"/>
      <c r="BJP93" s="135"/>
      <c r="BJQ93" s="386"/>
      <c r="BJR93" s="135"/>
      <c r="BJS93" s="387"/>
      <c r="BJT93" s="387"/>
      <c r="BJU93" s="383"/>
      <c r="BJV93" s="384"/>
      <c r="BJW93" s="28"/>
      <c r="BJX93" s="385"/>
      <c r="BJY93" s="396"/>
      <c r="BJZ93" s="392"/>
      <c r="BKA93" s="135"/>
      <c r="BKB93" s="135"/>
      <c r="BKC93" s="386"/>
      <c r="BKD93" s="135"/>
      <c r="BKE93" s="387"/>
      <c r="BKF93" s="387"/>
      <c r="BKG93" s="383"/>
      <c r="BKH93" s="384"/>
      <c r="BKI93" s="28"/>
      <c r="BKJ93" s="385"/>
      <c r="BKK93" s="396"/>
      <c r="BKL93" s="392"/>
      <c r="BKM93" s="135"/>
      <c r="BKN93" s="135"/>
      <c r="BKO93" s="386"/>
      <c r="BKP93" s="135"/>
      <c r="BKQ93" s="387"/>
      <c r="BKR93" s="387"/>
      <c r="BKS93" s="383"/>
      <c r="BKT93" s="384"/>
      <c r="BKU93" s="28"/>
      <c r="BKV93" s="385"/>
      <c r="BKW93" s="396"/>
      <c r="BKX93" s="392"/>
      <c r="BKY93" s="135"/>
      <c r="BKZ93" s="135"/>
      <c r="BLA93" s="386"/>
      <c r="BLB93" s="135"/>
      <c r="BLC93" s="387"/>
      <c r="BLD93" s="387"/>
      <c r="BLE93" s="383"/>
      <c r="BLF93" s="384"/>
      <c r="BLG93" s="28"/>
      <c r="BLH93" s="385"/>
      <c r="BLI93" s="396"/>
      <c r="BLJ93" s="392"/>
      <c r="BLK93" s="135"/>
      <c r="BLL93" s="135"/>
      <c r="BLM93" s="386"/>
      <c r="BLN93" s="135"/>
      <c r="BLO93" s="387"/>
      <c r="BLP93" s="387"/>
      <c r="BLQ93" s="383"/>
      <c r="BLR93" s="384"/>
      <c r="BLS93" s="28"/>
      <c r="BLT93" s="385"/>
      <c r="BLU93" s="396"/>
      <c r="BLV93" s="392"/>
      <c r="BLW93" s="135"/>
      <c r="BLX93" s="135"/>
      <c r="BLY93" s="386"/>
      <c r="BLZ93" s="135"/>
      <c r="BMA93" s="387"/>
      <c r="BMB93" s="387"/>
      <c r="BMC93" s="383"/>
      <c r="BMD93" s="384"/>
      <c r="BME93" s="28"/>
      <c r="BMF93" s="385"/>
      <c r="BMG93" s="396"/>
      <c r="BMH93" s="392"/>
      <c r="BMI93" s="135"/>
      <c r="BMJ93" s="135"/>
      <c r="BMK93" s="386"/>
      <c r="BML93" s="135"/>
      <c r="BMM93" s="387"/>
      <c r="BMN93" s="387"/>
      <c r="BMO93" s="383"/>
      <c r="BMP93" s="384"/>
      <c r="BMQ93" s="28"/>
      <c r="BMR93" s="385"/>
      <c r="BMS93" s="396"/>
      <c r="BMT93" s="392"/>
      <c r="BMU93" s="135"/>
      <c r="BMV93" s="135"/>
      <c r="BMW93" s="386"/>
      <c r="BMX93" s="135"/>
      <c r="BMY93" s="387"/>
      <c r="BMZ93" s="387"/>
      <c r="BNA93" s="383"/>
      <c r="BNB93" s="384"/>
      <c r="BNC93" s="28"/>
      <c r="BND93" s="385"/>
      <c r="BNE93" s="396"/>
      <c r="BNF93" s="392"/>
      <c r="BNG93" s="135"/>
      <c r="BNH93" s="135"/>
      <c r="BNI93" s="386"/>
      <c r="BNJ93" s="135"/>
      <c r="BNK93" s="387"/>
      <c r="BNL93" s="387"/>
      <c r="BNM93" s="383"/>
      <c r="BNN93" s="384"/>
      <c r="BNO93" s="28"/>
      <c r="BNP93" s="385"/>
      <c r="BNQ93" s="396"/>
      <c r="BNR93" s="392"/>
      <c r="BNS93" s="135"/>
      <c r="BNT93" s="135"/>
      <c r="BNU93" s="386"/>
      <c r="BNV93" s="135"/>
      <c r="BNW93" s="387"/>
      <c r="BNX93" s="387"/>
      <c r="BNY93" s="383"/>
      <c r="BNZ93" s="384"/>
      <c r="BOA93" s="28"/>
      <c r="BOB93" s="385"/>
      <c r="BOC93" s="396"/>
      <c r="BOD93" s="392"/>
      <c r="BOE93" s="135"/>
      <c r="BOF93" s="135"/>
      <c r="BOG93" s="386"/>
      <c r="BOH93" s="135"/>
      <c r="BOI93" s="387"/>
      <c r="BOJ93" s="387"/>
      <c r="BOK93" s="383"/>
      <c r="BOL93" s="384"/>
      <c r="BOM93" s="28"/>
      <c r="BON93" s="385"/>
      <c r="BOO93" s="396"/>
      <c r="BOP93" s="392"/>
      <c r="BOQ93" s="135"/>
      <c r="BOR93" s="135"/>
      <c r="BOS93" s="386"/>
      <c r="BOT93" s="135"/>
      <c r="BOU93" s="387"/>
      <c r="BOV93" s="387"/>
      <c r="BOW93" s="383"/>
      <c r="BOX93" s="384"/>
      <c r="BOY93" s="28"/>
      <c r="BOZ93" s="385"/>
      <c r="BPA93" s="396"/>
      <c r="BPB93" s="392"/>
      <c r="BPC93" s="135"/>
      <c r="BPD93" s="135"/>
      <c r="BPE93" s="386"/>
      <c r="BPF93" s="135"/>
      <c r="BPG93" s="387"/>
      <c r="BPH93" s="387"/>
      <c r="BPI93" s="383"/>
      <c r="BPJ93" s="384"/>
      <c r="BPK93" s="28"/>
      <c r="BPL93" s="385"/>
      <c r="BPM93" s="396"/>
      <c r="BPN93" s="392"/>
      <c r="BPO93" s="135"/>
      <c r="BPP93" s="135"/>
      <c r="BPQ93" s="386"/>
      <c r="BPR93" s="135"/>
      <c r="BPS93" s="387"/>
      <c r="BPT93" s="387"/>
      <c r="BPU93" s="383"/>
      <c r="BPV93" s="384"/>
      <c r="BPW93" s="28"/>
      <c r="BPX93" s="385"/>
      <c r="BPY93" s="396"/>
      <c r="BPZ93" s="392"/>
      <c r="BQA93" s="135"/>
      <c r="BQB93" s="135"/>
      <c r="BQC93" s="386"/>
      <c r="BQD93" s="135"/>
      <c r="BQE93" s="387"/>
      <c r="BQF93" s="387"/>
      <c r="BQG93" s="383"/>
      <c r="BQH93" s="384"/>
      <c r="BQI93" s="28"/>
      <c r="BQJ93" s="385"/>
      <c r="BQK93" s="396"/>
      <c r="BQL93" s="392"/>
      <c r="BQM93" s="135"/>
      <c r="BQN93" s="135"/>
      <c r="BQO93" s="386"/>
      <c r="BQP93" s="135"/>
      <c r="BQQ93" s="387"/>
      <c r="BQR93" s="387"/>
      <c r="BQS93" s="383"/>
      <c r="BQT93" s="384"/>
      <c r="BQU93" s="28"/>
      <c r="BQV93" s="385"/>
      <c r="BQW93" s="396"/>
      <c r="BQX93" s="392"/>
      <c r="BQY93" s="135"/>
      <c r="BQZ93" s="135"/>
      <c r="BRA93" s="386"/>
      <c r="BRB93" s="135"/>
      <c r="BRC93" s="387"/>
      <c r="BRD93" s="387"/>
      <c r="BRE93" s="383"/>
      <c r="BRF93" s="384"/>
      <c r="BRG93" s="28"/>
      <c r="BRH93" s="385"/>
      <c r="BRI93" s="396"/>
      <c r="BRJ93" s="392"/>
      <c r="BRK93" s="135"/>
      <c r="BRL93" s="135"/>
      <c r="BRM93" s="386"/>
      <c r="BRN93" s="135"/>
      <c r="BRO93" s="387"/>
      <c r="BRP93" s="387"/>
      <c r="BRQ93" s="383"/>
      <c r="BRR93" s="384"/>
      <c r="BRS93" s="28"/>
      <c r="BRT93" s="385"/>
      <c r="BRU93" s="396"/>
      <c r="BRV93" s="392"/>
      <c r="BRW93" s="135"/>
      <c r="BRX93" s="135"/>
      <c r="BRY93" s="386"/>
      <c r="BRZ93" s="135"/>
      <c r="BSA93" s="387"/>
      <c r="BSB93" s="387"/>
      <c r="BSC93" s="383"/>
      <c r="BSD93" s="384"/>
      <c r="BSE93" s="28"/>
      <c r="BSF93" s="385"/>
      <c r="BSG93" s="396"/>
      <c r="BSH93" s="392"/>
      <c r="BSI93" s="135"/>
      <c r="BSJ93" s="135"/>
      <c r="BSK93" s="386"/>
      <c r="BSL93" s="135"/>
      <c r="BSM93" s="387"/>
      <c r="BSN93" s="387"/>
      <c r="BSO93" s="383"/>
      <c r="BSP93" s="384"/>
      <c r="BSQ93" s="28"/>
      <c r="BSR93" s="385"/>
      <c r="BSS93" s="396"/>
      <c r="BST93" s="392"/>
      <c r="BSU93" s="135"/>
      <c r="BSV93" s="135"/>
      <c r="BSW93" s="386"/>
      <c r="BSX93" s="135"/>
      <c r="BSY93" s="387"/>
      <c r="BSZ93" s="387"/>
      <c r="BTA93" s="383"/>
      <c r="BTB93" s="384"/>
      <c r="BTC93" s="28"/>
      <c r="BTD93" s="385"/>
      <c r="BTE93" s="396"/>
      <c r="BTF93" s="392"/>
      <c r="BTG93" s="135"/>
      <c r="BTH93" s="135"/>
      <c r="BTI93" s="386"/>
      <c r="BTJ93" s="135"/>
      <c r="BTK93" s="387"/>
      <c r="BTL93" s="387"/>
      <c r="BTM93" s="383"/>
      <c r="BTN93" s="384"/>
      <c r="BTO93" s="28"/>
      <c r="BTP93" s="385"/>
      <c r="BTQ93" s="396"/>
      <c r="BTR93" s="392"/>
      <c r="BTS93" s="135"/>
      <c r="BTT93" s="135"/>
      <c r="BTU93" s="386"/>
      <c r="BTV93" s="135"/>
      <c r="BTW93" s="387"/>
      <c r="BTX93" s="387"/>
      <c r="BTY93" s="383"/>
      <c r="BTZ93" s="384"/>
      <c r="BUA93" s="28"/>
      <c r="BUB93" s="385"/>
      <c r="BUC93" s="396"/>
      <c r="BUD93" s="392"/>
      <c r="BUE93" s="135"/>
      <c r="BUF93" s="135"/>
      <c r="BUG93" s="386"/>
      <c r="BUH93" s="135"/>
      <c r="BUI93" s="387"/>
      <c r="BUJ93" s="387"/>
      <c r="BUK93" s="383"/>
      <c r="BUL93" s="384"/>
      <c r="BUM93" s="28"/>
      <c r="BUN93" s="385"/>
      <c r="BUO93" s="396"/>
      <c r="BUP93" s="392"/>
      <c r="BUQ93" s="135"/>
      <c r="BUR93" s="135"/>
      <c r="BUS93" s="386"/>
      <c r="BUT93" s="135"/>
      <c r="BUU93" s="387"/>
      <c r="BUV93" s="387"/>
      <c r="BUW93" s="383"/>
      <c r="BUX93" s="384"/>
      <c r="BUY93" s="28"/>
      <c r="BUZ93" s="385"/>
      <c r="BVA93" s="396"/>
      <c r="BVB93" s="392"/>
      <c r="BVC93" s="135"/>
      <c r="BVD93" s="135"/>
      <c r="BVE93" s="386"/>
      <c r="BVF93" s="135"/>
      <c r="BVG93" s="387"/>
      <c r="BVH93" s="387"/>
      <c r="BVI93" s="383"/>
      <c r="BVJ93" s="384"/>
      <c r="BVK93" s="28"/>
      <c r="BVL93" s="385"/>
      <c r="BVM93" s="396"/>
      <c r="BVN93" s="392"/>
      <c r="BVO93" s="135"/>
      <c r="BVP93" s="135"/>
      <c r="BVQ93" s="386"/>
      <c r="BVR93" s="135"/>
      <c r="BVS93" s="387"/>
      <c r="BVT93" s="387"/>
      <c r="BVU93" s="383"/>
      <c r="BVV93" s="384"/>
      <c r="BVW93" s="28"/>
      <c r="BVX93" s="385"/>
      <c r="BVY93" s="396"/>
      <c r="BVZ93" s="392"/>
      <c r="BWA93" s="135"/>
      <c r="BWB93" s="135"/>
      <c r="BWC93" s="386"/>
      <c r="BWD93" s="135"/>
      <c r="BWE93" s="387"/>
      <c r="BWF93" s="387"/>
      <c r="BWG93" s="383"/>
      <c r="BWH93" s="384"/>
      <c r="BWI93" s="28"/>
      <c r="BWJ93" s="385"/>
      <c r="BWK93" s="396"/>
      <c r="BWL93" s="392"/>
      <c r="BWM93" s="135"/>
      <c r="BWN93" s="135"/>
      <c r="BWO93" s="386"/>
      <c r="BWP93" s="135"/>
      <c r="BWQ93" s="387"/>
      <c r="BWR93" s="387"/>
      <c r="BWS93" s="383"/>
      <c r="BWT93" s="384"/>
      <c r="BWU93" s="28"/>
      <c r="BWV93" s="385"/>
      <c r="BWW93" s="396"/>
      <c r="BWX93" s="392"/>
      <c r="BWY93" s="135"/>
      <c r="BWZ93" s="135"/>
      <c r="BXA93" s="386"/>
      <c r="BXB93" s="135"/>
      <c r="BXC93" s="387"/>
      <c r="BXD93" s="387"/>
      <c r="BXE93" s="383"/>
      <c r="BXF93" s="384"/>
      <c r="BXG93" s="28"/>
      <c r="BXH93" s="385"/>
      <c r="BXI93" s="396"/>
      <c r="BXJ93" s="392"/>
      <c r="BXK93" s="135"/>
      <c r="BXL93" s="135"/>
      <c r="BXM93" s="386"/>
      <c r="BXN93" s="135"/>
      <c r="BXO93" s="387"/>
      <c r="BXP93" s="387"/>
      <c r="BXQ93" s="383"/>
      <c r="BXR93" s="384"/>
      <c r="BXS93" s="28"/>
      <c r="BXT93" s="385"/>
      <c r="BXU93" s="396"/>
      <c r="BXV93" s="392"/>
      <c r="BXW93" s="135"/>
      <c r="BXX93" s="135"/>
      <c r="BXY93" s="386"/>
      <c r="BXZ93" s="135"/>
      <c r="BYA93" s="387"/>
      <c r="BYB93" s="387"/>
      <c r="BYC93" s="383"/>
      <c r="BYD93" s="384"/>
      <c r="BYE93" s="28"/>
      <c r="BYF93" s="385"/>
      <c r="BYG93" s="396"/>
      <c r="BYH93" s="392"/>
      <c r="BYI93" s="135"/>
      <c r="BYJ93" s="135"/>
      <c r="BYK93" s="386"/>
      <c r="BYL93" s="135"/>
      <c r="BYM93" s="387"/>
      <c r="BYN93" s="387"/>
      <c r="BYO93" s="383"/>
      <c r="BYP93" s="384"/>
      <c r="BYQ93" s="28"/>
      <c r="BYR93" s="385"/>
      <c r="BYS93" s="396"/>
      <c r="BYT93" s="392"/>
      <c r="BYU93" s="135"/>
      <c r="BYV93" s="135"/>
      <c r="BYW93" s="386"/>
      <c r="BYX93" s="135"/>
      <c r="BYY93" s="387"/>
      <c r="BYZ93" s="387"/>
      <c r="BZA93" s="383"/>
      <c r="BZB93" s="384"/>
      <c r="BZC93" s="28"/>
      <c r="BZD93" s="385"/>
      <c r="BZE93" s="396"/>
      <c r="BZF93" s="392"/>
      <c r="BZG93" s="135"/>
      <c r="BZH93" s="135"/>
      <c r="BZI93" s="386"/>
      <c r="BZJ93" s="135"/>
      <c r="BZK93" s="387"/>
      <c r="BZL93" s="387"/>
      <c r="BZM93" s="383"/>
      <c r="BZN93" s="384"/>
      <c r="BZO93" s="28"/>
      <c r="BZP93" s="385"/>
      <c r="BZQ93" s="396"/>
      <c r="BZR93" s="392"/>
      <c r="BZS93" s="135"/>
      <c r="BZT93" s="135"/>
      <c r="BZU93" s="386"/>
      <c r="BZV93" s="135"/>
      <c r="BZW93" s="387"/>
      <c r="BZX93" s="387"/>
      <c r="BZY93" s="383"/>
      <c r="BZZ93" s="384"/>
      <c r="CAA93" s="28"/>
      <c r="CAB93" s="385"/>
      <c r="CAC93" s="396"/>
      <c r="CAD93" s="392"/>
      <c r="CAE93" s="135"/>
      <c r="CAF93" s="135"/>
      <c r="CAG93" s="386"/>
      <c r="CAH93" s="135"/>
      <c r="CAI93" s="387"/>
      <c r="CAJ93" s="387"/>
      <c r="CAK93" s="383"/>
      <c r="CAL93" s="384"/>
      <c r="CAM93" s="28"/>
      <c r="CAN93" s="385"/>
      <c r="CAO93" s="396"/>
      <c r="CAP93" s="392"/>
      <c r="CAQ93" s="135"/>
      <c r="CAR93" s="135"/>
      <c r="CAS93" s="386"/>
      <c r="CAT93" s="135"/>
      <c r="CAU93" s="387"/>
      <c r="CAV93" s="387"/>
      <c r="CAW93" s="383"/>
      <c r="CAX93" s="384"/>
      <c r="CAY93" s="28"/>
      <c r="CAZ93" s="385"/>
      <c r="CBA93" s="396"/>
      <c r="CBB93" s="392"/>
      <c r="CBC93" s="135"/>
      <c r="CBD93" s="135"/>
      <c r="CBE93" s="386"/>
      <c r="CBF93" s="135"/>
      <c r="CBG93" s="387"/>
      <c r="CBH93" s="387"/>
      <c r="CBI93" s="383"/>
      <c r="CBJ93" s="384"/>
      <c r="CBK93" s="28"/>
      <c r="CBL93" s="385"/>
      <c r="CBM93" s="396"/>
      <c r="CBN93" s="392"/>
      <c r="CBO93" s="135"/>
      <c r="CBP93" s="135"/>
      <c r="CBQ93" s="386"/>
      <c r="CBR93" s="135"/>
      <c r="CBS93" s="387"/>
      <c r="CBT93" s="387"/>
      <c r="CBU93" s="383"/>
      <c r="CBV93" s="384"/>
      <c r="CBW93" s="28"/>
      <c r="CBX93" s="385"/>
      <c r="CBY93" s="396"/>
      <c r="CBZ93" s="392"/>
      <c r="CCA93" s="135"/>
      <c r="CCB93" s="135"/>
      <c r="CCC93" s="386"/>
      <c r="CCD93" s="135"/>
      <c r="CCE93" s="387"/>
      <c r="CCF93" s="387"/>
      <c r="CCG93" s="383"/>
      <c r="CCH93" s="384"/>
      <c r="CCI93" s="28"/>
      <c r="CCJ93" s="385"/>
      <c r="CCK93" s="396"/>
      <c r="CCL93" s="392"/>
      <c r="CCM93" s="135"/>
      <c r="CCN93" s="135"/>
      <c r="CCO93" s="386"/>
      <c r="CCP93" s="135"/>
      <c r="CCQ93" s="387"/>
      <c r="CCR93" s="387"/>
      <c r="CCS93" s="383"/>
      <c r="CCT93" s="384"/>
      <c r="CCU93" s="28"/>
      <c r="CCV93" s="385"/>
      <c r="CCW93" s="396"/>
      <c r="CCX93" s="392"/>
      <c r="CCY93" s="135"/>
      <c r="CCZ93" s="135"/>
      <c r="CDA93" s="386"/>
      <c r="CDB93" s="135"/>
      <c r="CDC93" s="387"/>
      <c r="CDD93" s="387"/>
      <c r="CDE93" s="383"/>
      <c r="CDF93" s="384"/>
      <c r="CDG93" s="28"/>
      <c r="CDH93" s="385"/>
      <c r="CDI93" s="396"/>
      <c r="CDJ93" s="392"/>
      <c r="CDK93" s="135"/>
      <c r="CDL93" s="135"/>
      <c r="CDM93" s="386"/>
      <c r="CDN93" s="135"/>
      <c r="CDO93" s="387"/>
      <c r="CDP93" s="387"/>
      <c r="CDQ93" s="383"/>
      <c r="CDR93" s="384"/>
      <c r="CDS93" s="28"/>
      <c r="CDT93" s="385"/>
      <c r="CDU93" s="396"/>
      <c r="CDV93" s="392"/>
      <c r="CDW93" s="135"/>
      <c r="CDX93" s="135"/>
      <c r="CDY93" s="386"/>
      <c r="CDZ93" s="135"/>
      <c r="CEA93" s="387"/>
      <c r="CEB93" s="387"/>
      <c r="CEC93" s="383"/>
      <c r="CED93" s="384"/>
      <c r="CEE93" s="28"/>
      <c r="CEF93" s="385"/>
      <c r="CEG93" s="396"/>
      <c r="CEH93" s="392"/>
      <c r="CEI93" s="135"/>
      <c r="CEJ93" s="135"/>
      <c r="CEK93" s="386"/>
      <c r="CEL93" s="135"/>
      <c r="CEM93" s="387"/>
      <c r="CEN93" s="387"/>
      <c r="CEO93" s="383"/>
      <c r="CEP93" s="384"/>
      <c r="CEQ93" s="28"/>
      <c r="CER93" s="385"/>
      <c r="CES93" s="396"/>
      <c r="CET93" s="392"/>
      <c r="CEU93" s="135"/>
      <c r="CEV93" s="135"/>
      <c r="CEW93" s="386"/>
      <c r="CEX93" s="135"/>
      <c r="CEY93" s="387"/>
      <c r="CEZ93" s="387"/>
      <c r="CFA93" s="383"/>
      <c r="CFB93" s="384"/>
      <c r="CFC93" s="28"/>
      <c r="CFD93" s="385"/>
      <c r="CFE93" s="396"/>
      <c r="CFF93" s="392"/>
      <c r="CFG93" s="135"/>
      <c r="CFH93" s="135"/>
      <c r="CFI93" s="386"/>
      <c r="CFJ93" s="135"/>
      <c r="CFK93" s="387"/>
      <c r="CFL93" s="387"/>
      <c r="CFM93" s="383"/>
      <c r="CFN93" s="384"/>
      <c r="CFO93" s="28"/>
      <c r="CFP93" s="385"/>
      <c r="CFQ93" s="396"/>
      <c r="CFR93" s="392"/>
      <c r="CFS93" s="135"/>
      <c r="CFT93" s="135"/>
      <c r="CFU93" s="386"/>
      <c r="CFV93" s="135"/>
      <c r="CFW93" s="387"/>
      <c r="CFX93" s="387"/>
      <c r="CFY93" s="383"/>
      <c r="CFZ93" s="384"/>
      <c r="CGA93" s="28"/>
      <c r="CGB93" s="385"/>
      <c r="CGC93" s="396"/>
      <c r="CGD93" s="392"/>
      <c r="CGE93" s="135"/>
      <c r="CGF93" s="135"/>
      <c r="CGG93" s="386"/>
      <c r="CGH93" s="135"/>
      <c r="CGI93" s="387"/>
      <c r="CGJ93" s="387"/>
      <c r="CGK93" s="383"/>
      <c r="CGL93" s="384"/>
      <c r="CGM93" s="28"/>
      <c r="CGN93" s="385"/>
      <c r="CGO93" s="396"/>
      <c r="CGP93" s="392"/>
      <c r="CGQ93" s="135"/>
      <c r="CGR93" s="135"/>
      <c r="CGS93" s="386"/>
      <c r="CGT93" s="135"/>
      <c r="CGU93" s="387"/>
      <c r="CGV93" s="387"/>
      <c r="CGW93" s="383"/>
      <c r="CGX93" s="384"/>
      <c r="CGY93" s="28"/>
      <c r="CGZ93" s="385"/>
      <c r="CHA93" s="396"/>
      <c r="CHB93" s="392"/>
      <c r="CHC93" s="135"/>
      <c r="CHD93" s="135"/>
      <c r="CHE93" s="386"/>
      <c r="CHF93" s="135"/>
      <c r="CHG93" s="387"/>
      <c r="CHH93" s="387"/>
      <c r="CHI93" s="383"/>
      <c r="CHJ93" s="384"/>
      <c r="CHK93" s="28"/>
      <c r="CHL93" s="385"/>
      <c r="CHM93" s="396"/>
      <c r="CHN93" s="392"/>
      <c r="CHO93" s="135"/>
      <c r="CHP93" s="135"/>
      <c r="CHQ93" s="386"/>
      <c r="CHR93" s="135"/>
      <c r="CHS93" s="387"/>
      <c r="CHT93" s="387"/>
      <c r="CHU93" s="383"/>
      <c r="CHV93" s="384"/>
      <c r="CHW93" s="28"/>
      <c r="CHX93" s="385"/>
      <c r="CHY93" s="396"/>
      <c r="CHZ93" s="392"/>
      <c r="CIA93" s="135"/>
      <c r="CIB93" s="135"/>
      <c r="CIC93" s="386"/>
      <c r="CID93" s="135"/>
      <c r="CIE93" s="387"/>
      <c r="CIF93" s="387"/>
      <c r="CIG93" s="383"/>
      <c r="CIH93" s="384"/>
      <c r="CII93" s="28"/>
      <c r="CIJ93" s="385"/>
      <c r="CIK93" s="396"/>
      <c r="CIL93" s="392"/>
      <c r="CIM93" s="135"/>
      <c r="CIN93" s="135"/>
      <c r="CIO93" s="386"/>
      <c r="CIP93" s="135"/>
      <c r="CIQ93" s="387"/>
      <c r="CIR93" s="387"/>
      <c r="CIS93" s="383"/>
      <c r="CIT93" s="384"/>
      <c r="CIU93" s="28"/>
      <c r="CIV93" s="385"/>
      <c r="CIW93" s="396"/>
      <c r="CIX93" s="392"/>
      <c r="CIY93" s="135"/>
      <c r="CIZ93" s="135"/>
      <c r="CJA93" s="386"/>
      <c r="CJB93" s="135"/>
      <c r="CJC93" s="387"/>
      <c r="CJD93" s="387"/>
      <c r="CJE93" s="383"/>
      <c r="CJF93" s="384"/>
      <c r="CJG93" s="28"/>
      <c r="CJH93" s="385"/>
      <c r="CJI93" s="396"/>
      <c r="CJJ93" s="392"/>
      <c r="CJK93" s="135"/>
      <c r="CJL93" s="135"/>
      <c r="CJM93" s="386"/>
      <c r="CJN93" s="135"/>
      <c r="CJO93" s="387"/>
      <c r="CJP93" s="387"/>
      <c r="CJQ93" s="383"/>
      <c r="CJR93" s="384"/>
      <c r="CJS93" s="28"/>
      <c r="CJT93" s="385"/>
      <c r="CJU93" s="396"/>
      <c r="CJV93" s="392"/>
      <c r="CJW93" s="135"/>
      <c r="CJX93" s="135"/>
      <c r="CJY93" s="386"/>
      <c r="CJZ93" s="135"/>
      <c r="CKA93" s="387"/>
      <c r="CKB93" s="387"/>
      <c r="CKC93" s="383"/>
      <c r="CKD93" s="384"/>
      <c r="CKE93" s="28"/>
      <c r="CKF93" s="385"/>
      <c r="CKG93" s="396"/>
      <c r="CKH93" s="392"/>
      <c r="CKI93" s="135"/>
      <c r="CKJ93" s="135"/>
      <c r="CKK93" s="386"/>
      <c r="CKL93" s="135"/>
      <c r="CKM93" s="387"/>
      <c r="CKN93" s="387"/>
      <c r="CKO93" s="383"/>
      <c r="CKP93" s="384"/>
      <c r="CKQ93" s="28"/>
      <c r="CKR93" s="385"/>
      <c r="CKS93" s="396"/>
      <c r="CKT93" s="392"/>
      <c r="CKU93" s="135"/>
      <c r="CKV93" s="135"/>
      <c r="CKW93" s="386"/>
      <c r="CKX93" s="135"/>
      <c r="CKY93" s="387"/>
      <c r="CKZ93" s="387"/>
      <c r="CLA93" s="383"/>
      <c r="CLB93" s="384"/>
      <c r="CLC93" s="28"/>
      <c r="CLD93" s="385"/>
      <c r="CLE93" s="396"/>
      <c r="CLF93" s="392"/>
      <c r="CLG93" s="135"/>
      <c r="CLH93" s="135"/>
      <c r="CLI93" s="386"/>
      <c r="CLJ93" s="135"/>
      <c r="CLK93" s="387"/>
      <c r="CLL93" s="387"/>
      <c r="CLM93" s="383"/>
      <c r="CLN93" s="384"/>
      <c r="CLO93" s="28"/>
      <c r="CLP93" s="385"/>
      <c r="CLQ93" s="396"/>
      <c r="CLR93" s="392"/>
      <c r="CLS93" s="135"/>
      <c r="CLT93" s="135"/>
      <c r="CLU93" s="386"/>
      <c r="CLV93" s="135"/>
      <c r="CLW93" s="387"/>
      <c r="CLX93" s="387"/>
      <c r="CLY93" s="383"/>
      <c r="CLZ93" s="384"/>
      <c r="CMA93" s="28"/>
      <c r="CMB93" s="385"/>
      <c r="CMC93" s="396"/>
      <c r="CMD93" s="392"/>
      <c r="CME93" s="135"/>
      <c r="CMF93" s="135"/>
      <c r="CMG93" s="386"/>
      <c r="CMH93" s="135"/>
      <c r="CMI93" s="387"/>
      <c r="CMJ93" s="387"/>
      <c r="CMK93" s="383"/>
      <c r="CML93" s="384"/>
      <c r="CMM93" s="28"/>
      <c r="CMN93" s="385"/>
      <c r="CMO93" s="396"/>
      <c r="CMP93" s="392"/>
      <c r="CMQ93" s="135"/>
      <c r="CMR93" s="135"/>
      <c r="CMS93" s="386"/>
      <c r="CMT93" s="135"/>
      <c r="CMU93" s="387"/>
      <c r="CMV93" s="387"/>
      <c r="CMW93" s="383"/>
      <c r="CMX93" s="384"/>
      <c r="CMY93" s="28"/>
      <c r="CMZ93" s="385"/>
      <c r="CNA93" s="396"/>
      <c r="CNB93" s="392"/>
      <c r="CNC93" s="135"/>
      <c r="CND93" s="135"/>
      <c r="CNE93" s="386"/>
      <c r="CNF93" s="135"/>
      <c r="CNG93" s="387"/>
      <c r="CNH93" s="387"/>
      <c r="CNI93" s="383"/>
      <c r="CNJ93" s="384"/>
      <c r="CNK93" s="28"/>
      <c r="CNL93" s="385"/>
      <c r="CNM93" s="396"/>
      <c r="CNN93" s="392"/>
      <c r="CNO93" s="135"/>
      <c r="CNP93" s="135"/>
      <c r="CNQ93" s="386"/>
      <c r="CNR93" s="135"/>
      <c r="CNS93" s="387"/>
      <c r="CNT93" s="387"/>
      <c r="CNU93" s="383"/>
      <c r="CNV93" s="384"/>
      <c r="CNW93" s="28"/>
      <c r="CNX93" s="385"/>
      <c r="CNY93" s="396"/>
      <c r="CNZ93" s="392"/>
      <c r="COA93" s="135"/>
      <c r="COB93" s="135"/>
      <c r="COC93" s="386"/>
      <c r="COD93" s="135"/>
      <c r="COE93" s="387"/>
      <c r="COF93" s="387"/>
      <c r="COG93" s="383"/>
      <c r="COH93" s="384"/>
      <c r="COI93" s="28"/>
      <c r="COJ93" s="385"/>
      <c r="COK93" s="396"/>
      <c r="COL93" s="392"/>
      <c r="COM93" s="135"/>
      <c r="CON93" s="135"/>
      <c r="COO93" s="386"/>
      <c r="COP93" s="135"/>
      <c r="COQ93" s="387"/>
      <c r="COR93" s="387"/>
      <c r="COS93" s="383"/>
      <c r="COT93" s="384"/>
      <c r="COU93" s="28"/>
      <c r="COV93" s="385"/>
      <c r="COW93" s="396"/>
      <c r="COX93" s="392"/>
      <c r="COY93" s="135"/>
      <c r="COZ93" s="135"/>
      <c r="CPA93" s="386"/>
      <c r="CPB93" s="135"/>
      <c r="CPC93" s="387"/>
      <c r="CPD93" s="387"/>
      <c r="CPE93" s="383"/>
      <c r="CPF93" s="384"/>
      <c r="CPG93" s="28"/>
      <c r="CPH93" s="385"/>
      <c r="CPI93" s="396"/>
      <c r="CPJ93" s="392"/>
      <c r="CPK93" s="135"/>
      <c r="CPL93" s="135"/>
      <c r="CPM93" s="386"/>
      <c r="CPN93" s="135"/>
      <c r="CPO93" s="387"/>
      <c r="CPP93" s="387"/>
      <c r="CPQ93" s="383"/>
      <c r="CPR93" s="384"/>
      <c r="CPS93" s="28"/>
      <c r="CPT93" s="385"/>
      <c r="CPU93" s="396"/>
      <c r="CPV93" s="392"/>
      <c r="CPW93" s="135"/>
      <c r="CPX93" s="135"/>
      <c r="CPY93" s="386"/>
      <c r="CPZ93" s="135"/>
      <c r="CQA93" s="387"/>
      <c r="CQB93" s="387"/>
      <c r="CQC93" s="383"/>
      <c r="CQD93" s="384"/>
      <c r="CQE93" s="28"/>
      <c r="CQF93" s="385"/>
      <c r="CQG93" s="396"/>
      <c r="CQH93" s="392"/>
      <c r="CQI93" s="135"/>
      <c r="CQJ93" s="135"/>
      <c r="CQK93" s="386"/>
      <c r="CQL93" s="135"/>
      <c r="CQM93" s="387"/>
      <c r="CQN93" s="387"/>
      <c r="CQO93" s="383"/>
      <c r="CQP93" s="384"/>
      <c r="CQQ93" s="28"/>
      <c r="CQR93" s="385"/>
      <c r="CQS93" s="396"/>
      <c r="CQT93" s="392"/>
      <c r="CQU93" s="135"/>
      <c r="CQV93" s="135"/>
      <c r="CQW93" s="386"/>
      <c r="CQX93" s="135"/>
      <c r="CQY93" s="387"/>
      <c r="CQZ93" s="387"/>
      <c r="CRA93" s="383"/>
      <c r="CRB93" s="384"/>
      <c r="CRC93" s="28"/>
      <c r="CRD93" s="385"/>
      <c r="CRE93" s="396"/>
      <c r="CRF93" s="392"/>
      <c r="CRG93" s="135"/>
      <c r="CRH93" s="135"/>
      <c r="CRI93" s="386"/>
      <c r="CRJ93" s="135"/>
      <c r="CRK93" s="387"/>
      <c r="CRL93" s="387"/>
      <c r="CRM93" s="383"/>
      <c r="CRN93" s="384"/>
      <c r="CRO93" s="28"/>
      <c r="CRP93" s="385"/>
      <c r="CRQ93" s="396"/>
      <c r="CRR93" s="392"/>
      <c r="CRS93" s="135"/>
      <c r="CRT93" s="135"/>
      <c r="CRU93" s="386"/>
      <c r="CRV93" s="135"/>
      <c r="CRW93" s="387"/>
      <c r="CRX93" s="387"/>
      <c r="CRY93" s="383"/>
      <c r="CRZ93" s="384"/>
      <c r="CSA93" s="28"/>
      <c r="CSB93" s="385"/>
      <c r="CSC93" s="396"/>
      <c r="CSD93" s="392"/>
      <c r="CSE93" s="135"/>
      <c r="CSF93" s="135"/>
      <c r="CSG93" s="386"/>
      <c r="CSH93" s="135"/>
      <c r="CSI93" s="387"/>
      <c r="CSJ93" s="387"/>
      <c r="CSK93" s="383"/>
      <c r="CSL93" s="384"/>
      <c r="CSM93" s="28"/>
      <c r="CSN93" s="385"/>
      <c r="CSO93" s="396"/>
      <c r="CSP93" s="392"/>
      <c r="CSQ93" s="135"/>
      <c r="CSR93" s="135"/>
      <c r="CSS93" s="386"/>
      <c r="CST93" s="135"/>
      <c r="CSU93" s="387"/>
      <c r="CSV93" s="387"/>
      <c r="CSW93" s="383"/>
      <c r="CSX93" s="384"/>
      <c r="CSY93" s="28"/>
      <c r="CSZ93" s="385"/>
      <c r="CTA93" s="396"/>
      <c r="CTB93" s="392"/>
      <c r="CTC93" s="135"/>
      <c r="CTD93" s="135"/>
      <c r="CTE93" s="386"/>
      <c r="CTF93" s="135"/>
      <c r="CTG93" s="387"/>
      <c r="CTH93" s="387"/>
      <c r="CTI93" s="383"/>
      <c r="CTJ93" s="384"/>
      <c r="CTK93" s="28"/>
      <c r="CTL93" s="385"/>
      <c r="CTM93" s="396"/>
      <c r="CTN93" s="392"/>
      <c r="CTO93" s="135"/>
      <c r="CTP93" s="135"/>
      <c r="CTQ93" s="386"/>
      <c r="CTR93" s="135"/>
      <c r="CTS93" s="387"/>
      <c r="CTT93" s="387"/>
      <c r="CTU93" s="383"/>
      <c r="CTV93" s="384"/>
      <c r="CTW93" s="28"/>
      <c r="CTX93" s="385"/>
      <c r="CTY93" s="396"/>
      <c r="CTZ93" s="392"/>
      <c r="CUA93" s="135"/>
      <c r="CUB93" s="135"/>
      <c r="CUC93" s="386"/>
      <c r="CUD93" s="135"/>
      <c r="CUE93" s="387"/>
      <c r="CUF93" s="387"/>
      <c r="CUG93" s="383"/>
      <c r="CUH93" s="384"/>
      <c r="CUI93" s="28"/>
      <c r="CUJ93" s="385"/>
      <c r="CUK93" s="396"/>
      <c r="CUL93" s="392"/>
      <c r="CUM93" s="135"/>
      <c r="CUN93" s="135"/>
      <c r="CUO93" s="386"/>
      <c r="CUP93" s="135"/>
      <c r="CUQ93" s="387"/>
      <c r="CUR93" s="387"/>
      <c r="CUS93" s="383"/>
      <c r="CUT93" s="384"/>
      <c r="CUU93" s="28"/>
      <c r="CUV93" s="385"/>
      <c r="CUW93" s="396"/>
      <c r="CUX93" s="392"/>
      <c r="CUY93" s="135"/>
      <c r="CUZ93" s="135"/>
      <c r="CVA93" s="386"/>
      <c r="CVB93" s="135"/>
      <c r="CVC93" s="387"/>
      <c r="CVD93" s="387"/>
      <c r="CVE93" s="383"/>
      <c r="CVF93" s="384"/>
      <c r="CVG93" s="28"/>
      <c r="CVH93" s="385"/>
      <c r="CVI93" s="396"/>
      <c r="CVJ93" s="392"/>
      <c r="CVK93" s="135"/>
      <c r="CVL93" s="135"/>
      <c r="CVM93" s="386"/>
      <c r="CVN93" s="135"/>
      <c r="CVO93" s="387"/>
      <c r="CVP93" s="387"/>
      <c r="CVQ93" s="383"/>
      <c r="CVR93" s="384"/>
      <c r="CVS93" s="28"/>
      <c r="CVT93" s="385"/>
      <c r="CVU93" s="396"/>
      <c r="CVV93" s="392"/>
      <c r="CVW93" s="135"/>
      <c r="CVX93" s="135"/>
      <c r="CVY93" s="386"/>
      <c r="CVZ93" s="135"/>
      <c r="CWA93" s="387"/>
      <c r="CWB93" s="387"/>
      <c r="CWC93" s="383"/>
      <c r="CWD93" s="384"/>
      <c r="CWE93" s="28"/>
      <c r="CWF93" s="385"/>
      <c r="CWG93" s="396"/>
      <c r="CWH93" s="392"/>
      <c r="CWI93" s="135"/>
      <c r="CWJ93" s="135"/>
      <c r="CWK93" s="386"/>
      <c r="CWL93" s="135"/>
      <c r="CWM93" s="387"/>
      <c r="CWN93" s="387"/>
      <c r="CWO93" s="383"/>
      <c r="CWP93" s="384"/>
      <c r="CWQ93" s="28"/>
      <c r="CWR93" s="385"/>
      <c r="CWS93" s="396"/>
      <c r="CWT93" s="392"/>
      <c r="CWU93" s="135"/>
      <c r="CWV93" s="135"/>
      <c r="CWW93" s="386"/>
      <c r="CWX93" s="135"/>
      <c r="CWY93" s="387"/>
      <c r="CWZ93" s="387"/>
      <c r="CXA93" s="383"/>
      <c r="CXB93" s="384"/>
      <c r="CXC93" s="28"/>
      <c r="CXD93" s="385"/>
      <c r="CXE93" s="396"/>
      <c r="CXF93" s="392"/>
      <c r="CXG93" s="135"/>
      <c r="CXH93" s="135"/>
      <c r="CXI93" s="386"/>
      <c r="CXJ93" s="135"/>
      <c r="CXK93" s="387"/>
      <c r="CXL93" s="387"/>
      <c r="CXM93" s="383"/>
      <c r="CXN93" s="384"/>
      <c r="CXO93" s="28"/>
      <c r="CXP93" s="385"/>
      <c r="CXQ93" s="396"/>
      <c r="CXR93" s="392"/>
      <c r="CXS93" s="135"/>
      <c r="CXT93" s="135"/>
      <c r="CXU93" s="386"/>
      <c r="CXV93" s="135"/>
      <c r="CXW93" s="387"/>
      <c r="CXX93" s="387"/>
      <c r="CXY93" s="383"/>
      <c r="CXZ93" s="384"/>
      <c r="CYA93" s="28"/>
      <c r="CYB93" s="385"/>
      <c r="CYC93" s="396"/>
      <c r="CYD93" s="392"/>
      <c r="CYE93" s="135"/>
      <c r="CYF93" s="135"/>
      <c r="CYG93" s="386"/>
      <c r="CYH93" s="135"/>
      <c r="CYI93" s="387"/>
      <c r="CYJ93" s="387"/>
      <c r="CYK93" s="383"/>
      <c r="CYL93" s="384"/>
      <c r="CYM93" s="28"/>
      <c r="CYN93" s="385"/>
      <c r="CYO93" s="396"/>
      <c r="CYP93" s="392"/>
      <c r="CYQ93" s="135"/>
      <c r="CYR93" s="135"/>
      <c r="CYS93" s="386"/>
      <c r="CYT93" s="135"/>
      <c r="CYU93" s="387"/>
      <c r="CYV93" s="387"/>
      <c r="CYW93" s="383"/>
      <c r="CYX93" s="384"/>
      <c r="CYY93" s="28"/>
      <c r="CYZ93" s="385"/>
      <c r="CZA93" s="396"/>
      <c r="CZB93" s="392"/>
      <c r="CZC93" s="135"/>
      <c r="CZD93" s="135"/>
      <c r="CZE93" s="386"/>
      <c r="CZF93" s="135"/>
      <c r="CZG93" s="387"/>
      <c r="CZH93" s="387"/>
      <c r="CZI93" s="383"/>
      <c r="CZJ93" s="384"/>
      <c r="CZK93" s="28"/>
      <c r="CZL93" s="385"/>
      <c r="CZM93" s="396"/>
      <c r="CZN93" s="392"/>
      <c r="CZO93" s="135"/>
      <c r="CZP93" s="135"/>
      <c r="CZQ93" s="386"/>
      <c r="CZR93" s="135"/>
      <c r="CZS93" s="387"/>
      <c r="CZT93" s="387"/>
      <c r="CZU93" s="383"/>
      <c r="CZV93" s="384"/>
      <c r="CZW93" s="28"/>
      <c r="CZX93" s="385"/>
      <c r="CZY93" s="396"/>
      <c r="CZZ93" s="392"/>
      <c r="DAA93" s="135"/>
      <c r="DAB93" s="135"/>
      <c r="DAC93" s="386"/>
      <c r="DAD93" s="135"/>
      <c r="DAE93" s="387"/>
      <c r="DAF93" s="387"/>
      <c r="DAG93" s="383"/>
      <c r="DAH93" s="384"/>
      <c r="DAI93" s="28"/>
      <c r="DAJ93" s="385"/>
      <c r="DAK93" s="396"/>
      <c r="DAL93" s="392"/>
      <c r="DAM93" s="135"/>
      <c r="DAN93" s="135"/>
      <c r="DAO93" s="386"/>
      <c r="DAP93" s="135"/>
      <c r="DAQ93" s="387"/>
      <c r="DAR93" s="387"/>
      <c r="DAS93" s="383"/>
      <c r="DAT93" s="384"/>
      <c r="DAU93" s="28"/>
      <c r="DAV93" s="385"/>
      <c r="DAW93" s="396"/>
      <c r="DAX93" s="392"/>
      <c r="DAY93" s="135"/>
      <c r="DAZ93" s="135"/>
      <c r="DBA93" s="386"/>
      <c r="DBB93" s="135"/>
      <c r="DBC93" s="387"/>
      <c r="DBD93" s="387"/>
      <c r="DBE93" s="383"/>
      <c r="DBF93" s="384"/>
      <c r="DBG93" s="28"/>
      <c r="DBH93" s="385"/>
      <c r="DBI93" s="396"/>
      <c r="DBJ93" s="392"/>
      <c r="DBK93" s="135"/>
      <c r="DBL93" s="135"/>
      <c r="DBM93" s="386"/>
      <c r="DBN93" s="135"/>
      <c r="DBO93" s="387"/>
      <c r="DBP93" s="387"/>
      <c r="DBQ93" s="383"/>
      <c r="DBR93" s="384"/>
      <c r="DBS93" s="28"/>
      <c r="DBT93" s="385"/>
      <c r="DBU93" s="396"/>
      <c r="DBV93" s="392"/>
      <c r="DBW93" s="135"/>
      <c r="DBX93" s="135"/>
      <c r="DBY93" s="386"/>
      <c r="DBZ93" s="135"/>
      <c r="DCA93" s="387"/>
      <c r="DCB93" s="387"/>
      <c r="DCC93" s="383"/>
      <c r="DCD93" s="384"/>
      <c r="DCE93" s="28"/>
      <c r="DCF93" s="385"/>
      <c r="DCG93" s="396"/>
      <c r="DCH93" s="392"/>
      <c r="DCI93" s="135"/>
      <c r="DCJ93" s="135"/>
      <c r="DCK93" s="386"/>
      <c r="DCL93" s="135"/>
      <c r="DCM93" s="387"/>
      <c r="DCN93" s="387"/>
      <c r="DCO93" s="383"/>
      <c r="DCP93" s="384"/>
      <c r="DCQ93" s="28"/>
      <c r="DCR93" s="385"/>
      <c r="DCS93" s="396"/>
      <c r="DCT93" s="392"/>
      <c r="DCU93" s="135"/>
      <c r="DCV93" s="135"/>
      <c r="DCW93" s="386"/>
      <c r="DCX93" s="135"/>
      <c r="DCY93" s="387"/>
      <c r="DCZ93" s="387"/>
      <c r="DDA93" s="383"/>
      <c r="DDB93" s="384"/>
      <c r="DDC93" s="28"/>
      <c r="DDD93" s="385"/>
      <c r="DDE93" s="396"/>
      <c r="DDF93" s="392"/>
      <c r="DDG93" s="135"/>
      <c r="DDH93" s="135"/>
      <c r="DDI93" s="386"/>
      <c r="DDJ93" s="135"/>
      <c r="DDK93" s="387"/>
      <c r="DDL93" s="387"/>
      <c r="DDM93" s="383"/>
      <c r="DDN93" s="384"/>
      <c r="DDO93" s="28"/>
      <c r="DDP93" s="385"/>
      <c r="DDQ93" s="396"/>
      <c r="DDR93" s="392"/>
      <c r="DDS93" s="135"/>
      <c r="DDT93" s="135"/>
      <c r="DDU93" s="386"/>
      <c r="DDV93" s="135"/>
      <c r="DDW93" s="387"/>
      <c r="DDX93" s="387"/>
      <c r="DDY93" s="383"/>
      <c r="DDZ93" s="384"/>
      <c r="DEA93" s="28"/>
      <c r="DEB93" s="385"/>
      <c r="DEC93" s="396"/>
      <c r="DED93" s="392"/>
      <c r="DEE93" s="135"/>
      <c r="DEF93" s="135"/>
      <c r="DEG93" s="386"/>
      <c r="DEH93" s="135"/>
      <c r="DEI93" s="387"/>
      <c r="DEJ93" s="387"/>
      <c r="DEK93" s="383"/>
      <c r="DEL93" s="384"/>
      <c r="DEM93" s="28"/>
      <c r="DEN93" s="385"/>
      <c r="DEO93" s="396"/>
      <c r="DEP93" s="392"/>
      <c r="DEQ93" s="135"/>
      <c r="DER93" s="135"/>
      <c r="DES93" s="386"/>
      <c r="DET93" s="135"/>
      <c r="DEU93" s="387"/>
      <c r="DEV93" s="387"/>
      <c r="DEW93" s="383"/>
      <c r="DEX93" s="384"/>
      <c r="DEY93" s="28"/>
      <c r="DEZ93" s="385"/>
      <c r="DFA93" s="396"/>
      <c r="DFB93" s="392"/>
      <c r="DFC93" s="135"/>
      <c r="DFD93" s="135"/>
      <c r="DFE93" s="386"/>
      <c r="DFF93" s="135"/>
      <c r="DFG93" s="387"/>
      <c r="DFH93" s="387"/>
      <c r="DFI93" s="383"/>
      <c r="DFJ93" s="384"/>
      <c r="DFK93" s="28"/>
      <c r="DFL93" s="385"/>
      <c r="DFM93" s="396"/>
      <c r="DFN93" s="392"/>
      <c r="DFO93" s="135"/>
      <c r="DFP93" s="135"/>
      <c r="DFQ93" s="386"/>
      <c r="DFR93" s="135"/>
      <c r="DFS93" s="387"/>
      <c r="DFT93" s="387"/>
      <c r="DFU93" s="383"/>
      <c r="DFV93" s="384"/>
      <c r="DFW93" s="28"/>
      <c r="DFX93" s="385"/>
      <c r="DFY93" s="396"/>
      <c r="DFZ93" s="392"/>
      <c r="DGA93" s="135"/>
      <c r="DGB93" s="135"/>
      <c r="DGC93" s="386"/>
      <c r="DGD93" s="135"/>
      <c r="DGE93" s="387"/>
      <c r="DGF93" s="387"/>
      <c r="DGG93" s="383"/>
      <c r="DGH93" s="384"/>
      <c r="DGI93" s="28"/>
      <c r="DGJ93" s="385"/>
      <c r="DGK93" s="396"/>
      <c r="DGL93" s="392"/>
      <c r="DGM93" s="135"/>
      <c r="DGN93" s="135"/>
      <c r="DGO93" s="386"/>
      <c r="DGP93" s="135"/>
      <c r="DGQ93" s="387"/>
      <c r="DGR93" s="387"/>
      <c r="DGS93" s="383"/>
      <c r="DGT93" s="384"/>
      <c r="DGU93" s="28"/>
      <c r="DGV93" s="385"/>
      <c r="DGW93" s="396"/>
      <c r="DGX93" s="392"/>
      <c r="DGY93" s="135"/>
      <c r="DGZ93" s="135"/>
      <c r="DHA93" s="386"/>
      <c r="DHB93" s="135"/>
      <c r="DHC93" s="387"/>
      <c r="DHD93" s="387"/>
      <c r="DHE93" s="383"/>
      <c r="DHF93" s="384"/>
      <c r="DHG93" s="28"/>
      <c r="DHH93" s="385"/>
      <c r="DHI93" s="396"/>
      <c r="DHJ93" s="392"/>
      <c r="DHK93" s="135"/>
      <c r="DHL93" s="135"/>
      <c r="DHM93" s="386"/>
      <c r="DHN93" s="135"/>
      <c r="DHO93" s="387"/>
      <c r="DHP93" s="387"/>
      <c r="DHQ93" s="383"/>
      <c r="DHR93" s="384"/>
      <c r="DHS93" s="28"/>
      <c r="DHT93" s="385"/>
      <c r="DHU93" s="396"/>
      <c r="DHV93" s="392"/>
      <c r="DHW93" s="135"/>
      <c r="DHX93" s="135"/>
      <c r="DHY93" s="386"/>
      <c r="DHZ93" s="135"/>
      <c r="DIA93" s="387"/>
      <c r="DIB93" s="387"/>
      <c r="DIC93" s="383"/>
      <c r="DID93" s="384"/>
      <c r="DIE93" s="28"/>
      <c r="DIF93" s="385"/>
      <c r="DIG93" s="396"/>
      <c r="DIH93" s="392"/>
      <c r="DII93" s="135"/>
      <c r="DIJ93" s="135"/>
      <c r="DIK93" s="386"/>
      <c r="DIL93" s="135"/>
      <c r="DIM93" s="387"/>
      <c r="DIN93" s="387"/>
      <c r="DIO93" s="383"/>
      <c r="DIP93" s="384"/>
      <c r="DIQ93" s="28"/>
      <c r="DIR93" s="385"/>
      <c r="DIS93" s="396"/>
      <c r="DIT93" s="392"/>
      <c r="DIU93" s="135"/>
      <c r="DIV93" s="135"/>
      <c r="DIW93" s="386"/>
      <c r="DIX93" s="135"/>
      <c r="DIY93" s="387"/>
      <c r="DIZ93" s="387"/>
      <c r="DJA93" s="383"/>
      <c r="DJB93" s="384"/>
      <c r="DJC93" s="28"/>
      <c r="DJD93" s="385"/>
      <c r="DJE93" s="396"/>
      <c r="DJF93" s="392"/>
      <c r="DJG93" s="135"/>
      <c r="DJH93" s="135"/>
      <c r="DJI93" s="386"/>
      <c r="DJJ93" s="135"/>
      <c r="DJK93" s="387"/>
      <c r="DJL93" s="387"/>
      <c r="DJM93" s="383"/>
      <c r="DJN93" s="384"/>
      <c r="DJO93" s="28"/>
      <c r="DJP93" s="385"/>
      <c r="DJQ93" s="396"/>
      <c r="DJR93" s="392"/>
      <c r="DJS93" s="135"/>
      <c r="DJT93" s="135"/>
      <c r="DJU93" s="386"/>
      <c r="DJV93" s="135"/>
      <c r="DJW93" s="387"/>
      <c r="DJX93" s="387"/>
      <c r="DJY93" s="383"/>
      <c r="DJZ93" s="384"/>
      <c r="DKA93" s="28"/>
      <c r="DKB93" s="385"/>
      <c r="DKC93" s="396"/>
      <c r="DKD93" s="392"/>
      <c r="DKE93" s="135"/>
      <c r="DKF93" s="135"/>
      <c r="DKG93" s="386"/>
      <c r="DKH93" s="135"/>
      <c r="DKI93" s="387"/>
      <c r="DKJ93" s="387"/>
      <c r="DKK93" s="383"/>
      <c r="DKL93" s="384"/>
      <c r="DKM93" s="28"/>
      <c r="DKN93" s="385"/>
      <c r="DKO93" s="396"/>
      <c r="DKP93" s="392"/>
      <c r="DKQ93" s="135"/>
      <c r="DKR93" s="135"/>
      <c r="DKS93" s="386"/>
      <c r="DKT93" s="135"/>
      <c r="DKU93" s="387"/>
      <c r="DKV93" s="387"/>
      <c r="DKW93" s="383"/>
      <c r="DKX93" s="384"/>
      <c r="DKY93" s="28"/>
      <c r="DKZ93" s="385"/>
      <c r="DLA93" s="396"/>
      <c r="DLB93" s="392"/>
      <c r="DLC93" s="135"/>
      <c r="DLD93" s="135"/>
      <c r="DLE93" s="386"/>
      <c r="DLF93" s="135"/>
      <c r="DLG93" s="387"/>
      <c r="DLH93" s="387"/>
      <c r="DLI93" s="383"/>
      <c r="DLJ93" s="384"/>
      <c r="DLK93" s="28"/>
      <c r="DLL93" s="385"/>
      <c r="DLM93" s="396"/>
      <c r="DLN93" s="392"/>
      <c r="DLO93" s="135"/>
      <c r="DLP93" s="135"/>
      <c r="DLQ93" s="386"/>
      <c r="DLR93" s="135"/>
      <c r="DLS93" s="387"/>
      <c r="DLT93" s="387"/>
      <c r="DLU93" s="383"/>
      <c r="DLV93" s="384"/>
      <c r="DLW93" s="28"/>
      <c r="DLX93" s="385"/>
      <c r="DLY93" s="396"/>
      <c r="DLZ93" s="392"/>
      <c r="DMA93" s="135"/>
      <c r="DMB93" s="135"/>
      <c r="DMC93" s="386"/>
      <c r="DMD93" s="135"/>
      <c r="DME93" s="387"/>
      <c r="DMF93" s="387"/>
      <c r="DMG93" s="383"/>
      <c r="DMH93" s="384"/>
      <c r="DMI93" s="28"/>
      <c r="DMJ93" s="385"/>
      <c r="DMK93" s="396"/>
      <c r="DML93" s="392"/>
      <c r="DMM93" s="135"/>
      <c r="DMN93" s="135"/>
      <c r="DMO93" s="386"/>
      <c r="DMP93" s="135"/>
      <c r="DMQ93" s="387"/>
      <c r="DMR93" s="387"/>
      <c r="DMS93" s="383"/>
      <c r="DMT93" s="384"/>
      <c r="DMU93" s="28"/>
      <c r="DMV93" s="385"/>
      <c r="DMW93" s="396"/>
      <c r="DMX93" s="392"/>
      <c r="DMY93" s="135"/>
      <c r="DMZ93" s="135"/>
      <c r="DNA93" s="386"/>
      <c r="DNB93" s="135"/>
      <c r="DNC93" s="387"/>
      <c r="DND93" s="387"/>
      <c r="DNE93" s="383"/>
      <c r="DNF93" s="384"/>
      <c r="DNG93" s="28"/>
      <c r="DNH93" s="385"/>
      <c r="DNI93" s="396"/>
      <c r="DNJ93" s="392"/>
      <c r="DNK93" s="135"/>
      <c r="DNL93" s="135"/>
      <c r="DNM93" s="386"/>
      <c r="DNN93" s="135"/>
      <c r="DNO93" s="387"/>
      <c r="DNP93" s="387"/>
      <c r="DNQ93" s="383"/>
      <c r="DNR93" s="384"/>
      <c r="DNS93" s="28"/>
      <c r="DNT93" s="385"/>
      <c r="DNU93" s="396"/>
      <c r="DNV93" s="392"/>
      <c r="DNW93" s="135"/>
      <c r="DNX93" s="135"/>
      <c r="DNY93" s="386"/>
      <c r="DNZ93" s="135"/>
      <c r="DOA93" s="387"/>
      <c r="DOB93" s="387"/>
      <c r="DOC93" s="383"/>
      <c r="DOD93" s="384"/>
      <c r="DOE93" s="28"/>
      <c r="DOF93" s="385"/>
      <c r="DOG93" s="396"/>
      <c r="DOH93" s="392"/>
      <c r="DOI93" s="135"/>
      <c r="DOJ93" s="135"/>
      <c r="DOK93" s="386"/>
      <c r="DOL93" s="135"/>
      <c r="DOM93" s="387"/>
      <c r="DON93" s="387"/>
      <c r="DOO93" s="383"/>
      <c r="DOP93" s="384"/>
      <c r="DOQ93" s="28"/>
      <c r="DOR93" s="385"/>
      <c r="DOS93" s="396"/>
      <c r="DOT93" s="392"/>
      <c r="DOU93" s="135"/>
      <c r="DOV93" s="135"/>
      <c r="DOW93" s="386"/>
      <c r="DOX93" s="135"/>
      <c r="DOY93" s="387"/>
      <c r="DOZ93" s="387"/>
      <c r="DPA93" s="383"/>
      <c r="DPB93" s="384"/>
      <c r="DPC93" s="28"/>
      <c r="DPD93" s="385"/>
      <c r="DPE93" s="396"/>
      <c r="DPF93" s="392"/>
      <c r="DPG93" s="135"/>
      <c r="DPH93" s="135"/>
      <c r="DPI93" s="386"/>
      <c r="DPJ93" s="135"/>
      <c r="DPK93" s="387"/>
      <c r="DPL93" s="387"/>
      <c r="DPM93" s="383"/>
      <c r="DPN93" s="384"/>
      <c r="DPO93" s="28"/>
      <c r="DPP93" s="385"/>
      <c r="DPQ93" s="396"/>
      <c r="DPR93" s="392"/>
      <c r="DPS93" s="135"/>
      <c r="DPT93" s="135"/>
      <c r="DPU93" s="386"/>
      <c r="DPV93" s="135"/>
      <c r="DPW93" s="387"/>
      <c r="DPX93" s="387"/>
      <c r="DPY93" s="383"/>
      <c r="DPZ93" s="384"/>
      <c r="DQA93" s="28"/>
      <c r="DQB93" s="385"/>
      <c r="DQC93" s="396"/>
      <c r="DQD93" s="392"/>
      <c r="DQE93" s="135"/>
      <c r="DQF93" s="135"/>
      <c r="DQG93" s="386"/>
      <c r="DQH93" s="135"/>
      <c r="DQI93" s="387"/>
      <c r="DQJ93" s="387"/>
      <c r="DQK93" s="383"/>
      <c r="DQL93" s="384"/>
      <c r="DQM93" s="28"/>
      <c r="DQN93" s="385"/>
      <c r="DQO93" s="396"/>
      <c r="DQP93" s="392"/>
      <c r="DQQ93" s="135"/>
      <c r="DQR93" s="135"/>
      <c r="DQS93" s="386"/>
      <c r="DQT93" s="135"/>
      <c r="DQU93" s="387"/>
      <c r="DQV93" s="387"/>
      <c r="DQW93" s="383"/>
      <c r="DQX93" s="384"/>
      <c r="DQY93" s="28"/>
      <c r="DQZ93" s="385"/>
      <c r="DRA93" s="396"/>
      <c r="DRB93" s="392"/>
      <c r="DRC93" s="135"/>
      <c r="DRD93" s="135"/>
      <c r="DRE93" s="386"/>
      <c r="DRF93" s="135"/>
      <c r="DRG93" s="387"/>
      <c r="DRH93" s="387"/>
      <c r="DRI93" s="383"/>
      <c r="DRJ93" s="384"/>
      <c r="DRK93" s="28"/>
      <c r="DRL93" s="385"/>
      <c r="DRM93" s="396"/>
      <c r="DRN93" s="392"/>
      <c r="DRO93" s="135"/>
      <c r="DRP93" s="135"/>
      <c r="DRQ93" s="386"/>
      <c r="DRR93" s="135"/>
      <c r="DRS93" s="387"/>
      <c r="DRT93" s="387"/>
      <c r="DRU93" s="383"/>
      <c r="DRV93" s="384"/>
      <c r="DRW93" s="28"/>
      <c r="DRX93" s="385"/>
      <c r="DRY93" s="396"/>
      <c r="DRZ93" s="392"/>
      <c r="DSA93" s="135"/>
      <c r="DSB93" s="135"/>
      <c r="DSC93" s="386"/>
      <c r="DSD93" s="135"/>
      <c r="DSE93" s="387"/>
      <c r="DSF93" s="387"/>
      <c r="DSG93" s="383"/>
      <c r="DSH93" s="384"/>
      <c r="DSI93" s="28"/>
      <c r="DSJ93" s="385"/>
      <c r="DSK93" s="396"/>
      <c r="DSL93" s="392"/>
      <c r="DSM93" s="135"/>
      <c r="DSN93" s="135"/>
      <c r="DSO93" s="386"/>
      <c r="DSP93" s="135"/>
      <c r="DSQ93" s="387"/>
      <c r="DSR93" s="387"/>
      <c r="DSS93" s="383"/>
      <c r="DST93" s="384"/>
      <c r="DSU93" s="28"/>
      <c r="DSV93" s="385"/>
      <c r="DSW93" s="396"/>
      <c r="DSX93" s="392"/>
      <c r="DSY93" s="135"/>
      <c r="DSZ93" s="135"/>
      <c r="DTA93" s="386"/>
      <c r="DTB93" s="135"/>
      <c r="DTC93" s="387"/>
      <c r="DTD93" s="387"/>
      <c r="DTE93" s="383"/>
      <c r="DTF93" s="384"/>
      <c r="DTG93" s="28"/>
      <c r="DTH93" s="385"/>
      <c r="DTI93" s="396"/>
      <c r="DTJ93" s="392"/>
      <c r="DTK93" s="135"/>
      <c r="DTL93" s="135"/>
      <c r="DTM93" s="386"/>
      <c r="DTN93" s="135"/>
      <c r="DTO93" s="387"/>
      <c r="DTP93" s="387"/>
      <c r="DTQ93" s="383"/>
      <c r="DTR93" s="384"/>
      <c r="DTS93" s="28"/>
      <c r="DTT93" s="385"/>
      <c r="DTU93" s="396"/>
      <c r="DTV93" s="392"/>
      <c r="DTW93" s="135"/>
      <c r="DTX93" s="135"/>
      <c r="DTY93" s="386"/>
      <c r="DTZ93" s="135"/>
      <c r="DUA93" s="387"/>
      <c r="DUB93" s="387"/>
      <c r="DUC93" s="383"/>
      <c r="DUD93" s="384"/>
      <c r="DUE93" s="28"/>
      <c r="DUF93" s="385"/>
      <c r="DUG93" s="396"/>
      <c r="DUH93" s="392"/>
      <c r="DUI93" s="135"/>
      <c r="DUJ93" s="135"/>
      <c r="DUK93" s="386"/>
      <c r="DUL93" s="135"/>
      <c r="DUM93" s="387"/>
      <c r="DUN93" s="387"/>
      <c r="DUO93" s="383"/>
      <c r="DUP93" s="384"/>
      <c r="DUQ93" s="28"/>
      <c r="DUR93" s="385"/>
      <c r="DUS93" s="396"/>
      <c r="DUT93" s="392"/>
      <c r="DUU93" s="135"/>
      <c r="DUV93" s="135"/>
      <c r="DUW93" s="386"/>
      <c r="DUX93" s="135"/>
      <c r="DUY93" s="387"/>
      <c r="DUZ93" s="387"/>
      <c r="DVA93" s="383"/>
      <c r="DVB93" s="384"/>
      <c r="DVC93" s="28"/>
      <c r="DVD93" s="385"/>
      <c r="DVE93" s="396"/>
      <c r="DVF93" s="392"/>
      <c r="DVG93" s="135"/>
      <c r="DVH93" s="135"/>
      <c r="DVI93" s="386"/>
      <c r="DVJ93" s="135"/>
      <c r="DVK93" s="387"/>
      <c r="DVL93" s="387"/>
      <c r="DVM93" s="383"/>
      <c r="DVN93" s="384"/>
      <c r="DVO93" s="28"/>
      <c r="DVP93" s="385"/>
      <c r="DVQ93" s="396"/>
      <c r="DVR93" s="392"/>
      <c r="DVS93" s="135"/>
      <c r="DVT93" s="135"/>
      <c r="DVU93" s="386"/>
      <c r="DVV93" s="135"/>
      <c r="DVW93" s="387"/>
      <c r="DVX93" s="387"/>
      <c r="DVY93" s="383"/>
      <c r="DVZ93" s="384"/>
      <c r="DWA93" s="28"/>
      <c r="DWB93" s="385"/>
      <c r="DWC93" s="396"/>
      <c r="DWD93" s="392"/>
      <c r="DWE93" s="135"/>
      <c r="DWF93" s="135"/>
      <c r="DWG93" s="386"/>
      <c r="DWH93" s="135"/>
      <c r="DWI93" s="387"/>
      <c r="DWJ93" s="387"/>
      <c r="DWK93" s="383"/>
      <c r="DWL93" s="384"/>
      <c r="DWM93" s="28"/>
      <c r="DWN93" s="385"/>
      <c r="DWO93" s="396"/>
      <c r="DWP93" s="392"/>
      <c r="DWQ93" s="135"/>
      <c r="DWR93" s="135"/>
      <c r="DWS93" s="386"/>
      <c r="DWT93" s="135"/>
      <c r="DWU93" s="387"/>
      <c r="DWV93" s="387"/>
      <c r="DWW93" s="383"/>
      <c r="DWX93" s="384"/>
      <c r="DWY93" s="28"/>
      <c r="DWZ93" s="385"/>
      <c r="DXA93" s="396"/>
      <c r="DXB93" s="392"/>
      <c r="DXC93" s="135"/>
      <c r="DXD93" s="135"/>
      <c r="DXE93" s="386"/>
      <c r="DXF93" s="135"/>
      <c r="DXG93" s="387"/>
      <c r="DXH93" s="387"/>
      <c r="DXI93" s="383"/>
      <c r="DXJ93" s="384"/>
      <c r="DXK93" s="28"/>
      <c r="DXL93" s="385"/>
      <c r="DXM93" s="396"/>
      <c r="DXN93" s="392"/>
      <c r="DXO93" s="135"/>
      <c r="DXP93" s="135"/>
      <c r="DXQ93" s="386"/>
      <c r="DXR93" s="135"/>
      <c r="DXS93" s="387"/>
      <c r="DXT93" s="387"/>
      <c r="DXU93" s="383"/>
      <c r="DXV93" s="384"/>
      <c r="DXW93" s="28"/>
      <c r="DXX93" s="385"/>
      <c r="DXY93" s="396"/>
      <c r="DXZ93" s="392"/>
      <c r="DYA93" s="135"/>
      <c r="DYB93" s="135"/>
      <c r="DYC93" s="386"/>
      <c r="DYD93" s="135"/>
      <c r="DYE93" s="387"/>
      <c r="DYF93" s="387"/>
      <c r="DYG93" s="383"/>
      <c r="DYH93" s="384"/>
      <c r="DYI93" s="28"/>
      <c r="DYJ93" s="385"/>
      <c r="DYK93" s="396"/>
      <c r="DYL93" s="392"/>
      <c r="DYM93" s="135"/>
      <c r="DYN93" s="135"/>
      <c r="DYO93" s="386"/>
      <c r="DYP93" s="135"/>
      <c r="DYQ93" s="387"/>
      <c r="DYR93" s="387"/>
      <c r="DYS93" s="383"/>
      <c r="DYT93" s="384"/>
      <c r="DYU93" s="28"/>
      <c r="DYV93" s="385"/>
      <c r="DYW93" s="396"/>
      <c r="DYX93" s="392"/>
      <c r="DYY93" s="135"/>
      <c r="DYZ93" s="135"/>
      <c r="DZA93" s="386"/>
      <c r="DZB93" s="135"/>
      <c r="DZC93" s="387"/>
      <c r="DZD93" s="387"/>
      <c r="DZE93" s="383"/>
      <c r="DZF93" s="384"/>
      <c r="DZG93" s="28"/>
      <c r="DZH93" s="385"/>
      <c r="DZI93" s="396"/>
      <c r="DZJ93" s="392"/>
      <c r="DZK93" s="135"/>
      <c r="DZL93" s="135"/>
      <c r="DZM93" s="386"/>
      <c r="DZN93" s="135"/>
      <c r="DZO93" s="387"/>
      <c r="DZP93" s="387"/>
      <c r="DZQ93" s="383"/>
      <c r="DZR93" s="384"/>
      <c r="DZS93" s="28"/>
      <c r="DZT93" s="385"/>
      <c r="DZU93" s="396"/>
      <c r="DZV93" s="392"/>
      <c r="DZW93" s="135"/>
      <c r="DZX93" s="135"/>
      <c r="DZY93" s="386"/>
      <c r="DZZ93" s="135"/>
      <c r="EAA93" s="387"/>
      <c r="EAB93" s="387"/>
      <c r="EAC93" s="383"/>
      <c r="EAD93" s="384"/>
      <c r="EAE93" s="28"/>
      <c r="EAF93" s="385"/>
      <c r="EAG93" s="396"/>
      <c r="EAH93" s="392"/>
      <c r="EAI93" s="135"/>
      <c r="EAJ93" s="135"/>
      <c r="EAK93" s="386"/>
      <c r="EAL93" s="135"/>
      <c r="EAM93" s="387"/>
      <c r="EAN93" s="387"/>
      <c r="EAO93" s="383"/>
      <c r="EAP93" s="384"/>
      <c r="EAQ93" s="28"/>
      <c r="EAR93" s="385"/>
      <c r="EAS93" s="396"/>
      <c r="EAT93" s="392"/>
      <c r="EAU93" s="135"/>
      <c r="EAV93" s="135"/>
      <c r="EAW93" s="386"/>
      <c r="EAX93" s="135"/>
      <c r="EAY93" s="387"/>
      <c r="EAZ93" s="387"/>
      <c r="EBA93" s="383"/>
      <c r="EBB93" s="384"/>
      <c r="EBC93" s="28"/>
      <c r="EBD93" s="385"/>
      <c r="EBE93" s="396"/>
      <c r="EBF93" s="392"/>
      <c r="EBG93" s="135"/>
      <c r="EBH93" s="135"/>
      <c r="EBI93" s="386"/>
      <c r="EBJ93" s="135"/>
      <c r="EBK93" s="387"/>
      <c r="EBL93" s="387"/>
      <c r="EBM93" s="383"/>
      <c r="EBN93" s="384"/>
      <c r="EBO93" s="28"/>
      <c r="EBP93" s="385"/>
      <c r="EBQ93" s="396"/>
      <c r="EBR93" s="392"/>
      <c r="EBS93" s="135"/>
      <c r="EBT93" s="135"/>
      <c r="EBU93" s="386"/>
      <c r="EBV93" s="135"/>
      <c r="EBW93" s="387"/>
      <c r="EBX93" s="387"/>
      <c r="EBY93" s="383"/>
      <c r="EBZ93" s="384"/>
      <c r="ECA93" s="28"/>
      <c r="ECB93" s="385"/>
      <c r="ECC93" s="396"/>
      <c r="ECD93" s="392"/>
      <c r="ECE93" s="135"/>
      <c r="ECF93" s="135"/>
      <c r="ECG93" s="386"/>
      <c r="ECH93" s="135"/>
      <c r="ECI93" s="387"/>
      <c r="ECJ93" s="387"/>
      <c r="ECK93" s="383"/>
      <c r="ECL93" s="384"/>
      <c r="ECM93" s="28"/>
      <c r="ECN93" s="385"/>
      <c r="ECO93" s="396"/>
      <c r="ECP93" s="392"/>
      <c r="ECQ93" s="135"/>
      <c r="ECR93" s="135"/>
      <c r="ECS93" s="386"/>
      <c r="ECT93" s="135"/>
      <c r="ECU93" s="387"/>
      <c r="ECV93" s="387"/>
      <c r="ECW93" s="383"/>
      <c r="ECX93" s="384"/>
      <c r="ECY93" s="28"/>
      <c r="ECZ93" s="385"/>
      <c r="EDA93" s="396"/>
      <c r="EDB93" s="392"/>
      <c r="EDC93" s="135"/>
      <c r="EDD93" s="135"/>
      <c r="EDE93" s="386"/>
      <c r="EDF93" s="135"/>
      <c r="EDG93" s="387"/>
      <c r="EDH93" s="387"/>
      <c r="EDI93" s="383"/>
      <c r="EDJ93" s="384"/>
      <c r="EDK93" s="28"/>
      <c r="EDL93" s="385"/>
      <c r="EDM93" s="396"/>
      <c r="EDN93" s="392"/>
      <c r="EDO93" s="135"/>
      <c r="EDP93" s="135"/>
      <c r="EDQ93" s="386"/>
      <c r="EDR93" s="135"/>
      <c r="EDS93" s="387"/>
      <c r="EDT93" s="387"/>
      <c r="EDU93" s="383"/>
      <c r="EDV93" s="384"/>
      <c r="EDW93" s="28"/>
      <c r="EDX93" s="385"/>
      <c r="EDY93" s="396"/>
      <c r="EDZ93" s="392"/>
      <c r="EEA93" s="135"/>
      <c r="EEB93" s="135"/>
      <c r="EEC93" s="386"/>
      <c r="EED93" s="135"/>
      <c r="EEE93" s="387"/>
      <c r="EEF93" s="387"/>
      <c r="EEG93" s="383"/>
      <c r="EEH93" s="384"/>
      <c r="EEI93" s="28"/>
      <c r="EEJ93" s="385"/>
      <c r="EEK93" s="396"/>
      <c r="EEL93" s="392"/>
      <c r="EEM93" s="135"/>
      <c r="EEN93" s="135"/>
      <c r="EEO93" s="386"/>
      <c r="EEP93" s="135"/>
      <c r="EEQ93" s="387"/>
      <c r="EER93" s="387"/>
      <c r="EES93" s="383"/>
      <c r="EET93" s="384"/>
      <c r="EEU93" s="28"/>
      <c r="EEV93" s="385"/>
      <c r="EEW93" s="396"/>
      <c r="EEX93" s="392"/>
      <c r="EEY93" s="135"/>
      <c r="EEZ93" s="135"/>
      <c r="EFA93" s="386"/>
      <c r="EFB93" s="135"/>
      <c r="EFC93" s="387"/>
      <c r="EFD93" s="387"/>
      <c r="EFE93" s="383"/>
      <c r="EFF93" s="384"/>
      <c r="EFG93" s="28"/>
      <c r="EFH93" s="385"/>
      <c r="EFI93" s="396"/>
      <c r="EFJ93" s="392"/>
      <c r="EFK93" s="135"/>
      <c r="EFL93" s="135"/>
      <c r="EFM93" s="386"/>
      <c r="EFN93" s="135"/>
      <c r="EFO93" s="387"/>
      <c r="EFP93" s="387"/>
      <c r="EFQ93" s="383"/>
      <c r="EFR93" s="384"/>
      <c r="EFS93" s="28"/>
      <c r="EFT93" s="385"/>
      <c r="EFU93" s="396"/>
      <c r="EFV93" s="392"/>
      <c r="EFW93" s="135"/>
      <c r="EFX93" s="135"/>
      <c r="EFY93" s="386"/>
      <c r="EFZ93" s="135"/>
      <c r="EGA93" s="387"/>
      <c r="EGB93" s="387"/>
      <c r="EGC93" s="383"/>
      <c r="EGD93" s="384"/>
      <c r="EGE93" s="28"/>
      <c r="EGF93" s="385"/>
      <c r="EGG93" s="396"/>
      <c r="EGH93" s="392"/>
      <c r="EGI93" s="135"/>
      <c r="EGJ93" s="135"/>
      <c r="EGK93" s="386"/>
      <c r="EGL93" s="135"/>
      <c r="EGM93" s="387"/>
      <c r="EGN93" s="387"/>
      <c r="EGO93" s="383"/>
      <c r="EGP93" s="384"/>
      <c r="EGQ93" s="28"/>
      <c r="EGR93" s="385"/>
      <c r="EGS93" s="396"/>
      <c r="EGT93" s="392"/>
      <c r="EGU93" s="135"/>
      <c r="EGV93" s="135"/>
      <c r="EGW93" s="386"/>
      <c r="EGX93" s="135"/>
      <c r="EGY93" s="387"/>
      <c r="EGZ93" s="387"/>
      <c r="EHA93" s="383"/>
      <c r="EHB93" s="384"/>
      <c r="EHC93" s="28"/>
      <c r="EHD93" s="385"/>
      <c r="EHE93" s="396"/>
      <c r="EHF93" s="392"/>
      <c r="EHG93" s="135"/>
      <c r="EHH93" s="135"/>
      <c r="EHI93" s="386"/>
      <c r="EHJ93" s="135"/>
      <c r="EHK93" s="387"/>
      <c r="EHL93" s="387"/>
      <c r="EHM93" s="383"/>
      <c r="EHN93" s="384"/>
      <c r="EHO93" s="28"/>
      <c r="EHP93" s="385"/>
      <c r="EHQ93" s="396"/>
      <c r="EHR93" s="392"/>
      <c r="EHS93" s="135"/>
      <c r="EHT93" s="135"/>
      <c r="EHU93" s="386"/>
      <c r="EHV93" s="135"/>
      <c r="EHW93" s="387"/>
      <c r="EHX93" s="387"/>
      <c r="EHY93" s="383"/>
      <c r="EHZ93" s="384"/>
      <c r="EIA93" s="28"/>
      <c r="EIB93" s="385"/>
      <c r="EIC93" s="396"/>
      <c r="EID93" s="392"/>
      <c r="EIE93" s="135"/>
      <c r="EIF93" s="135"/>
      <c r="EIG93" s="386"/>
      <c r="EIH93" s="135"/>
      <c r="EII93" s="387"/>
      <c r="EIJ93" s="387"/>
      <c r="EIK93" s="383"/>
      <c r="EIL93" s="384"/>
      <c r="EIM93" s="28"/>
      <c r="EIN93" s="385"/>
      <c r="EIO93" s="396"/>
      <c r="EIP93" s="392"/>
      <c r="EIQ93" s="135"/>
      <c r="EIR93" s="135"/>
      <c r="EIS93" s="386"/>
      <c r="EIT93" s="135"/>
      <c r="EIU93" s="387"/>
      <c r="EIV93" s="387"/>
      <c r="EIW93" s="383"/>
      <c r="EIX93" s="384"/>
      <c r="EIY93" s="28"/>
      <c r="EIZ93" s="385"/>
      <c r="EJA93" s="396"/>
      <c r="EJB93" s="392"/>
      <c r="EJC93" s="135"/>
      <c r="EJD93" s="135"/>
      <c r="EJE93" s="386"/>
      <c r="EJF93" s="135"/>
      <c r="EJG93" s="387"/>
      <c r="EJH93" s="387"/>
      <c r="EJI93" s="383"/>
      <c r="EJJ93" s="384"/>
      <c r="EJK93" s="28"/>
      <c r="EJL93" s="385"/>
      <c r="EJM93" s="396"/>
      <c r="EJN93" s="392"/>
      <c r="EJO93" s="135"/>
      <c r="EJP93" s="135"/>
      <c r="EJQ93" s="386"/>
      <c r="EJR93" s="135"/>
      <c r="EJS93" s="387"/>
      <c r="EJT93" s="387"/>
      <c r="EJU93" s="383"/>
      <c r="EJV93" s="384"/>
      <c r="EJW93" s="28"/>
      <c r="EJX93" s="385"/>
      <c r="EJY93" s="396"/>
      <c r="EJZ93" s="392"/>
      <c r="EKA93" s="135"/>
      <c r="EKB93" s="135"/>
      <c r="EKC93" s="386"/>
      <c r="EKD93" s="135"/>
      <c r="EKE93" s="387"/>
      <c r="EKF93" s="387"/>
      <c r="EKG93" s="383"/>
      <c r="EKH93" s="384"/>
      <c r="EKI93" s="28"/>
      <c r="EKJ93" s="385"/>
      <c r="EKK93" s="396"/>
      <c r="EKL93" s="392"/>
      <c r="EKM93" s="135"/>
      <c r="EKN93" s="135"/>
      <c r="EKO93" s="386"/>
      <c r="EKP93" s="135"/>
      <c r="EKQ93" s="387"/>
      <c r="EKR93" s="387"/>
      <c r="EKS93" s="383"/>
      <c r="EKT93" s="384"/>
      <c r="EKU93" s="28"/>
      <c r="EKV93" s="385"/>
      <c r="EKW93" s="396"/>
      <c r="EKX93" s="392"/>
      <c r="EKY93" s="135"/>
      <c r="EKZ93" s="135"/>
      <c r="ELA93" s="386"/>
      <c r="ELB93" s="135"/>
      <c r="ELC93" s="387"/>
      <c r="ELD93" s="387"/>
      <c r="ELE93" s="383"/>
      <c r="ELF93" s="384"/>
      <c r="ELG93" s="28"/>
      <c r="ELH93" s="385"/>
      <c r="ELI93" s="396"/>
      <c r="ELJ93" s="392"/>
      <c r="ELK93" s="135"/>
      <c r="ELL93" s="135"/>
      <c r="ELM93" s="386"/>
      <c r="ELN93" s="135"/>
      <c r="ELO93" s="387"/>
      <c r="ELP93" s="387"/>
      <c r="ELQ93" s="383"/>
      <c r="ELR93" s="384"/>
      <c r="ELS93" s="28"/>
      <c r="ELT93" s="385"/>
      <c r="ELU93" s="396"/>
      <c r="ELV93" s="392"/>
      <c r="ELW93" s="135"/>
      <c r="ELX93" s="135"/>
      <c r="ELY93" s="386"/>
      <c r="ELZ93" s="135"/>
      <c r="EMA93" s="387"/>
      <c r="EMB93" s="387"/>
      <c r="EMC93" s="383"/>
      <c r="EMD93" s="384"/>
      <c r="EME93" s="28"/>
      <c r="EMF93" s="385"/>
      <c r="EMG93" s="396"/>
      <c r="EMH93" s="392"/>
      <c r="EMI93" s="135"/>
      <c r="EMJ93" s="135"/>
      <c r="EMK93" s="386"/>
      <c r="EML93" s="135"/>
      <c r="EMM93" s="387"/>
      <c r="EMN93" s="387"/>
      <c r="EMO93" s="383"/>
      <c r="EMP93" s="384"/>
      <c r="EMQ93" s="28"/>
      <c r="EMR93" s="385"/>
      <c r="EMS93" s="396"/>
      <c r="EMT93" s="392"/>
      <c r="EMU93" s="135"/>
      <c r="EMV93" s="135"/>
      <c r="EMW93" s="386"/>
      <c r="EMX93" s="135"/>
      <c r="EMY93" s="387"/>
      <c r="EMZ93" s="387"/>
      <c r="ENA93" s="383"/>
      <c r="ENB93" s="384"/>
      <c r="ENC93" s="28"/>
      <c r="END93" s="385"/>
      <c r="ENE93" s="396"/>
      <c r="ENF93" s="392"/>
      <c r="ENG93" s="135"/>
      <c r="ENH93" s="135"/>
      <c r="ENI93" s="386"/>
      <c r="ENJ93" s="135"/>
      <c r="ENK93" s="387"/>
      <c r="ENL93" s="387"/>
      <c r="ENM93" s="383"/>
      <c r="ENN93" s="384"/>
      <c r="ENO93" s="28"/>
      <c r="ENP93" s="385"/>
      <c r="ENQ93" s="396"/>
      <c r="ENR93" s="392"/>
      <c r="ENS93" s="135"/>
      <c r="ENT93" s="135"/>
      <c r="ENU93" s="386"/>
      <c r="ENV93" s="135"/>
      <c r="ENW93" s="387"/>
      <c r="ENX93" s="387"/>
      <c r="ENY93" s="383"/>
      <c r="ENZ93" s="384"/>
      <c r="EOA93" s="28"/>
      <c r="EOB93" s="385"/>
      <c r="EOC93" s="396"/>
      <c r="EOD93" s="392"/>
      <c r="EOE93" s="135"/>
      <c r="EOF93" s="135"/>
      <c r="EOG93" s="386"/>
      <c r="EOH93" s="135"/>
      <c r="EOI93" s="387"/>
      <c r="EOJ93" s="387"/>
      <c r="EOK93" s="383"/>
      <c r="EOL93" s="384"/>
      <c r="EOM93" s="28"/>
      <c r="EON93" s="385"/>
      <c r="EOO93" s="396"/>
      <c r="EOP93" s="392"/>
      <c r="EOQ93" s="135"/>
      <c r="EOR93" s="135"/>
      <c r="EOS93" s="386"/>
      <c r="EOT93" s="135"/>
      <c r="EOU93" s="387"/>
      <c r="EOV93" s="387"/>
      <c r="EOW93" s="383"/>
      <c r="EOX93" s="384"/>
      <c r="EOY93" s="28"/>
      <c r="EOZ93" s="385"/>
      <c r="EPA93" s="396"/>
      <c r="EPB93" s="392"/>
      <c r="EPC93" s="135"/>
      <c r="EPD93" s="135"/>
      <c r="EPE93" s="386"/>
      <c r="EPF93" s="135"/>
      <c r="EPG93" s="387"/>
      <c r="EPH93" s="387"/>
      <c r="EPI93" s="383"/>
      <c r="EPJ93" s="384"/>
      <c r="EPK93" s="28"/>
      <c r="EPL93" s="385"/>
      <c r="EPM93" s="396"/>
      <c r="EPN93" s="392"/>
      <c r="EPO93" s="135"/>
      <c r="EPP93" s="135"/>
      <c r="EPQ93" s="386"/>
      <c r="EPR93" s="135"/>
      <c r="EPS93" s="387"/>
      <c r="EPT93" s="387"/>
      <c r="EPU93" s="383"/>
      <c r="EPV93" s="384"/>
      <c r="EPW93" s="28"/>
      <c r="EPX93" s="385"/>
      <c r="EPY93" s="396"/>
      <c r="EPZ93" s="392"/>
      <c r="EQA93" s="135"/>
      <c r="EQB93" s="135"/>
      <c r="EQC93" s="386"/>
      <c r="EQD93" s="135"/>
      <c r="EQE93" s="387"/>
      <c r="EQF93" s="387"/>
      <c r="EQG93" s="383"/>
      <c r="EQH93" s="384"/>
      <c r="EQI93" s="28"/>
      <c r="EQJ93" s="385"/>
      <c r="EQK93" s="396"/>
      <c r="EQL93" s="392"/>
      <c r="EQM93" s="135"/>
      <c r="EQN93" s="135"/>
      <c r="EQO93" s="386"/>
      <c r="EQP93" s="135"/>
      <c r="EQQ93" s="387"/>
      <c r="EQR93" s="387"/>
      <c r="EQS93" s="383"/>
      <c r="EQT93" s="384"/>
      <c r="EQU93" s="28"/>
      <c r="EQV93" s="385"/>
      <c r="EQW93" s="396"/>
      <c r="EQX93" s="392"/>
      <c r="EQY93" s="135"/>
      <c r="EQZ93" s="135"/>
      <c r="ERA93" s="386"/>
      <c r="ERB93" s="135"/>
      <c r="ERC93" s="387"/>
      <c r="ERD93" s="387"/>
      <c r="ERE93" s="383"/>
      <c r="ERF93" s="384"/>
      <c r="ERG93" s="28"/>
      <c r="ERH93" s="385"/>
      <c r="ERI93" s="396"/>
      <c r="ERJ93" s="392"/>
      <c r="ERK93" s="135"/>
      <c r="ERL93" s="135"/>
      <c r="ERM93" s="386"/>
      <c r="ERN93" s="135"/>
      <c r="ERO93" s="387"/>
      <c r="ERP93" s="387"/>
      <c r="ERQ93" s="383"/>
      <c r="ERR93" s="384"/>
      <c r="ERS93" s="28"/>
      <c r="ERT93" s="385"/>
      <c r="ERU93" s="396"/>
      <c r="ERV93" s="392"/>
      <c r="ERW93" s="135"/>
      <c r="ERX93" s="135"/>
      <c r="ERY93" s="386"/>
      <c r="ERZ93" s="135"/>
      <c r="ESA93" s="387"/>
      <c r="ESB93" s="387"/>
      <c r="ESC93" s="383"/>
      <c r="ESD93" s="384"/>
      <c r="ESE93" s="28"/>
      <c r="ESF93" s="385"/>
      <c r="ESG93" s="396"/>
      <c r="ESH93" s="392"/>
      <c r="ESI93" s="135"/>
      <c r="ESJ93" s="135"/>
      <c r="ESK93" s="386"/>
      <c r="ESL93" s="135"/>
      <c r="ESM93" s="387"/>
      <c r="ESN93" s="387"/>
      <c r="ESO93" s="383"/>
      <c r="ESP93" s="384"/>
      <c r="ESQ93" s="28"/>
      <c r="ESR93" s="385"/>
      <c r="ESS93" s="396"/>
      <c r="EST93" s="392"/>
      <c r="ESU93" s="135"/>
      <c r="ESV93" s="135"/>
      <c r="ESW93" s="386"/>
      <c r="ESX93" s="135"/>
      <c r="ESY93" s="387"/>
      <c r="ESZ93" s="387"/>
      <c r="ETA93" s="383"/>
      <c r="ETB93" s="384"/>
      <c r="ETC93" s="28"/>
      <c r="ETD93" s="385"/>
      <c r="ETE93" s="396"/>
      <c r="ETF93" s="392"/>
      <c r="ETG93" s="135"/>
      <c r="ETH93" s="135"/>
      <c r="ETI93" s="386"/>
      <c r="ETJ93" s="135"/>
      <c r="ETK93" s="387"/>
      <c r="ETL93" s="387"/>
      <c r="ETM93" s="383"/>
      <c r="ETN93" s="384"/>
      <c r="ETO93" s="28"/>
      <c r="ETP93" s="385"/>
      <c r="ETQ93" s="396"/>
      <c r="ETR93" s="392"/>
      <c r="ETS93" s="135"/>
      <c r="ETT93" s="135"/>
      <c r="ETU93" s="386"/>
      <c r="ETV93" s="135"/>
      <c r="ETW93" s="387"/>
      <c r="ETX93" s="387"/>
      <c r="ETY93" s="383"/>
      <c r="ETZ93" s="384"/>
      <c r="EUA93" s="28"/>
      <c r="EUB93" s="385"/>
      <c r="EUC93" s="396"/>
      <c r="EUD93" s="392"/>
      <c r="EUE93" s="135"/>
      <c r="EUF93" s="135"/>
      <c r="EUG93" s="386"/>
      <c r="EUH93" s="135"/>
      <c r="EUI93" s="387"/>
      <c r="EUJ93" s="387"/>
      <c r="EUK93" s="383"/>
      <c r="EUL93" s="384"/>
      <c r="EUM93" s="28"/>
      <c r="EUN93" s="385"/>
      <c r="EUO93" s="396"/>
      <c r="EUP93" s="392"/>
      <c r="EUQ93" s="135"/>
      <c r="EUR93" s="135"/>
      <c r="EUS93" s="386"/>
      <c r="EUT93" s="135"/>
      <c r="EUU93" s="387"/>
      <c r="EUV93" s="387"/>
      <c r="EUW93" s="383"/>
      <c r="EUX93" s="384"/>
      <c r="EUY93" s="28"/>
      <c r="EUZ93" s="385"/>
      <c r="EVA93" s="396"/>
      <c r="EVB93" s="392"/>
      <c r="EVC93" s="135"/>
      <c r="EVD93" s="135"/>
      <c r="EVE93" s="386"/>
      <c r="EVF93" s="135"/>
      <c r="EVG93" s="387"/>
      <c r="EVH93" s="387"/>
      <c r="EVI93" s="383"/>
      <c r="EVJ93" s="384"/>
      <c r="EVK93" s="28"/>
      <c r="EVL93" s="385"/>
      <c r="EVM93" s="396"/>
      <c r="EVN93" s="392"/>
      <c r="EVO93" s="135"/>
      <c r="EVP93" s="135"/>
      <c r="EVQ93" s="386"/>
      <c r="EVR93" s="135"/>
      <c r="EVS93" s="387"/>
      <c r="EVT93" s="387"/>
      <c r="EVU93" s="383"/>
      <c r="EVV93" s="384"/>
      <c r="EVW93" s="28"/>
      <c r="EVX93" s="385"/>
      <c r="EVY93" s="396"/>
      <c r="EVZ93" s="392"/>
      <c r="EWA93" s="135"/>
      <c r="EWB93" s="135"/>
      <c r="EWC93" s="386"/>
      <c r="EWD93" s="135"/>
      <c r="EWE93" s="387"/>
      <c r="EWF93" s="387"/>
      <c r="EWG93" s="383"/>
      <c r="EWH93" s="384"/>
      <c r="EWI93" s="28"/>
      <c r="EWJ93" s="385"/>
      <c r="EWK93" s="396"/>
      <c r="EWL93" s="392"/>
      <c r="EWM93" s="135"/>
      <c r="EWN93" s="135"/>
      <c r="EWO93" s="386"/>
      <c r="EWP93" s="135"/>
      <c r="EWQ93" s="387"/>
      <c r="EWR93" s="387"/>
      <c r="EWS93" s="383"/>
      <c r="EWT93" s="384"/>
      <c r="EWU93" s="28"/>
      <c r="EWV93" s="385"/>
      <c r="EWW93" s="396"/>
      <c r="EWX93" s="392"/>
      <c r="EWY93" s="135"/>
      <c r="EWZ93" s="135"/>
      <c r="EXA93" s="386"/>
      <c r="EXB93" s="135"/>
      <c r="EXC93" s="387"/>
      <c r="EXD93" s="387"/>
      <c r="EXE93" s="383"/>
      <c r="EXF93" s="384"/>
      <c r="EXG93" s="28"/>
      <c r="EXH93" s="385"/>
      <c r="EXI93" s="396"/>
      <c r="EXJ93" s="392"/>
      <c r="EXK93" s="135"/>
      <c r="EXL93" s="135"/>
      <c r="EXM93" s="386"/>
      <c r="EXN93" s="135"/>
      <c r="EXO93" s="387"/>
      <c r="EXP93" s="387"/>
      <c r="EXQ93" s="383"/>
      <c r="EXR93" s="384"/>
      <c r="EXS93" s="28"/>
      <c r="EXT93" s="385"/>
      <c r="EXU93" s="396"/>
      <c r="EXV93" s="392"/>
      <c r="EXW93" s="135"/>
      <c r="EXX93" s="135"/>
      <c r="EXY93" s="386"/>
      <c r="EXZ93" s="135"/>
      <c r="EYA93" s="387"/>
      <c r="EYB93" s="387"/>
      <c r="EYC93" s="383"/>
      <c r="EYD93" s="384"/>
      <c r="EYE93" s="28"/>
      <c r="EYF93" s="385"/>
      <c r="EYG93" s="396"/>
      <c r="EYH93" s="392"/>
      <c r="EYI93" s="135"/>
      <c r="EYJ93" s="135"/>
      <c r="EYK93" s="386"/>
      <c r="EYL93" s="135"/>
      <c r="EYM93" s="387"/>
      <c r="EYN93" s="387"/>
      <c r="EYO93" s="383"/>
      <c r="EYP93" s="384"/>
      <c r="EYQ93" s="28"/>
      <c r="EYR93" s="385"/>
      <c r="EYS93" s="396"/>
      <c r="EYT93" s="392"/>
      <c r="EYU93" s="135"/>
      <c r="EYV93" s="135"/>
      <c r="EYW93" s="386"/>
      <c r="EYX93" s="135"/>
      <c r="EYY93" s="387"/>
      <c r="EYZ93" s="387"/>
      <c r="EZA93" s="383"/>
      <c r="EZB93" s="384"/>
      <c r="EZC93" s="28"/>
      <c r="EZD93" s="385"/>
      <c r="EZE93" s="396"/>
      <c r="EZF93" s="392"/>
      <c r="EZG93" s="135"/>
      <c r="EZH93" s="135"/>
      <c r="EZI93" s="386"/>
      <c r="EZJ93" s="135"/>
      <c r="EZK93" s="387"/>
      <c r="EZL93" s="387"/>
      <c r="EZM93" s="383"/>
      <c r="EZN93" s="384"/>
      <c r="EZO93" s="28"/>
      <c r="EZP93" s="385"/>
      <c r="EZQ93" s="396"/>
      <c r="EZR93" s="392"/>
      <c r="EZS93" s="135"/>
      <c r="EZT93" s="135"/>
      <c r="EZU93" s="386"/>
      <c r="EZV93" s="135"/>
      <c r="EZW93" s="387"/>
      <c r="EZX93" s="387"/>
      <c r="EZY93" s="383"/>
      <c r="EZZ93" s="384"/>
      <c r="FAA93" s="28"/>
      <c r="FAB93" s="385"/>
      <c r="FAC93" s="396"/>
      <c r="FAD93" s="392"/>
      <c r="FAE93" s="135"/>
      <c r="FAF93" s="135"/>
      <c r="FAG93" s="386"/>
      <c r="FAH93" s="135"/>
      <c r="FAI93" s="387"/>
      <c r="FAJ93" s="387"/>
      <c r="FAK93" s="383"/>
      <c r="FAL93" s="384"/>
      <c r="FAM93" s="28"/>
      <c r="FAN93" s="385"/>
      <c r="FAO93" s="396"/>
      <c r="FAP93" s="392"/>
      <c r="FAQ93" s="135"/>
      <c r="FAR93" s="135"/>
      <c r="FAS93" s="386"/>
      <c r="FAT93" s="135"/>
      <c r="FAU93" s="387"/>
      <c r="FAV93" s="387"/>
      <c r="FAW93" s="383"/>
      <c r="FAX93" s="384"/>
      <c r="FAY93" s="28"/>
      <c r="FAZ93" s="385"/>
      <c r="FBA93" s="396"/>
      <c r="FBB93" s="392"/>
      <c r="FBC93" s="135"/>
      <c r="FBD93" s="135"/>
      <c r="FBE93" s="386"/>
      <c r="FBF93" s="135"/>
      <c r="FBG93" s="387"/>
      <c r="FBH93" s="387"/>
      <c r="FBI93" s="383"/>
      <c r="FBJ93" s="384"/>
      <c r="FBK93" s="28"/>
      <c r="FBL93" s="385"/>
      <c r="FBM93" s="396"/>
      <c r="FBN93" s="392"/>
      <c r="FBO93" s="135"/>
      <c r="FBP93" s="135"/>
      <c r="FBQ93" s="386"/>
      <c r="FBR93" s="135"/>
      <c r="FBS93" s="387"/>
      <c r="FBT93" s="387"/>
      <c r="FBU93" s="383"/>
      <c r="FBV93" s="384"/>
      <c r="FBW93" s="28"/>
      <c r="FBX93" s="385"/>
      <c r="FBY93" s="396"/>
      <c r="FBZ93" s="392"/>
      <c r="FCA93" s="135"/>
      <c r="FCB93" s="135"/>
      <c r="FCC93" s="386"/>
      <c r="FCD93" s="135"/>
      <c r="FCE93" s="387"/>
      <c r="FCF93" s="387"/>
      <c r="FCG93" s="383"/>
      <c r="FCH93" s="384"/>
      <c r="FCI93" s="28"/>
      <c r="FCJ93" s="385"/>
      <c r="FCK93" s="396"/>
      <c r="FCL93" s="392"/>
      <c r="FCM93" s="135"/>
      <c r="FCN93" s="135"/>
      <c r="FCO93" s="386"/>
      <c r="FCP93" s="135"/>
      <c r="FCQ93" s="387"/>
      <c r="FCR93" s="387"/>
      <c r="FCS93" s="383"/>
      <c r="FCT93" s="384"/>
      <c r="FCU93" s="28"/>
      <c r="FCV93" s="385"/>
      <c r="FCW93" s="396"/>
      <c r="FCX93" s="392"/>
      <c r="FCY93" s="135"/>
      <c r="FCZ93" s="135"/>
      <c r="FDA93" s="386"/>
      <c r="FDB93" s="135"/>
      <c r="FDC93" s="387"/>
      <c r="FDD93" s="387"/>
      <c r="FDE93" s="383"/>
      <c r="FDF93" s="384"/>
      <c r="FDG93" s="28"/>
      <c r="FDH93" s="385"/>
      <c r="FDI93" s="396"/>
      <c r="FDJ93" s="392"/>
      <c r="FDK93" s="135"/>
      <c r="FDL93" s="135"/>
      <c r="FDM93" s="386"/>
      <c r="FDN93" s="135"/>
      <c r="FDO93" s="387"/>
      <c r="FDP93" s="387"/>
      <c r="FDQ93" s="383"/>
      <c r="FDR93" s="384"/>
      <c r="FDS93" s="28"/>
      <c r="FDT93" s="385"/>
      <c r="FDU93" s="396"/>
      <c r="FDV93" s="392"/>
      <c r="FDW93" s="135"/>
      <c r="FDX93" s="135"/>
      <c r="FDY93" s="386"/>
      <c r="FDZ93" s="135"/>
      <c r="FEA93" s="387"/>
      <c r="FEB93" s="387"/>
      <c r="FEC93" s="383"/>
      <c r="FED93" s="384"/>
      <c r="FEE93" s="28"/>
      <c r="FEF93" s="385"/>
      <c r="FEG93" s="396"/>
      <c r="FEH93" s="392"/>
      <c r="FEI93" s="135"/>
      <c r="FEJ93" s="135"/>
      <c r="FEK93" s="386"/>
      <c r="FEL93" s="135"/>
      <c r="FEM93" s="387"/>
      <c r="FEN93" s="387"/>
      <c r="FEO93" s="383"/>
      <c r="FEP93" s="384"/>
      <c r="FEQ93" s="28"/>
      <c r="FER93" s="385"/>
      <c r="FES93" s="396"/>
      <c r="FET93" s="392"/>
      <c r="FEU93" s="135"/>
      <c r="FEV93" s="135"/>
      <c r="FEW93" s="386"/>
      <c r="FEX93" s="135"/>
      <c r="FEY93" s="387"/>
      <c r="FEZ93" s="387"/>
      <c r="FFA93" s="383"/>
      <c r="FFB93" s="384"/>
      <c r="FFC93" s="28"/>
      <c r="FFD93" s="385"/>
      <c r="FFE93" s="396"/>
      <c r="FFF93" s="392"/>
      <c r="FFG93" s="135"/>
      <c r="FFH93" s="135"/>
      <c r="FFI93" s="386"/>
      <c r="FFJ93" s="135"/>
      <c r="FFK93" s="387"/>
      <c r="FFL93" s="387"/>
      <c r="FFM93" s="383"/>
      <c r="FFN93" s="384"/>
      <c r="FFO93" s="28"/>
      <c r="FFP93" s="385"/>
      <c r="FFQ93" s="396"/>
      <c r="FFR93" s="392"/>
      <c r="FFS93" s="135"/>
      <c r="FFT93" s="135"/>
      <c r="FFU93" s="386"/>
      <c r="FFV93" s="135"/>
      <c r="FFW93" s="387"/>
      <c r="FFX93" s="387"/>
      <c r="FFY93" s="383"/>
      <c r="FFZ93" s="384"/>
      <c r="FGA93" s="28"/>
      <c r="FGB93" s="385"/>
      <c r="FGC93" s="396"/>
      <c r="FGD93" s="392"/>
      <c r="FGE93" s="135"/>
      <c r="FGF93" s="135"/>
      <c r="FGG93" s="386"/>
      <c r="FGH93" s="135"/>
      <c r="FGI93" s="387"/>
      <c r="FGJ93" s="387"/>
      <c r="FGK93" s="383"/>
      <c r="FGL93" s="384"/>
      <c r="FGM93" s="28"/>
      <c r="FGN93" s="385"/>
      <c r="FGO93" s="396"/>
      <c r="FGP93" s="392"/>
      <c r="FGQ93" s="135"/>
      <c r="FGR93" s="135"/>
      <c r="FGS93" s="386"/>
      <c r="FGT93" s="135"/>
      <c r="FGU93" s="387"/>
      <c r="FGV93" s="387"/>
      <c r="FGW93" s="383"/>
      <c r="FGX93" s="384"/>
      <c r="FGY93" s="28"/>
      <c r="FGZ93" s="385"/>
      <c r="FHA93" s="396"/>
      <c r="FHB93" s="392"/>
      <c r="FHC93" s="135"/>
      <c r="FHD93" s="135"/>
      <c r="FHE93" s="386"/>
      <c r="FHF93" s="135"/>
      <c r="FHG93" s="387"/>
      <c r="FHH93" s="387"/>
      <c r="FHI93" s="383"/>
      <c r="FHJ93" s="384"/>
      <c r="FHK93" s="28"/>
      <c r="FHL93" s="385"/>
      <c r="FHM93" s="396"/>
      <c r="FHN93" s="392"/>
      <c r="FHO93" s="135"/>
      <c r="FHP93" s="135"/>
      <c r="FHQ93" s="386"/>
      <c r="FHR93" s="135"/>
      <c r="FHS93" s="387"/>
      <c r="FHT93" s="387"/>
      <c r="FHU93" s="383"/>
      <c r="FHV93" s="384"/>
      <c r="FHW93" s="28"/>
      <c r="FHX93" s="385"/>
      <c r="FHY93" s="396"/>
      <c r="FHZ93" s="392"/>
      <c r="FIA93" s="135"/>
      <c r="FIB93" s="135"/>
      <c r="FIC93" s="386"/>
      <c r="FID93" s="135"/>
      <c r="FIE93" s="387"/>
      <c r="FIF93" s="387"/>
      <c r="FIG93" s="383"/>
      <c r="FIH93" s="384"/>
      <c r="FII93" s="28"/>
      <c r="FIJ93" s="385"/>
      <c r="FIK93" s="396"/>
      <c r="FIL93" s="392"/>
      <c r="FIM93" s="135"/>
      <c r="FIN93" s="135"/>
      <c r="FIO93" s="386"/>
      <c r="FIP93" s="135"/>
      <c r="FIQ93" s="387"/>
      <c r="FIR93" s="387"/>
      <c r="FIS93" s="383"/>
      <c r="FIT93" s="384"/>
      <c r="FIU93" s="28"/>
      <c r="FIV93" s="385"/>
      <c r="FIW93" s="396"/>
      <c r="FIX93" s="392"/>
      <c r="FIY93" s="135"/>
      <c r="FIZ93" s="135"/>
      <c r="FJA93" s="386"/>
      <c r="FJB93" s="135"/>
      <c r="FJC93" s="387"/>
      <c r="FJD93" s="387"/>
      <c r="FJE93" s="383"/>
      <c r="FJF93" s="384"/>
      <c r="FJG93" s="28"/>
      <c r="FJH93" s="385"/>
      <c r="FJI93" s="396"/>
      <c r="FJJ93" s="392"/>
      <c r="FJK93" s="135"/>
      <c r="FJL93" s="135"/>
      <c r="FJM93" s="386"/>
      <c r="FJN93" s="135"/>
      <c r="FJO93" s="387"/>
      <c r="FJP93" s="387"/>
      <c r="FJQ93" s="383"/>
      <c r="FJR93" s="384"/>
      <c r="FJS93" s="28"/>
      <c r="FJT93" s="385"/>
      <c r="FJU93" s="396"/>
      <c r="FJV93" s="392"/>
      <c r="FJW93" s="135"/>
      <c r="FJX93" s="135"/>
      <c r="FJY93" s="386"/>
      <c r="FJZ93" s="135"/>
      <c r="FKA93" s="387"/>
      <c r="FKB93" s="387"/>
      <c r="FKC93" s="383"/>
      <c r="FKD93" s="384"/>
      <c r="FKE93" s="28"/>
      <c r="FKF93" s="385"/>
      <c r="FKG93" s="396"/>
      <c r="FKH93" s="392"/>
      <c r="FKI93" s="135"/>
      <c r="FKJ93" s="135"/>
      <c r="FKK93" s="386"/>
      <c r="FKL93" s="135"/>
      <c r="FKM93" s="387"/>
      <c r="FKN93" s="387"/>
      <c r="FKO93" s="383"/>
      <c r="FKP93" s="384"/>
      <c r="FKQ93" s="28"/>
      <c r="FKR93" s="385"/>
      <c r="FKS93" s="396"/>
      <c r="FKT93" s="392"/>
      <c r="FKU93" s="135"/>
      <c r="FKV93" s="135"/>
      <c r="FKW93" s="386"/>
      <c r="FKX93" s="135"/>
      <c r="FKY93" s="387"/>
      <c r="FKZ93" s="387"/>
      <c r="FLA93" s="383"/>
      <c r="FLB93" s="384"/>
      <c r="FLC93" s="28"/>
      <c r="FLD93" s="385"/>
      <c r="FLE93" s="396"/>
      <c r="FLF93" s="392"/>
      <c r="FLG93" s="135"/>
      <c r="FLH93" s="135"/>
      <c r="FLI93" s="386"/>
      <c r="FLJ93" s="135"/>
      <c r="FLK93" s="387"/>
      <c r="FLL93" s="387"/>
      <c r="FLM93" s="383"/>
      <c r="FLN93" s="384"/>
      <c r="FLO93" s="28"/>
      <c r="FLP93" s="385"/>
      <c r="FLQ93" s="396"/>
      <c r="FLR93" s="392"/>
      <c r="FLS93" s="135"/>
      <c r="FLT93" s="135"/>
      <c r="FLU93" s="386"/>
      <c r="FLV93" s="135"/>
      <c r="FLW93" s="387"/>
      <c r="FLX93" s="387"/>
      <c r="FLY93" s="383"/>
      <c r="FLZ93" s="384"/>
      <c r="FMA93" s="28"/>
      <c r="FMB93" s="385"/>
      <c r="FMC93" s="396"/>
      <c r="FMD93" s="392"/>
      <c r="FME93" s="135"/>
      <c r="FMF93" s="135"/>
      <c r="FMG93" s="386"/>
      <c r="FMH93" s="135"/>
      <c r="FMI93" s="387"/>
      <c r="FMJ93" s="387"/>
      <c r="FMK93" s="383"/>
      <c r="FML93" s="384"/>
      <c r="FMM93" s="28"/>
      <c r="FMN93" s="385"/>
      <c r="FMO93" s="396"/>
      <c r="FMP93" s="392"/>
      <c r="FMQ93" s="135"/>
      <c r="FMR93" s="135"/>
      <c r="FMS93" s="386"/>
      <c r="FMT93" s="135"/>
      <c r="FMU93" s="387"/>
      <c r="FMV93" s="387"/>
      <c r="FMW93" s="383"/>
      <c r="FMX93" s="384"/>
      <c r="FMY93" s="28"/>
      <c r="FMZ93" s="385"/>
      <c r="FNA93" s="396"/>
      <c r="FNB93" s="392"/>
      <c r="FNC93" s="135"/>
      <c r="FND93" s="135"/>
      <c r="FNE93" s="386"/>
      <c r="FNF93" s="135"/>
      <c r="FNG93" s="387"/>
      <c r="FNH93" s="387"/>
      <c r="FNI93" s="383"/>
      <c r="FNJ93" s="384"/>
      <c r="FNK93" s="28"/>
      <c r="FNL93" s="385"/>
      <c r="FNM93" s="396"/>
      <c r="FNN93" s="392"/>
      <c r="FNO93" s="135"/>
      <c r="FNP93" s="135"/>
      <c r="FNQ93" s="386"/>
      <c r="FNR93" s="135"/>
      <c r="FNS93" s="387"/>
      <c r="FNT93" s="387"/>
      <c r="FNU93" s="383"/>
      <c r="FNV93" s="384"/>
      <c r="FNW93" s="28"/>
      <c r="FNX93" s="385"/>
      <c r="FNY93" s="396"/>
      <c r="FNZ93" s="392"/>
      <c r="FOA93" s="135"/>
      <c r="FOB93" s="135"/>
      <c r="FOC93" s="386"/>
      <c r="FOD93" s="135"/>
      <c r="FOE93" s="387"/>
      <c r="FOF93" s="387"/>
      <c r="FOG93" s="383"/>
      <c r="FOH93" s="384"/>
      <c r="FOI93" s="28"/>
      <c r="FOJ93" s="385"/>
      <c r="FOK93" s="396"/>
      <c r="FOL93" s="392"/>
      <c r="FOM93" s="135"/>
      <c r="FON93" s="135"/>
      <c r="FOO93" s="386"/>
      <c r="FOP93" s="135"/>
      <c r="FOQ93" s="387"/>
      <c r="FOR93" s="387"/>
      <c r="FOS93" s="383"/>
      <c r="FOT93" s="384"/>
      <c r="FOU93" s="28"/>
      <c r="FOV93" s="385"/>
      <c r="FOW93" s="396"/>
      <c r="FOX93" s="392"/>
      <c r="FOY93" s="135"/>
      <c r="FOZ93" s="135"/>
      <c r="FPA93" s="386"/>
      <c r="FPB93" s="135"/>
      <c r="FPC93" s="387"/>
      <c r="FPD93" s="387"/>
      <c r="FPE93" s="383"/>
      <c r="FPF93" s="384"/>
      <c r="FPG93" s="28"/>
      <c r="FPH93" s="385"/>
      <c r="FPI93" s="396"/>
      <c r="FPJ93" s="392"/>
      <c r="FPK93" s="135"/>
      <c r="FPL93" s="135"/>
      <c r="FPM93" s="386"/>
      <c r="FPN93" s="135"/>
      <c r="FPO93" s="387"/>
      <c r="FPP93" s="387"/>
      <c r="FPQ93" s="383"/>
      <c r="FPR93" s="384"/>
      <c r="FPS93" s="28"/>
      <c r="FPT93" s="385"/>
      <c r="FPU93" s="396"/>
      <c r="FPV93" s="392"/>
      <c r="FPW93" s="135"/>
      <c r="FPX93" s="135"/>
      <c r="FPY93" s="386"/>
      <c r="FPZ93" s="135"/>
      <c r="FQA93" s="387"/>
      <c r="FQB93" s="387"/>
      <c r="FQC93" s="383"/>
      <c r="FQD93" s="384"/>
      <c r="FQE93" s="28"/>
      <c r="FQF93" s="385"/>
      <c r="FQG93" s="396"/>
      <c r="FQH93" s="392"/>
      <c r="FQI93" s="135"/>
      <c r="FQJ93" s="135"/>
      <c r="FQK93" s="386"/>
      <c r="FQL93" s="135"/>
      <c r="FQM93" s="387"/>
      <c r="FQN93" s="387"/>
      <c r="FQO93" s="383"/>
      <c r="FQP93" s="384"/>
      <c r="FQQ93" s="28"/>
      <c r="FQR93" s="385"/>
      <c r="FQS93" s="396"/>
      <c r="FQT93" s="392"/>
      <c r="FQU93" s="135"/>
      <c r="FQV93" s="135"/>
      <c r="FQW93" s="386"/>
      <c r="FQX93" s="135"/>
      <c r="FQY93" s="387"/>
      <c r="FQZ93" s="387"/>
      <c r="FRA93" s="383"/>
      <c r="FRB93" s="384"/>
      <c r="FRC93" s="28"/>
      <c r="FRD93" s="385"/>
      <c r="FRE93" s="396"/>
      <c r="FRF93" s="392"/>
      <c r="FRG93" s="135"/>
      <c r="FRH93" s="135"/>
      <c r="FRI93" s="386"/>
      <c r="FRJ93" s="135"/>
      <c r="FRK93" s="387"/>
      <c r="FRL93" s="387"/>
      <c r="FRM93" s="383"/>
      <c r="FRN93" s="384"/>
      <c r="FRO93" s="28"/>
      <c r="FRP93" s="385"/>
      <c r="FRQ93" s="396"/>
      <c r="FRR93" s="392"/>
      <c r="FRS93" s="135"/>
      <c r="FRT93" s="135"/>
      <c r="FRU93" s="386"/>
      <c r="FRV93" s="135"/>
      <c r="FRW93" s="387"/>
      <c r="FRX93" s="387"/>
      <c r="FRY93" s="383"/>
      <c r="FRZ93" s="384"/>
      <c r="FSA93" s="28"/>
      <c r="FSB93" s="385"/>
      <c r="FSC93" s="396"/>
      <c r="FSD93" s="392"/>
      <c r="FSE93" s="135"/>
      <c r="FSF93" s="135"/>
      <c r="FSG93" s="386"/>
      <c r="FSH93" s="135"/>
      <c r="FSI93" s="387"/>
      <c r="FSJ93" s="387"/>
      <c r="FSK93" s="383"/>
      <c r="FSL93" s="384"/>
      <c r="FSM93" s="28"/>
      <c r="FSN93" s="385"/>
      <c r="FSO93" s="396"/>
      <c r="FSP93" s="392"/>
      <c r="FSQ93" s="135"/>
      <c r="FSR93" s="135"/>
      <c r="FSS93" s="386"/>
      <c r="FST93" s="135"/>
      <c r="FSU93" s="387"/>
      <c r="FSV93" s="387"/>
      <c r="FSW93" s="383"/>
      <c r="FSX93" s="384"/>
      <c r="FSY93" s="28"/>
      <c r="FSZ93" s="385"/>
      <c r="FTA93" s="396"/>
      <c r="FTB93" s="392"/>
      <c r="FTC93" s="135"/>
      <c r="FTD93" s="135"/>
      <c r="FTE93" s="386"/>
      <c r="FTF93" s="135"/>
      <c r="FTG93" s="387"/>
      <c r="FTH93" s="387"/>
      <c r="FTI93" s="383"/>
      <c r="FTJ93" s="384"/>
      <c r="FTK93" s="28"/>
      <c r="FTL93" s="385"/>
      <c r="FTM93" s="396"/>
      <c r="FTN93" s="392"/>
      <c r="FTO93" s="135"/>
      <c r="FTP93" s="135"/>
      <c r="FTQ93" s="386"/>
      <c r="FTR93" s="135"/>
      <c r="FTS93" s="387"/>
      <c r="FTT93" s="387"/>
      <c r="FTU93" s="383"/>
      <c r="FTV93" s="384"/>
      <c r="FTW93" s="28"/>
      <c r="FTX93" s="385"/>
      <c r="FTY93" s="396"/>
      <c r="FTZ93" s="392"/>
      <c r="FUA93" s="135"/>
      <c r="FUB93" s="135"/>
      <c r="FUC93" s="386"/>
      <c r="FUD93" s="135"/>
      <c r="FUE93" s="387"/>
      <c r="FUF93" s="387"/>
      <c r="FUG93" s="383"/>
      <c r="FUH93" s="384"/>
      <c r="FUI93" s="28"/>
      <c r="FUJ93" s="385"/>
      <c r="FUK93" s="396"/>
      <c r="FUL93" s="392"/>
      <c r="FUM93" s="135"/>
      <c r="FUN93" s="135"/>
      <c r="FUO93" s="386"/>
      <c r="FUP93" s="135"/>
      <c r="FUQ93" s="387"/>
      <c r="FUR93" s="387"/>
      <c r="FUS93" s="383"/>
      <c r="FUT93" s="384"/>
      <c r="FUU93" s="28"/>
      <c r="FUV93" s="385"/>
      <c r="FUW93" s="396"/>
      <c r="FUX93" s="392"/>
      <c r="FUY93" s="135"/>
      <c r="FUZ93" s="135"/>
      <c r="FVA93" s="386"/>
      <c r="FVB93" s="135"/>
      <c r="FVC93" s="387"/>
      <c r="FVD93" s="387"/>
      <c r="FVE93" s="383"/>
      <c r="FVF93" s="384"/>
      <c r="FVG93" s="28"/>
      <c r="FVH93" s="385"/>
      <c r="FVI93" s="396"/>
      <c r="FVJ93" s="392"/>
      <c r="FVK93" s="135"/>
      <c r="FVL93" s="135"/>
      <c r="FVM93" s="386"/>
      <c r="FVN93" s="135"/>
      <c r="FVO93" s="387"/>
      <c r="FVP93" s="387"/>
      <c r="FVQ93" s="383"/>
      <c r="FVR93" s="384"/>
      <c r="FVS93" s="28"/>
      <c r="FVT93" s="385"/>
      <c r="FVU93" s="396"/>
      <c r="FVV93" s="392"/>
      <c r="FVW93" s="135"/>
      <c r="FVX93" s="135"/>
      <c r="FVY93" s="386"/>
      <c r="FVZ93" s="135"/>
      <c r="FWA93" s="387"/>
      <c r="FWB93" s="387"/>
      <c r="FWC93" s="383"/>
      <c r="FWD93" s="384"/>
      <c r="FWE93" s="28"/>
      <c r="FWF93" s="385"/>
      <c r="FWG93" s="396"/>
      <c r="FWH93" s="392"/>
      <c r="FWI93" s="135"/>
      <c r="FWJ93" s="135"/>
      <c r="FWK93" s="386"/>
      <c r="FWL93" s="135"/>
      <c r="FWM93" s="387"/>
      <c r="FWN93" s="387"/>
      <c r="FWO93" s="383"/>
      <c r="FWP93" s="384"/>
      <c r="FWQ93" s="28"/>
      <c r="FWR93" s="385"/>
      <c r="FWS93" s="396"/>
      <c r="FWT93" s="392"/>
      <c r="FWU93" s="135"/>
      <c r="FWV93" s="135"/>
      <c r="FWW93" s="386"/>
      <c r="FWX93" s="135"/>
      <c r="FWY93" s="387"/>
      <c r="FWZ93" s="387"/>
      <c r="FXA93" s="383"/>
      <c r="FXB93" s="384"/>
      <c r="FXC93" s="28"/>
      <c r="FXD93" s="385"/>
      <c r="FXE93" s="396"/>
      <c r="FXF93" s="392"/>
      <c r="FXG93" s="135"/>
      <c r="FXH93" s="135"/>
      <c r="FXI93" s="386"/>
      <c r="FXJ93" s="135"/>
      <c r="FXK93" s="387"/>
      <c r="FXL93" s="387"/>
      <c r="FXM93" s="383"/>
      <c r="FXN93" s="384"/>
      <c r="FXO93" s="28"/>
      <c r="FXP93" s="385"/>
      <c r="FXQ93" s="396"/>
      <c r="FXR93" s="392"/>
      <c r="FXS93" s="135"/>
      <c r="FXT93" s="135"/>
      <c r="FXU93" s="386"/>
      <c r="FXV93" s="135"/>
      <c r="FXW93" s="387"/>
      <c r="FXX93" s="387"/>
      <c r="FXY93" s="383"/>
      <c r="FXZ93" s="384"/>
      <c r="FYA93" s="28"/>
      <c r="FYB93" s="385"/>
      <c r="FYC93" s="396"/>
      <c r="FYD93" s="392"/>
      <c r="FYE93" s="135"/>
      <c r="FYF93" s="135"/>
      <c r="FYG93" s="386"/>
      <c r="FYH93" s="135"/>
      <c r="FYI93" s="387"/>
      <c r="FYJ93" s="387"/>
      <c r="FYK93" s="383"/>
      <c r="FYL93" s="384"/>
      <c r="FYM93" s="28"/>
      <c r="FYN93" s="385"/>
      <c r="FYO93" s="396"/>
      <c r="FYP93" s="392"/>
      <c r="FYQ93" s="135"/>
      <c r="FYR93" s="135"/>
      <c r="FYS93" s="386"/>
      <c r="FYT93" s="135"/>
      <c r="FYU93" s="387"/>
      <c r="FYV93" s="387"/>
      <c r="FYW93" s="383"/>
      <c r="FYX93" s="384"/>
      <c r="FYY93" s="28"/>
      <c r="FYZ93" s="385"/>
      <c r="FZA93" s="396"/>
      <c r="FZB93" s="392"/>
      <c r="FZC93" s="135"/>
      <c r="FZD93" s="135"/>
      <c r="FZE93" s="386"/>
      <c r="FZF93" s="135"/>
      <c r="FZG93" s="387"/>
      <c r="FZH93" s="387"/>
      <c r="FZI93" s="383"/>
      <c r="FZJ93" s="384"/>
      <c r="FZK93" s="28"/>
      <c r="FZL93" s="385"/>
      <c r="FZM93" s="396"/>
      <c r="FZN93" s="392"/>
      <c r="FZO93" s="135"/>
      <c r="FZP93" s="135"/>
      <c r="FZQ93" s="386"/>
      <c r="FZR93" s="135"/>
      <c r="FZS93" s="387"/>
      <c r="FZT93" s="387"/>
      <c r="FZU93" s="383"/>
      <c r="FZV93" s="384"/>
      <c r="FZW93" s="28"/>
      <c r="FZX93" s="385"/>
      <c r="FZY93" s="396"/>
      <c r="FZZ93" s="392"/>
      <c r="GAA93" s="135"/>
      <c r="GAB93" s="135"/>
      <c r="GAC93" s="386"/>
      <c r="GAD93" s="135"/>
      <c r="GAE93" s="387"/>
      <c r="GAF93" s="387"/>
      <c r="GAG93" s="383"/>
      <c r="GAH93" s="384"/>
      <c r="GAI93" s="28"/>
      <c r="GAJ93" s="385"/>
      <c r="GAK93" s="396"/>
      <c r="GAL93" s="392"/>
      <c r="GAM93" s="135"/>
      <c r="GAN93" s="135"/>
      <c r="GAO93" s="386"/>
      <c r="GAP93" s="135"/>
      <c r="GAQ93" s="387"/>
      <c r="GAR93" s="387"/>
      <c r="GAS93" s="383"/>
      <c r="GAT93" s="384"/>
      <c r="GAU93" s="28"/>
      <c r="GAV93" s="385"/>
      <c r="GAW93" s="396"/>
      <c r="GAX93" s="392"/>
      <c r="GAY93" s="135"/>
      <c r="GAZ93" s="135"/>
      <c r="GBA93" s="386"/>
      <c r="GBB93" s="135"/>
      <c r="GBC93" s="387"/>
      <c r="GBD93" s="387"/>
      <c r="GBE93" s="383"/>
      <c r="GBF93" s="384"/>
      <c r="GBG93" s="28"/>
      <c r="GBH93" s="385"/>
      <c r="GBI93" s="396"/>
      <c r="GBJ93" s="392"/>
      <c r="GBK93" s="135"/>
      <c r="GBL93" s="135"/>
      <c r="GBM93" s="386"/>
      <c r="GBN93" s="135"/>
      <c r="GBO93" s="387"/>
      <c r="GBP93" s="387"/>
      <c r="GBQ93" s="383"/>
      <c r="GBR93" s="384"/>
      <c r="GBS93" s="28"/>
      <c r="GBT93" s="385"/>
      <c r="GBU93" s="396"/>
      <c r="GBV93" s="392"/>
      <c r="GBW93" s="135"/>
      <c r="GBX93" s="135"/>
      <c r="GBY93" s="386"/>
      <c r="GBZ93" s="135"/>
      <c r="GCA93" s="387"/>
      <c r="GCB93" s="387"/>
      <c r="GCC93" s="383"/>
      <c r="GCD93" s="384"/>
      <c r="GCE93" s="28"/>
      <c r="GCF93" s="385"/>
      <c r="GCG93" s="396"/>
      <c r="GCH93" s="392"/>
      <c r="GCI93" s="135"/>
      <c r="GCJ93" s="135"/>
      <c r="GCK93" s="386"/>
      <c r="GCL93" s="135"/>
      <c r="GCM93" s="387"/>
      <c r="GCN93" s="387"/>
      <c r="GCO93" s="383"/>
      <c r="GCP93" s="384"/>
      <c r="GCQ93" s="28"/>
      <c r="GCR93" s="385"/>
      <c r="GCS93" s="396"/>
      <c r="GCT93" s="392"/>
      <c r="GCU93" s="135"/>
      <c r="GCV93" s="135"/>
      <c r="GCW93" s="386"/>
      <c r="GCX93" s="135"/>
      <c r="GCY93" s="387"/>
      <c r="GCZ93" s="387"/>
      <c r="GDA93" s="383"/>
      <c r="GDB93" s="384"/>
      <c r="GDC93" s="28"/>
      <c r="GDD93" s="385"/>
      <c r="GDE93" s="396"/>
      <c r="GDF93" s="392"/>
      <c r="GDG93" s="135"/>
      <c r="GDH93" s="135"/>
      <c r="GDI93" s="386"/>
      <c r="GDJ93" s="135"/>
      <c r="GDK93" s="387"/>
      <c r="GDL93" s="387"/>
      <c r="GDM93" s="383"/>
      <c r="GDN93" s="384"/>
      <c r="GDO93" s="28"/>
      <c r="GDP93" s="385"/>
      <c r="GDQ93" s="396"/>
      <c r="GDR93" s="392"/>
      <c r="GDS93" s="135"/>
      <c r="GDT93" s="135"/>
      <c r="GDU93" s="386"/>
      <c r="GDV93" s="135"/>
      <c r="GDW93" s="387"/>
      <c r="GDX93" s="387"/>
      <c r="GDY93" s="383"/>
      <c r="GDZ93" s="384"/>
      <c r="GEA93" s="28"/>
      <c r="GEB93" s="385"/>
      <c r="GEC93" s="396"/>
      <c r="GED93" s="392"/>
      <c r="GEE93" s="135"/>
      <c r="GEF93" s="135"/>
      <c r="GEG93" s="386"/>
      <c r="GEH93" s="135"/>
      <c r="GEI93" s="387"/>
      <c r="GEJ93" s="387"/>
      <c r="GEK93" s="383"/>
      <c r="GEL93" s="384"/>
      <c r="GEM93" s="28"/>
      <c r="GEN93" s="385"/>
      <c r="GEO93" s="396"/>
      <c r="GEP93" s="392"/>
      <c r="GEQ93" s="135"/>
      <c r="GER93" s="135"/>
      <c r="GES93" s="386"/>
      <c r="GET93" s="135"/>
      <c r="GEU93" s="387"/>
      <c r="GEV93" s="387"/>
      <c r="GEW93" s="383"/>
      <c r="GEX93" s="384"/>
      <c r="GEY93" s="28"/>
      <c r="GEZ93" s="385"/>
      <c r="GFA93" s="396"/>
      <c r="GFB93" s="392"/>
      <c r="GFC93" s="135"/>
      <c r="GFD93" s="135"/>
      <c r="GFE93" s="386"/>
      <c r="GFF93" s="135"/>
      <c r="GFG93" s="387"/>
      <c r="GFH93" s="387"/>
      <c r="GFI93" s="383"/>
      <c r="GFJ93" s="384"/>
      <c r="GFK93" s="28"/>
      <c r="GFL93" s="385"/>
      <c r="GFM93" s="396"/>
      <c r="GFN93" s="392"/>
      <c r="GFO93" s="135"/>
      <c r="GFP93" s="135"/>
      <c r="GFQ93" s="386"/>
      <c r="GFR93" s="135"/>
      <c r="GFS93" s="387"/>
      <c r="GFT93" s="387"/>
      <c r="GFU93" s="383"/>
      <c r="GFV93" s="384"/>
      <c r="GFW93" s="28"/>
      <c r="GFX93" s="385"/>
      <c r="GFY93" s="396"/>
      <c r="GFZ93" s="392"/>
      <c r="GGA93" s="135"/>
      <c r="GGB93" s="135"/>
      <c r="GGC93" s="386"/>
      <c r="GGD93" s="135"/>
      <c r="GGE93" s="387"/>
      <c r="GGF93" s="387"/>
      <c r="GGG93" s="383"/>
      <c r="GGH93" s="384"/>
      <c r="GGI93" s="28"/>
      <c r="GGJ93" s="385"/>
      <c r="GGK93" s="396"/>
      <c r="GGL93" s="392"/>
      <c r="GGM93" s="135"/>
      <c r="GGN93" s="135"/>
      <c r="GGO93" s="386"/>
      <c r="GGP93" s="135"/>
      <c r="GGQ93" s="387"/>
      <c r="GGR93" s="387"/>
      <c r="GGS93" s="383"/>
      <c r="GGT93" s="384"/>
      <c r="GGU93" s="28"/>
      <c r="GGV93" s="385"/>
      <c r="GGW93" s="396"/>
      <c r="GGX93" s="392"/>
      <c r="GGY93" s="135"/>
      <c r="GGZ93" s="135"/>
      <c r="GHA93" s="386"/>
      <c r="GHB93" s="135"/>
      <c r="GHC93" s="387"/>
      <c r="GHD93" s="387"/>
      <c r="GHE93" s="383"/>
      <c r="GHF93" s="384"/>
      <c r="GHG93" s="28"/>
      <c r="GHH93" s="385"/>
      <c r="GHI93" s="396"/>
      <c r="GHJ93" s="392"/>
      <c r="GHK93" s="135"/>
      <c r="GHL93" s="135"/>
      <c r="GHM93" s="386"/>
      <c r="GHN93" s="135"/>
      <c r="GHO93" s="387"/>
      <c r="GHP93" s="387"/>
      <c r="GHQ93" s="383"/>
      <c r="GHR93" s="384"/>
      <c r="GHS93" s="28"/>
      <c r="GHT93" s="385"/>
      <c r="GHU93" s="396"/>
      <c r="GHV93" s="392"/>
      <c r="GHW93" s="135"/>
      <c r="GHX93" s="135"/>
      <c r="GHY93" s="386"/>
      <c r="GHZ93" s="135"/>
      <c r="GIA93" s="387"/>
      <c r="GIB93" s="387"/>
      <c r="GIC93" s="383"/>
      <c r="GID93" s="384"/>
      <c r="GIE93" s="28"/>
      <c r="GIF93" s="385"/>
      <c r="GIG93" s="396"/>
      <c r="GIH93" s="392"/>
      <c r="GII93" s="135"/>
      <c r="GIJ93" s="135"/>
      <c r="GIK93" s="386"/>
      <c r="GIL93" s="135"/>
      <c r="GIM93" s="387"/>
      <c r="GIN93" s="387"/>
      <c r="GIO93" s="383"/>
      <c r="GIP93" s="384"/>
      <c r="GIQ93" s="28"/>
      <c r="GIR93" s="385"/>
      <c r="GIS93" s="396"/>
      <c r="GIT93" s="392"/>
      <c r="GIU93" s="135"/>
      <c r="GIV93" s="135"/>
      <c r="GIW93" s="386"/>
      <c r="GIX93" s="135"/>
      <c r="GIY93" s="387"/>
      <c r="GIZ93" s="387"/>
      <c r="GJA93" s="383"/>
      <c r="GJB93" s="384"/>
      <c r="GJC93" s="28"/>
      <c r="GJD93" s="385"/>
      <c r="GJE93" s="396"/>
      <c r="GJF93" s="392"/>
      <c r="GJG93" s="135"/>
      <c r="GJH93" s="135"/>
      <c r="GJI93" s="386"/>
      <c r="GJJ93" s="135"/>
      <c r="GJK93" s="387"/>
      <c r="GJL93" s="387"/>
      <c r="GJM93" s="383"/>
      <c r="GJN93" s="384"/>
      <c r="GJO93" s="28"/>
      <c r="GJP93" s="385"/>
      <c r="GJQ93" s="396"/>
      <c r="GJR93" s="392"/>
      <c r="GJS93" s="135"/>
      <c r="GJT93" s="135"/>
      <c r="GJU93" s="386"/>
      <c r="GJV93" s="135"/>
      <c r="GJW93" s="387"/>
      <c r="GJX93" s="387"/>
      <c r="GJY93" s="383"/>
      <c r="GJZ93" s="384"/>
      <c r="GKA93" s="28"/>
      <c r="GKB93" s="385"/>
      <c r="GKC93" s="396"/>
      <c r="GKD93" s="392"/>
      <c r="GKE93" s="135"/>
      <c r="GKF93" s="135"/>
      <c r="GKG93" s="386"/>
      <c r="GKH93" s="135"/>
      <c r="GKI93" s="387"/>
      <c r="GKJ93" s="387"/>
      <c r="GKK93" s="383"/>
      <c r="GKL93" s="384"/>
      <c r="GKM93" s="28"/>
      <c r="GKN93" s="385"/>
      <c r="GKO93" s="396"/>
      <c r="GKP93" s="392"/>
      <c r="GKQ93" s="135"/>
      <c r="GKR93" s="135"/>
      <c r="GKS93" s="386"/>
      <c r="GKT93" s="135"/>
      <c r="GKU93" s="387"/>
      <c r="GKV93" s="387"/>
      <c r="GKW93" s="383"/>
      <c r="GKX93" s="384"/>
      <c r="GKY93" s="28"/>
      <c r="GKZ93" s="385"/>
      <c r="GLA93" s="396"/>
      <c r="GLB93" s="392"/>
      <c r="GLC93" s="135"/>
      <c r="GLD93" s="135"/>
      <c r="GLE93" s="386"/>
      <c r="GLF93" s="135"/>
      <c r="GLG93" s="387"/>
      <c r="GLH93" s="387"/>
      <c r="GLI93" s="383"/>
      <c r="GLJ93" s="384"/>
      <c r="GLK93" s="28"/>
      <c r="GLL93" s="385"/>
      <c r="GLM93" s="396"/>
      <c r="GLN93" s="392"/>
      <c r="GLO93" s="135"/>
      <c r="GLP93" s="135"/>
      <c r="GLQ93" s="386"/>
      <c r="GLR93" s="135"/>
      <c r="GLS93" s="387"/>
      <c r="GLT93" s="387"/>
      <c r="GLU93" s="383"/>
      <c r="GLV93" s="384"/>
      <c r="GLW93" s="28"/>
      <c r="GLX93" s="385"/>
      <c r="GLY93" s="396"/>
      <c r="GLZ93" s="392"/>
      <c r="GMA93" s="135"/>
      <c r="GMB93" s="135"/>
      <c r="GMC93" s="386"/>
      <c r="GMD93" s="135"/>
      <c r="GME93" s="387"/>
      <c r="GMF93" s="387"/>
      <c r="GMG93" s="383"/>
      <c r="GMH93" s="384"/>
      <c r="GMI93" s="28"/>
      <c r="GMJ93" s="385"/>
      <c r="GMK93" s="396"/>
      <c r="GML93" s="392"/>
      <c r="GMM93" s="135"/>
      <c r="GMN93" s="135"/>
      <c r="GMO93" s="386"/>
      <c r="GMP93" s="135"/>
      <c r="GMQ93" s="387"/>
      <c r="GMR93" s="387"/>
      <c r="GMS93" s="383"/>
      <c r="GMT93" s="384"/>
      <c r="GMU93" s="28"/>
      <c r="GMV93" s="385"/>
      <c r="GMW93" s="396"/>
      <c r="GMX93" s="392"/>
      <c r="GMY93" s="135"/>
      <c r="GMZ93" s="135"/>
      <c r="GNA93" s="386"/>
      <c r="GNB93" s="135"/>
      <c r="GNC93" s="387"/>
      <c r="GND93" s="387"/>
      <c r="GNE93" s="383"/>
      <c r="GNF93" s="384"/>
      <c r="GNG93" s="28"/>
      <c r="GNH93" s="385"/>
      <c r="GNI93" s="396"/>
      <c r="GNJ93" s="392"/>
      <c r="GNK93" s="135"/>
      <c r="GNL93" s="135"/>
      <c r="GNM93" s="386"/>
      <c r="GNN93" s="135"/>
      <c r="GNO93" s="387"/>
      <c r="GNP93" s="387"/>
      <c r="GNQ93" s="383"/>
      <c r="GNR93" s="384"/>
      <c r="GNS93" s="28"/>
      <c r="GNT93" s="385"/>
      <c r="GNU93" s="396"/>
      <c r="GNV93" s="392"/>
      <c r="GNW93" s="135"/>
      <c r="GNX93" s="135"/>
      <c r="GNY93" s="386"/>
      <c r="GNZ93" s="135"/>
      <c r="GOA93" s="387"/>
      <c r="GOB93" s="387"/>
      <c r="GOC93" s="383"/>
      <c r="GOD93" s="384"/>
      <c r="GOE93" s="28"/>
      <c r="GOF93" s="385"/>
      <c r="GOG93" s="396"/>
      <c r="GOH93" s="392"/>
      <c r="GOI93" s="135"/>
      <c r="GOJ93" s="135"/>
      <c r="GOK93" s="386"/>
      <c r="GOL93" s="135"/>
      <c r="GOM93" s="387"/>
      <c r="GON93" s="387"/>
      <c r="GOO93" s="383"/>
      <c r="GOP93" s="384"/>
      <c r="GOQ93" s="28"/>
      <c r="GOR93" s="385"/>
      <c r="GOS93" s="396"/>
      <c r="GOT93" s="392"/>
      <c r="GOU93" s="135"/>
      <c r="GOV93" s="135"/>
      <c r="GOW93" s="386"/>
      <c r="GOX93" s="135"/>
      <c r="GOY93" s="387"/>
      <c r="GOZ93" s="387"/>
      <c r="GPA93" s="383"/>
      <c r="GPB93" s="384"/>
      <c r="GPC93" s="28"/>
      <c r="GPD93" s="385"/>
      <c r="GPE93" s="396"/>
      <c r="GPF93" s="392"/>
      <c r="GPG93" s="135"/>
      <c r="GPH93" s="135"/>
      <c r="GPI93" s="386"/>
      <c r="GPJ93" s="135"/>
      <c r="GPK93" s="387"/>
      <c r="GPL93" s="387"/>
      <c r="GPM93" s="383"/>
      <c r="GPN93" s="384"/>
      <c r="GPO93" s="28"/>
      <c r="GPP93" s="385"/>
      <c r="GPQ93" s="396"/>
      <c r="GPR93" s="392"/>
      <c r="GPS93" s="135"/>
      <c r="GPT93" s="135"/>
      <c r="GPU93" s="386"/>
      <c r="GPV93" s="135"/>
      <c r="GPW93" s="387"/>
      <c r="GPX93" s="387"/>
      <c r="GPY93" s="383"/>
      <c r="GPZ93" s="384"/>
      <c r="GQA93" s="28"/>
      <c r="GQB93" s="385"/>
      <c r="GQC93" s="396"/>
      <c r="GQD93" s="392"/>
      <c r="GQE93" s="135"/>
      <c r="GQF93" s="135"/>
      <c r="GQG93" s="386"/>
      <c r="GQH93" s="135"/>
      <c r="GQI93" s="387"/>
      <c r="GQJ93" s="387"/>
      <c r="GQK93" s="383"/>
      <c r="GQL93" s="384"/>
      <c r="GQM93" s="28"/>
      <c r="GQN93" s="385"/>
      <c r="GQO93" s="396"/>
      <c r="GQP93" s="392"/>
      <c r="GQQ93" s="135"/>
      <c r="GQR93" s="135"/>
      <c r="GQS93" s="386"/>
      <c r="GQT93" s="135"/>
      <c r="GQU93" s="387"/>
      <c r="GQV93" s="387"/>
      <c r="GQW93" s="383"/>
      <c r="GQX93" s="384"/>
      <c r="GQY93" s="28"/>
      <c r="GQZ93" s="385"/>
      <c r="GRA93" s="396"/>
      <c r="GRB93" s="392"/>
      <c r="GRC93" s="135"/>
      <c r="GRD93" s="135"/>
      <c r="GRE93" s="386"/>
      <c r="GRF93" s="135"/>
      <c r="GRG93" s="387"/>
      <c r="GRH93" s="387"/>
      <c r="GRI93" s="383"/>
      <c r="GRJ93" s="384"/>
      <c r="GRK93" s="28"/>
      <c r="GRL93" s="385"/>
      <c r="GRM93" s="396"/>
      <c r="GRN93" s="392"/>
      <c r="GRO93" s="135"/>
      <c r="GRP93" s="135"/>
      <c r="GRQ93" s="386"/>
      <c r="GRR93" s="135"/>
      <c r="GRS93" s="387"/>
      <c r="GRT93" s="387"/>
      <c r="GRU93" s="383"/>
      <c r="GRV93" s="384"/>
      <c r="GRW93" s="28"/>
      <c r="GRX93" s="385"/>
      <c r="GRY93" s="396"/>
      <c r="GRZ93" s="392"/>
      <c r="GSA93" s="135"/>
      <c r="GSB93" s="135"/>
      <c r="GSC93" s="386"/>
      <c r="GSD93" s="135"/>
      <c r="GSE93" s="387"/>
      <c r="GSF93" s="387"/>
      <c r="GSG93" s="383"/>
      <c r="GSH93" s="384"/>
      <c r="GSI93" s="28"/>
      <c r="GSJ93" s="385"/>
      <c r="GSK93" s="396"/>
      <c r="GSL93" s="392"/>
      <c r="GSM93" s="135"/>
      <c r="GSN93" s="135"/>
      <c r="GSO93" s="386"/>
      <c r="GSP93" s="135"/>
      <c r="GSQ93" s="387"/>
      <c r="GSR93" s="387"/>
      <c r="GSS93" s="383"/>
      <c r="GST93" s="384"/>
      <c r="GSU93" s="28"/>
      <c r="GSV93" s="385"/>
      <c r="GSW93" s="396"/>
      <c r="GSX93" s="392"/>
      <c r="GSY93" s="135"/>
      <c r="GSZ93" s="135"/>
      <c r="GTA93" s="386"/>
      <c r="GTB93" s="135"/>
      <c r="GTC93" s="387"/>
      <c r="GTD93" s="387"/>
      <c r="GTE93" s="383"/>
      <c r="GTF93" s="384"/>
      <c r="GTG93" s="28"/>
      <c r="GTH93" s="385"/>
      <c r="GTI93" s="396"/>
      <c r="GTJ93" s="392"/>
      <c r="GTK93" s="135"/>
      <c r="GTL93" s="135"/>
      <c r="GTM93" s="386"/>
      <c r="GTN93" s="135"/>
      <c r="GTO93" s="387"/>
      <c r="GTP93" s="387"/>
      <c r="GTQ93" s="383"/>
      <c r="GTR93" s="384"/>
      <c r="GTS93" s="28"/>
      <c r="GTT93" s="385"/>
      <c r="GTU93" s="396"/>
      <c r="GTV93" s="392"/>
      <c r="GTW93" s="135"/>
      <c r="GTX93" s="135"/>
      <c r="GTY93" s="386"/>
      <c r="GTZ93" s="135"/>
      <c r="GUA93" s="387"/>
      <c r="GUB93" s="387"/>
      <c r="GUC93" s="383"/>
      <c r="GUD93" s="384"/>
      <c r="GUE93" s="28"/>
      <c r="GUF93" s="385"/>
      <c r="GUG93" s="396"/>
      <c r="GUH93" s="392"/>
      <c r="GUI93" s="135"/>
      <c r="GUJ93" s="135"/>
      <c r="GUK93" s="386"/>
      <c r="GUL93" s="135"/>
      <c r="GUM93" s="387"/>
      <c r="GUN93" s="387"/>
      <c r="GUO93" s="383"/>
      <c r="GUP93" s="384"/>
      <c r="GUQ93" s="28"/>
      <c r="GUR93" s="385"/>
      <c r="GUS93" s="396"/>
      <c r="GUT93" s="392"/>
      <c r="GUU93" s="135"/>
      <c r="GUV93" s="135"/>
      <c r="GUW93" s="386"/>
      <c r="GUX93" s="135"/>
      <c r="GUY93" s="387"/>
      <c r="GUZ93" s="387"/>
      <c r="GVA93" s="383"/>
      <c r="GVB93" s="384"/>
      <c r="GVC93" s="28"/>
      <c r="GVD93" s="385"/>
      <c r="GVE93" s="396"/>
      <c r="GVF93" s="392"/>
      <c r="GVG93" s="135"/>
      <c r="GVH93" s="135"/>
      <c r="GVI93" s="386"/>
      <c r="GVJ93" s="135"/>
      <c r="GVK93" s="387"/>
      <c r="GVL93" s="387"/>
      <c r="GVM93" s="383"/>
      <c r="GVN93" s="384"/>
      <c r="GVO93" s="28"/>
      <c r="GVP93" s="385"/>
      <c r="GVQ93" s="396"/>
      <c r="GVR93" s="392"/>
      <c r="GVS93" s="135"/>
      <c r="GVT93" s="135"/>
      <c r="GVU93" s="386"/>
      <c r="GVV93" s="135"/>
      <c r="GVW93" s="387"/>
      <c r="GVX93" s="387"/>
      <c r="GVY93" s="383"/>
      <c r="GVZ93" s="384"/>
      <c r="GWA93" s="28"/>
      <c r="GWB93" s="385"/>
      <c r="GWC93" s="396"/>
      <c r="GWD93" s="392"/>
      <c r="GWE93" s="135"/>
      <c r="GWF93" s="135"/>
      <c r="GWG93" s="386"/>
      <c r="GWH93" s="135"/>
      <c r="GWI93" s="387"/>
      <c r="GWJ93" s="387"/>
      <c r="GWK93" s="383"/>
      <c r="GWL93" s="384"/>
      <c r="GWM93" s="28"/>
      <c r="GWN93" s="385"/>
      <c r="GWO93" s="396"/>
      <c r="GWP93" s="392"/>
      <c r="GWQ93" s="135"/>
      <c r="GWR93" s="135"/>
      <c r="GWS93" s="386"/>
      <c r="GWT93" s="135"/>
      <c r="GWU93" s="387"/>
      <c r="GWV93" s="387"/>
      <c r="GWW93" s="383"/>
      <c r="GWX93" s="384"/>
      <c r="GWY93" s="28"/>
      <c r="GWZ93" s="385"/>
      <c r="GXA93" s="396"/>
      <c r="GXB93" s="392"/>
      <c r="GXC93" s="135"/>
      <c r="GXD93" s="135"/>
      <c r="GXE93" s="386"/>
      <c r="GXF93" s="135"/>
      <c r="GXG93" s="387"/>
      <c r="GXH93" s="387"/>
      <c r="GXI93" s="383"/>
      <c r="GXJ93" s="384"/>
      <c r="GXK93" s="28"/>
      <c r="GXL93" s="385"/>
      <c r="GXM93" s="396"/>
      <c r="GXN93" s="392"/>
      <c r="GXO93" s="135"/>
      <c r="GXP93" s="135"/>
      <c r="GXQ93" s="386"/>
      <c r="GXR93" s="135"/>
      <c r="GXS93" s="387"/>
      <c r="GXT93" s="387"/>
      <c r="GXU93" s="383"/>
      <c r="GXV93" s="384"/>
      <c r="GXW93" s="28"/>
      <c r="GXX93" s="385"/>
      <c r="GXY93" s="396"/>
      <c r="GXZ93" s="392"/>
      <c r="GYA93" s="135"/>
      <c r="GYB93" s="135"/>
      <c r="GYC93" s="386"/>
      <c r="GYD93" s="135"/>
      <c r="GYE93" s="387"/>
      <c r="GYF93" s="387"/>
      <c r="GYG93" s="383"/>
      <c r="GYH93" s="384"/>
      <c r="GYI93" s="28"/>
      <c r="GYJ93" s="385"/>
      <c r="GYK93" s="396"/>
      <c r="GYL93" s="392"/>
      <c r="GYM93" s="135"/>
      <c r="GYN93" s="135"/>
      <c r="GYO93" s="386"/>
      <c r="GYP93" s="135"/>
      <c r="GYQ93" s="387"/>
      <c r="GYR93" s="387"/>
      <c r="GYS93" s="383"/>
      <c r="GYT93" s="384"/>
      <c r="GYU93" s="28"/>
      <c r="GYV93" s="385"/>
      <c r="GYW93" s="396"/>
      <c r="GYX93" s="392"/>
      <c r="GYY93" s="135"/>
      <c r="GYZ93" s="135"/>
      <c r="GZA93" s="386"/>
      <c r="GZB93" s="135"/>
      <c r="GZC93" s="387"/>
      <c r="GZD93" s="387"/>
      <c r="GZE93" s="383"/>
      <c r="GZF93" s="384"/>
      <c r="GZG93" s="28"/>
      <c r="GZH93" s="385"/>
      <c r="GZI93" s="396"/>
      <c r="GZJ93" s="392"/>
      <c r="GZK93" s="135"/>
      <c r="GZL93" s="135"/>
      <c r="GZM93" s="386"/>
      <c r="GZN93" s="135"/>
      <c r="GZO93" s="387"/>
      <c r="GZP93" s="387"/>
      <c r="GZQ93" s="383"/>
      <c r="GZR93" s="384"/>
      <c r="GZS93" s="28"/>
      <c r="GZT93" s="385"/>
      <c r="GZU93" s="396"/>
      <c r="GZV93" s="392"/>
      <c r="GZW93" s="135"/>
      <c r="GZX93" s="135"/>
      <c r="GZY93" s="386"/>
      <c r="GZZ93" s="135"/>
      <c r="HAA93" s="387"/>
      <c r="HAB93" s="387"/>
      <c r="HAC93" s="383"/>
      <c r="HAD93" s="384"/>
      <c r="HAE93" s="28"/>
      <c r="HAF93" s="385"/>
      <c r="HAG93" s="396"/>
      <c r="HAH93" s="392"/>
      <c r="HAI93" s="135"/>
      <c r="HAJ93" s="135"/>
      <c r="HAK93" s="386"/>
      <c r="HAL93" s="135"/>
      <c r="HAM93" s="387"/>
      <c r="HAN93" s="387"/>
      <c r="HAO93" s="383"/>
      <c r="HAP93" s="384"/>
      <c r="HAQ93" s="28"/>
      <c r="HAR93" s="385"/>
      <c r="HAS93" s="396"/>
      <c r="HAT93" s="392"/>
      <c r="HAU93" s="135"/>
      <c r="HAV93" s="135"/>
      <c r="HAW93" s="386"/>
      <c r="HAX93" s="135"/>
      <c r="HAY93" s="387"/>
      <c r="HAZ93" s="387"/>
      <c r="HBA93" s="383"/>
      <c r="HBB93" s="384"/>
      <c r="HBC93" s="28"/>
      <c r="HBD93" s="385"/>
      <c r="HBE93" s="396"/>
      <c r="HBF93" s="392"/>
      <c r="HBG93" s="135"/>
      <c r="HBH93" s="135"/>
      <c r="HBI93" s="386"/>
      <c r="HBJ93" s="135"/>
      <c r="HBK93" s="387"/>
      <c r="HBL93" s="387"/>
      <c r="HBM93" s="383"/>
      <c r="HBN93" s="384"/>
      <c r="HBO93" s="28"/>
      <c r="HBP93" s="385"/>
      <c r="HBQ93" s="396"/>
      <c r="HBR93" s="392"/>
      <c r="HBS93" s="135"/>
      <c r="HBT93" s="135"/>
      <c r="HBU93" s="386"/>
      <c r="HBV93" s="135"/>
      <c r="HBW93" s="387"/>
      <c r="HBX93" s="387"/>
      <c r="HBY93" s="383"/>
      <c r="HBZ93" s="384"/>
      <c r="HCA93" s="28"/>
      <c r="HCB93" s="385"/>
      <c r="HCC93" s="396"/>
      <c r="HCD93" s="392"/>
      <c r="HCE93" s="135"/>
      <c r="HCF93" s="135"/>
      <c r="HCG93" s="386"/>
      <c r="HCH93" s="135"/>
      <c r="HCI93" s="387"/>
      <c r="HCJ93" s="387"/>
      <c r="HCK93" s="383"/>
      <c r="HCL93" s="384"/>
      <c r="HCM93" s="28"/>
      <c r="HCN93" s="385"/>
      <c r="HCO93" s="396"/>
      <c r="HCP93" s="392"/>
      <c r="HCQ93" s="135"/>
      <c r="HCR93" s="135"/>
      <c r="HCS93" s="386"/>
      <c r="HCT93" s="135"/>
      <c r="HCU93" s="387"/>
      <c r="HCV93" s="387"/>
      <c r="HCW93" s="383"/>
      <c r="HCX93" s="384"/>
      <c r="HCY93" s="28"/>
      <c r="HCZ93" s="385"/>
      <c r="HDA93" s="396"/>
      <c r="HDB93" s="392"/>
      <c r="HDC93" s="135"/>
      <c r="HDD93" s="135"/>
      <c r="HDE93" s="386"/>
      <c r="HDF93" s="135"/>
      <c r="HDG93" s="387"/>
      <c r="HDH93" s="387"/>
      <c r="HDI93" s="383"/>
      <c r="HDJ93" s="384"/>
      <c r="HDK93" s="28"/>
      <c r="HDL93" s="385"/>
      <c r="HDM93" s="396"/>
      <c r="HDN93" s="392"/>
      <c r="HDO93" s="135"/>
      <c r="HDP93" s="135"/>
      <c r="HDQ93" s="386"/>
      <c r="HDR93" s="135"/>
      <c r="HDS93" s="387"/>
      <c r="HDT93" s="387"/>
      <c r="HDU93" s="383"/>
      <c r="HDV93" s="384"/>
      <c r="HDW93" s="28"/>
      <c r="HDX93" s="385"/>
      <c r="HDY93" s="396"/>
      <c r="HDZ93" s="392"/>
      <c r="HEA93" s="135"/>
      <c r="HEB93" s="135"/>
      <c r="HEC93" s="386"/>
      <c r="HED93" s="135"/>
      <c r="HEE93" s="387"/>
      <c r="HEF93" s="387"/>
      <c r="HEG93" s="383"/>
      <c r="HEH93" s="384"/>
      <c r="HEI93" s="28"/>
      <c r="HEJ93" s="385"/>
      <c r="HEK93" s="396"/>
      <c r="HEL93" s="392"/>
      <c r="HEM93" s="135"/>
      <c r="HEN93" s="135"/>
      <c r="HEO93" s="386"/>
      <c r="HEP93" s="135"/>
      <c r="HEQ93" s="387"/>
      <c r="HER93" s="387"/>
      <c r="HES93" s="383"/>
      <c r="HET93" s="384"/>
      <c r="HEU93" s="28"/>
      <c r="HEV93" s="385"/>
      <c r="HEW93" s="396"/>
      <c r="HEX93" s="392"/>
      <c r="HEY93" s="135"/>
      <c r="HEZ93" s="135"/>
      <c r="HFA93" s="386"/>
      <c r="HFB93" s="135"/>
      <c r="HFC93" s="387"/>
      <c r="HFD93" s="387"/>
      <c r="HFE93" s="383"/>
      <c r="HFF93" s="384"/>
      <c r="HFG93" s="28"/>
      <c r="HFH93" s="385"/>
      <c r="HFI93" s="396"/>
      <c r="HFJ93" s="392"/>
      <c r="HFK93" s="135"/>
      <c r="HFL93" s="135"/>
      <c r="HFM93" s="386"/>
      <c r="HFN93" s="135"/>
      <c r="HFO93" s="387"/>
      <c r="HFP93" s="387"/>
      <c r="HFQ93" s="383"/>
      <c r="HFR93" s="384"/>
      <c r="HFS93" s="28"/>
      <c r="HFT93" s="385"/>
      <c r="HFU93" s="396"/>
      <c r="HFV93" s="392"/>
      <c r="HFW93" s="135"/>
      <c r="HFX93" s="135"/>
      <c r="HFY93" s="386"/>
      <c r="HFZ93" s="135"/>
      <c r="HGA93" s="387"/>
      <c r="HGB93" s="387"/>
      <c r="HGC93" s="383"/>
      <c r="HGD93" s="384"/>
      <c r="HGE93" s="28"/>
      <c r="HGF93" s="385"/>
      <c r="HGG93" s="396"/>
      <c r="HGH93" s="392"/>
      <c r="HGI93" s="135"/>
      <c r="HGJ93" s="135"/>
      <c r="HGK93" s="386"/>
      <c r="HGL93" s="135"/>
      <c r="HGM93" s="387"/>
      <c r="HGN93" s="387"/>
      <c r="HGO93" s="383"/>
      <c r="HGP93" s="384"/>
      <c r="HGQ93" s="28"/>
      <c r="HGR93" s="385"/>
      <c r="HGS93" s="396"/>
      <c r="HGT93" s="392"/>
      <c r="HGU93" s="135"/>
      <c r="HGV93" s="135"/>
      <c r="HGW93" s="386"/>
      <c r="HGX93" s="135"/>
      <c r="HGY93" s="387"/>
      <c r="HGZ93" s="387"/>
      <c r="HHA93" s="383"/>
      <c r="HHB93" s="384"/>
      <c r="HHC93" s="28"/>
      <c r="HHD93" s="385"/>
      <c r="HHE93" s="396"/>
      <c r="HHF93" s="392"/>
      <c r="HHG93" s="135"/>
      <c r="HHH93" s="135"/>
      <c r="HHI93" s="386"/>
      <c r="HHJ93" s="135"/>
      <c r="HHK93" s="387"/>
      <c r="HHL93" s="387"/>
      <c r="HHM93" s="383"/>
      <c r="HHN93" s="384"/>
      <c r="HHO93" s="28"/>
      <c r="HHP93" s="385"/>
      <c r="HHQ93" s="396"/>
      <c r="HHR93" s="392"/>
      <c r="HHS93" s="135"/>
      <c r="HHT93" s="135"/>
      <c r="HHU93" s="386"/>
      <c r="HHV93" s="135"/>
      <c r="HHW93" s="387"/>
      <c r="HHX93" s="387"/>
      <c r="HHY93" s="383"/>
      <c r="HHZ93" s="384"/>
      <c r="HIA93" s="28"/>
      <c r="HIB93" s="385"/>
      <c r="HIC93" s="396"/>
      <c r="HID93" s="392"/>
      <c r="HIE93" s="135"/>
      <c r="HIF93" s="135"/>
      <c r="HIG93" s="386"/>
      <c r="HIH93" s="135"/>
      <c r="HII93" s="387"/>
      <c r="HIJ93" s="387"/>
      <c r="HIK93" s="383"/>
      <c r="HIL93" s="384"/>
      <c r="HIM93" s="28"/>
      <c r="HIN93" s="385"/>
      <c r="HIO93" s="396"/>
      <c r="HIP93" s="392"/>
      <c r="HIQ93" s="135"/>
      <c r="HIR93" s="135"/>
      <c r="HIS93" s="386"/>
      <c r="HIT93" s="135"/>
      <c r="HIU93" s="387"/>
      <c r="HIV93" s="387"/>
      <c r="HIW93" s="383"/>
      <c r="HIX93" s="384"/>
      <c r="HIY93" s="28"/>
      <c r="HIZ93" s="385"/>
      <c r="HJA93" s="396"/>
      <c r="HJB93" s="392"/>
      <c r="HJC93" s="135"/>
      <c r="HJD93" s="135"/>
      <c r="HJE93" s="386"/>
      <c r="HJF93" s="135"/>
      <c r="HJG93" s="387"/>
      <c r="HJH93" s="387"/>
      <c r="HJI93" s="383"/>
      <c r="HJJ93" s="384"/>
      <c r="HJK93" s="28"/>
      <c r="HJL93" s="385"/>
      <c r="HJM93" s="396"/>
      <c r="HJN93" s="392"/>
      <c r="HJO93" s="135"/>
      <c r="HJP93" s="135"/>
      <c r="HJQ93" s="386"/>
      <c r="HJR93" s="135"/>
      <c r="HJS93" s="387"/>
      <c r="HJT93" s="387"/>
      <c r="HJU93" s="383"/>
      <c r="HJV93" s="384"/>
      <c r="HJW93" s="28"/>
      <c r="HJX93" s="385"/>
      <c r="HJY93" s="396"/>
      <c r="HJZ93" s="392"/>
      <c r="HKA93" s="135"/>
      <c r="HKB93" s="135"/>
      <c r="HKC93" s="386"/>
      <c r="HKD93" s="135"/>
      <c r="HKE93" s="387"/>
      <c r="HKF93" s="387"/>
      <c r="HKG93" s="383"/>
      <c r="HKH93" s="384"/>
      <c r="HKI93" s="28"/>
      <c r="HKJ93" s="385"/>
      <c r="HKK93" s="396"/>
      <c r="HKL93" s="392"/>
      <c r="HKM93" s="135"/>
      <c r="HKN93" s="135"/>
      <c r="HKO93" s="386"/>
      <c r="HKP93" s="135"/>
      <c r="HKQ93" s="387"/>
      <c r="HKR93" s="387"/>
      <c r="HKS93" s="383"/>
      <c r="HKT93" s="384"/>
      <c r="HKU93" s="28"/>
      <c r="HKV93" s="385"/>
      <c r="HKW93" s="396"/>
      <c r="HKX93" s="392"/>
      <c r="HKY93" s="135"/>
      <c r="HKZ93" s="135"/>
      <c r="HLA93" s="386"/>
      <c r="HLB93" s="135"/>
      <c r="HLC93" s="387"/>
      <c r="HLD93" s="387"/>
      <c r="HLE93" s="383"/>
      <c r="HLF93" s="384"/>
      <c r="HLG93" s="28"/>
      <c r="HLH93" s="385"/>
      <c r="HLI93" s="396"/>
      <c r="HLJ93" s="392"/>
      <c r="HLK93" s="135"/>
      <c r="HLL93" s="135"/>
      <c r="HLM93" s="386"/>
      <c r="HLN93" s="135"/>
      <c r="HLO93" s="387"/>
      <c r="HLP93" s="387"/>
      <c r="HLQ93" s="383"/>
      <c r="HLR93" s="384"/>
      <c r="HLS93" s="28"/>
      <c r="HLT93" s="385"/>
      <c r="HLU93" s="396"/>
      <c r="HLV93" s="392"/>
      <c r="HLW93" s="135"/>
      <c r="HLX93" s="135"/>
      <c r="HLY93" s="386"/>
      <c r="HLZ93" s="135"/>
      <c r="HMA93" s="387"/>
      <c r="HMB93" s="387"/>
      <c r="HMC93" s="383"/>
      <c r="HMD93" s="384"/>
      <c r="HME93" s="28"/>
      <c r="HMF93" s="385"/>
      <c r="HMG93" s="396"/>
      <c r="HMH93" s="392"/>
      <c r="HMI93" s="135"/>
      <c r="HMJ93" s="135"/>
      <c r="HMK93" s="386"/>
      <c r="HML93" s="135"/>
      <c r="HMM93" s="387"/>
      <c r="HMN93" s="387"/>
      <c r="HMO93" s="383"/>
      <c r="HMP93" s="384"/>
      <c r="HMQ93" s="28"/>
      <c r="HMR93" s="385"/>
      <c r="HMS93" s="396"/>
      <c r="HMT93" s="392"/>
      <c r="HMU93" s="135"/>
      <c r="HMV93" s="135"/>
      <c r="HMW93" s="386"/>
      <c r="HMX93" s="135"/>
      <c r="HMY93" s="387"/>
      <c r="HMZ93" s="387"/>
      <c r="HNA93" s="383"/>
      <c r="HNB93" s="384"/>
      <c r="HNC93" s="28"/>
      <c r="HND93" s="385"/>
      <c r="HNE93" s="396"/>
      <c r="HNF93" s="392"/>
      <c r="HNG93" s="135"/>
      <c r="HNH93" s="135"/>
      <c r="HNI93" s="386"/>
      <c r="HNJ93" s="135"/>
      <c r="HNK93" s="387"/>
      <c r="HNL93" s="387"/>
      <c r="HNM93" s="383"/>
      <c r="HNN93" s="384"/>
      <c r="HNO93" s="28"/>
      <c r="HNP93" s="385"/>
      <c r="HNQ93" s="396"/>
      <c r="HNR93" s="392"/>
      <c r="HNS93" s="135"/>
      <c r="HNT93" s="135"/>
      <c r="HNU93" s="386"/>
      <c r="HNV93" s="135"/>
      <c r="HNW93" s="387"/>
      <c r="HNX93" s="387"/>
      <c r="HNY93" s="383"/>
      <c r="HNZ93" s="384"/>
      <c r="HOA93" s="28"/>
      <c r="HOB93" s="385"/>
      <c r="HOC93" s="396"/>
      <c r="HOD93" s="392"/>
      <c r="HOE93" s="135"/>
      <c r="HOF93" s="135"/>
      <c r="HOG93" s="386"/>
      <c r="HOH93" s="135"/>
      <c r="HOI93" s="387"/>
      <c r="HOJ93" s="387"/>
      <c r="HOK93" s="383"/>
      <c r="HOL93" s="384"/>
      <c r="HOM93" s="28"/>
      <c r="HON93" s="385"/>
      <c r="HOO93" s="396"/>
      <c r="HOP93" s="392"/>
      <c r="HOQ93" s="135"/>
      <c r="HOR93" s="135"/>
      <c r="HOS93" s="386"/>
      <c r="HOT93" s="135"/>
      <c r="HOU93" s="387"/>
      <c r="HOV93" s="387"/>
      <c r="HOW93" s="383"/>
      <c r="HOX93" s="384"/>
      <c r="HOY93" s="28"/>
      <c r="HOZ93" s="385"/>
      <c r="HPA93" s="396"/>
      <c r="HPB93" s="392"/>
      <c r="HPC93" s="135"/>
      <c r="HPD93" s="135"/>
      <c r="HPE93" s="386"/>
      <c r="HPF93" s="135"/>
      <c r="HPG93" s="387"/>
      <c r="HPH93" s="387"/>
      <c r="HPI93" s="383"/>
      <c r="HPJ93" s="384"/>
      <c r="HPK93" s="28"/>
      <c r="HPL93" s="385"/>
      <c r="HPM93" s="396"/>
      <c r="HPN93" s="392"/>
      <c r="HPO93" s="135"/>
      <c r="HPP93" s="135"/>
      <c r="HPQ93" s="386"/>
      <c r="HPR93" s="135"/>
      <c r="HPS93" s="387"/>
      <c r="HPT93" s="387"/>
      <c r="HPU93" s="383"/>
      <c r="HPV93" s="384"/>
      <c r="HPW93" s="28"/>
      <c r="HPX93" s="385"/>
      <c r="HPY93" s="396"/>
      <c r="HPZ93" s="392"/>
      <c r="HQA93" s="135"/>
      <c r="HQB93" s="135"/>
      <c r="HQC93" s="386"/>
      <c r="HQD93" s="135"/>
      <c r="HQE93" s="387"/>
      <c r="HQF93" s="387"/>
      <c r="HQG93" s="383"/>
      <c r="HQH93" s="384"/>
      <c r="HQI93" s="28"/>
      <c r="HQJ93" s="385"/>
      <c r="HQK93" s="396"/>
      <c r="HQL93" s="392"/>
      <c r="HQM93" s="135"/>
      <c r="HQN93" s="135"/>
      <c r="HQO93" s="386"/>
      <c r="HQP93" s="135"/>
      <c r="HQQ93" s="387"/>
      <c r="HQR93" s="387"/>
      <c r="HQS93" s="383"/>
      <c r="HQT93" s="384"/>
      <c r="HQU93" s="28"/>
      <c r="HQV93" s="385"/>
      <c r="HQW93" s="396"/>
      <c r="HQX93" s="392"/>
      <c r="HQY93" s="135"/>
      <c r="HQZ93" s="135"/>
      <c r="HRA93" s="386"/>
      <c r="HRB93" s="135"/>
      <c r="HRC93" s="387"/>
      <c r="HRD93" s="387"/>
      <c r="HRE93" s="383"/>
      <c r="HRF93" s="384"/>
      <c r="HRG93" s="28"/>
      <c r="HRH93" s="385"/>
      <c r="HRI93" s="396"/>
      <c r="HRJ93" s="392"/>
      <c r="HRK93" s="135"/>
      <c r="HRL93" s="135"/>
      <c r="HRM93" s="386"/>
      <c r="HRN93" s="135"/>
      <c r="HRO93" s="387"/>
      <c r="HRP93" s="387"/>
      <c r="HRQ93" s="383"/>
      <c r="HRR93" s="384"/>
      <c r="HRS93" s="28"/>
      <c r="HRT93" s="385"/>
      <c r="HRU93" s="396"/>
      <c r="HRV93" s="392"/>
      <c r="HRW93" s="135"/>
      <c r="HRX93" s="135"/>
      <c r="HRY93" s="386"/>
      <c r="HRZ93" s="135"/>
      <c r="HSA93" s="387"/>
      <c r="HSB93" s="387"/>
      <c r="HSC93" s="383"/>
      <c r="HSD93" s="384"/>
      <c r="HSE93" s="28"/>
      <c r="HSF93" s="385"/>
      <c r="HSG93" s="396"/>
      <c r="HSH93" s="392"/>
      <c r="HSI93" s="135"/>
      <c r="HSJ93" s="135"/>
      <c r="HSK93" s="386"/>
      <c r="HSL93" s="135"/>
      <c r="HSM93" s="387"/>
      <c r="HSN93" s="387"/>
      <c r="HSO93" s="383"/>
      <c r="HSP93" s="384"/>
      <c r="HSQ93" s="28"/>
      <c r="HSR93" s="385"/>
      <c r="HSS93" s="396"/>
      <c r="HST93" s="392"/>
      <c r="HSU93" s="135"/>
      <c r="HSV93" s="135"/>
      <c r="HSW93" s="386"/>
      <c r="HSX93" s="135"/>
      <c r="HSY93" s="387"/>
      <c r="HSZ93" s="387"/>
      <c r="HTA93" s="383"/>
      <c r="HTB93" s="384"/>
      <c r="HTC93" s="28"/>
      <c r="HTD93" s="385"/>
      <c r="HTE93" s="396"/>
      <c r="HTF93" s="392"/>
      <c r="HTG93" s="135"/>
      <c r="HTH93" s="135"/>
      <c r="HTI93" s="386"/>
      <c r="HTJ93" s="135"/>
      <c r="HTK93" s="387"/>
      <c r="HTL93" s="387"/>
      <c r="HTM93" s="383"/>
      <c r="HTN93" s="384"/>
      <c r="HTO93" s="28"/>
      <c r="HTP93" s="385"/>
      <c r="HTQ93" s="396"/>
      <c r="HTR93" s="392"/>
      <c r="HTS93" s="135"/>
      <c r="HTT93" s="135"/>
      <c r="HTU93" s="386"/>
      <c r="HTV93" s="135"/>
      <c r="HTW93" s="387"/>
      <c r="HTX93" s="387"/>
      <c r="HTY93" s="383"/>
      <c r="HTZ93" s="384"/>
      <c r="HUA93" s="28"/>
      <c r="HUB93" s="385"/>
      <c r="HUC93" s="396"/>
      <c r="HUD93" s="392"/>
      <c r="HUE93" s="135"/>
      <c r="HUF93" s="135"/>
      <c r="HUG93" s="386"/>
      <c r="HUH93" s="135"/>
      <c r="HUI93" s="387"/>
      <c r="HUJ93" s="387"/>
      <c r="HUK93" s="383"/>
      <c r="HUL93" s="384"/>
      <c r="HUM93" s="28"/>
      <c r="HUN93" s="385"/>
      <c r="HUO93" s="396"/>
      <c r="HUP93" s="392"/>
      <c r="HUQ93" s="135"/>
      <c r="HUR93" s="135"/>
      <c r="HUS93" s="386"/>
      <c r="HUT93" s="135"/>
      <c r="HUU93" s="387"/>
      <c r="HUV93" s="387"/>
      <c r="HUW93" s="383"/>
      <c r="HUX93" s="384"/>
      <c r="HUY93" s="28"/>
      <c r="HUZ93" s="385"/>
      <c r="HVA93" s="396"/>
      <c r="HVB93" s="392"/>
      <c r="HVC93" s="135"/>
      <c r="HVD93" s="135"/>
      <c r="HVE93" s="386"/>
      <c r="HVF93" s="135"/>
      <c r="HVG93" s="387"/>
      <c r="HVH93" s="387"/>
      <c r="HVI93" s="383"/>
      <c r="HVJ93" s="384"/>
      <c r="HVK93" s="28"/>
      <c r="HVL93" s="385"/>
      <c r="HVM93" s="396"/>
      <c r="HVN93" s="392"/>
      <c r="HVO93" s="135"/>
      <c r="HVP93" s="135"/>
      <c r="HVQ93" s="386"/>
      <c r="HVR93" s="135"/>
      <c r="HVS93" s="387"/>
      <c r="HVT93" s="387"/>
      <c r="HVU93" s="383"/>
      <c r="HVV93" s="384"/>
      <c r="HVW93" s="28"/>
      <c r="HVX93" s="385"/>
      <c r="HVY93" s="396"/>
      <c r="HVZ93" s="392"/>
      <c r="HWA93" s="135"/>
      <c r="HWB93" s="135"/>
      <c r="HWC93" s="386"/>
      <c r="HWD93" s="135"/>
      <c r="HWE93" s="387"/>
      <c r="HWF93" s="387"/>
      <c r="HWG93" s="383"/>
      <c r="HWH93" s="384"/>
      <c r="HWI93" s="28"/>
      <c r="HWJ93" s="385"/>
      <c r="HWK93" s="396"/>
      <c r="HWL93" s="392"/>
      <c r="HWM93" s="135"/>
      <c r="HWN93" s="135"/>
      <c r="HWO93" s="386"/>
      <c r="HWP93" s="135"/>
      <c r="HWQ93" s="387"/>
      <c r="HWR93" s="387"/>
      <c r="HWS93" s="383"/>
      <c r="HWT93" s="384"/>
      <c r="HWU93" s="28"/>
      <c r="HWV93" s="385"/>
      <c r="HWW93" s="396"/>
      <c r="HWX93" s="392"/>
      <c r="HWY93" s="135"/>
      <c r="HWZ93" s="135"/>
      <c r="HXA93" s="386"/>
      <c r="HXB93" s="135"/>
      <c r="HXC93" s="387"/>
      <c r="HXD93" s="387"/>
      <c r="HXE93" s="383"/>
      <c r="HXF93" s="384"/>
      <c r="HXG93" s="28"/>
      <c r="HXH93" s="385"/>
      <c r="HXI93" s="396"/>
      <c r="HXJ93" s="392"/>
      <c r="HXK93" s="135"/>
      <c r="HXL93" s="135"/>
      <c r="HXM93" s="386"/>
      <c r="HXN93" s="135"/>
      <c r="HXO93" s="387"/>
      <c r="HXP93" s="387"/>
      <c r="HXQ93" s="383"/>
      <c r="HXR93" s="384"/>
      <c r="HXS93" s="28"/>
      <c r="HXT93" s="385"/>
      <c r="HXU93" s="396"/>
      <c r="HXV93" s="392"/>
      <c r="HXW93" s="135"/>
      <c r="HXX93" s="135"/>
      <c r="HXY93" s="386"/>
      <c r="HXZ93" s="135"/>
      <c r="HYA93" s="387"/>
      <c r="HYB93" s="387"/>
      <c r="HYC93" s="383"/>
      <c r="HYD93" s="384"/>
      <c r="HYE93" s="28"/>
      <c r="HYF93" s="385"/>
      <c r="HYG93" s="396"/>
      <c r="HYH93" s="392"/>
      <c r="HYI93" s="135"/>
      <c r="HYJ93" s="135"/>
      <c r="HYK93" s="386"/>
      <c r="HYL93" s="135"/>
      <c r="HYM93" s="387"/>
      <c r="HYN93" s="387"/>
      <c r="HYO93" s="383"/>
      <c r="HYP93" s="384"/>
      <c r="HYQ93" s="28"/>
      <c r="HYR93" s="385"/>
      <c r="HYS93" s="396"/>
      <c r="HYT93" s="392"/>
      <c r="HYU93" s="135"/>
      <c r="HYV93" s="135"/>
      <c r="HYW93" s="386"/>
      <c r="HYX93" s="135"/>
      <c r="HYY93" s="387"/>
      <c r="HYZ93" s="387"/>
      <c r="HZA93" s="383"/>
      <c r="HZB93" s="384"/>
      <c r="HZC93" s="28"/>
      <c r="HZD93" s="385"/>
      <c r="HZE93" s="396"/>
      <c r="HZF93" s="392"/>
      <c r="HZG93" s="135"/>
      <c r="HZH93" s="135"/>
      <c r="HZI93" s="386"/>
      <c r="HZJ93" s="135"/>
      <c r="HZK93" s="387"/>
      <c r="HZL93" s="387"/>
      <c r="HZM93" s="383"/>
      <c r="HZN93" s="384"/>
      <c r="HZO93" s="28"/>
      <c r="HZP93" s="385"/>
      <c r="HZQ93" s="396"/>
      <c r="HZR93" s="392"/>
      <c r="HZS93" s="135"/>
      <c r="HZT93" s="135"/>
      <c r="HZU93" s="386"/>
      <c r="HZV93" s="135"/>
      <c r="HZW93" s="387"/>
      <c r="HZX93" s="387"/>
      <c r="HZY93" s="383"/>
      <c r="HZZ93" s="384"/>
      <c r="IAA93" s="28"/>
      <c r="IAB93" s="385"/>
      <c r="IAC93" s="396"/>
      <c r="IAD93" s="392"/>
      <c r="IAE93" s="135"/>
      <c r="IAF93" s="135"/>
      <c r="IAG93" s="386"/>
      <c r="IAH93" s="135"/>
      <c r="IAI93" s="387"/>
      <c r="IAJ93" s="387"/>
      <c r="IAK93" s="383"/>
      <c r="IAL93" s="384"/>
      <c r="IAM93" s="28"/>
      <c r="IAN93" s="385"/>
      <c r="IAO93" s="396"/>
      <c r="IAP93" s="392"/>
      <c r="IAQ93" s="135"/>
      <c r="IAR93" s="135"/>
      <c r="IAS93" s="386"/>
      <c r="IAT93" s="135"/>
      <c r="IAU93" s="387"/>
      <c r="IAV93" s="387"/>
      <c r="IAW93" s="383"/>
      <c r="IAX93" s="384"/>
      <c r="IAY93" s="28"/>
      <c r="IAZ93" s="385"/>
      <c r="IBA93" s="396"/>
      <c r="IBB93" s="392"/>
      <c r="IBC93" s="135"/>
      <c r="IBD93" s="135"/>
      <c r="IBE93" s="386"/>
      <c r="IBF93" s="135"/>
      <c r="IBG93" s="387"/>
      <c r="IBH93" s="387"/>
      <c r="IBI93" s="383"/>
      <c r="IBJ93" s="384"/>
      <c r="IBK93" s="28"/>
      <c r="IBL93" s="385"/>
      <c r="IBM93" s="396"/>
      <c r="IBN93" s="392"/>
      <c r="IBO93" s="135"/>
      <c r="IBP93" s="135"/>
      <c r="IBQ93" s="386"/>
      <c r="IBR93" s="135"/>
      <c r="IBS93" s="387"/>
      <c r="IBT93" s="387"/>
      <c r="IBU93" s="383"/>
      <c r="IBV93" s="384"/>
      <c r="IBW93" s="28"/>
      <c r="IBX93" s="385"/>
      <c r="IBY93" s="396"/>
      <c r="IBZ93" s="392"/>
      <c r="ICA93" s="135"/>
      <c r="ICB93" s="135"/>
      <c r="ICC93" s="386"/>
      <c r="ICD93" s="135"/>
      <c r="ICE93" s="387"/>
      <c r="ICF93" s="387"/>
      <c r="ICG93" s="383"/>
      <c r="ICH93" s="384"/>
      <c r="ICI93" s="28"/>
      <c r="ICJ93" s="385"/>
      <c r="ICK93" s="396"/>
      <c r="ICL93" s="392"/>
      <c r="ICM93" s="135"/>
      <c r="ICN93" s="135"/>
      <c r="ICO93" s="386"/>
      <c r="ICP93" s="135"/>
      <c r="ICQ93" s="387"/>
      <c r="ICR93" s="387"/>
      <c r="ICS93" s="383"/>
      <c r="ICT93" s="384"/>
      <c r="ICU93" s="28"/>
      <c r="ICV93" s="385"/>
      <c r="ICW93" s="396"/>
      <c r="ICX93" s="392"/>
      <c r="ICY93" s="135"/>
      <c r="ICZ93" s="135"/>
      <c r="IDA93" s="386"/>
      <c r="IDB93" s="135"/>
      <c r="IDC93" s="387"/>
      <c r="IDD93" s="387"/>
      <c r="IDE93" s="383"/>
      <c r="IDF93" s="384"/>
      <c r="IDG93" s="28"/>
      <c r="IDH93" s="385"/>
      <c r="IDI93" s="396"/>
      <c r="IDJ93" s="392"/>
      <c r="IDK93" s="135"/>
      <c r="IDL93" s="135"/>
      <c r="IDM93" s="386"/>
      <c r="IDN93" s="135"/>
      <c r="IDO93" s="387"/>
      <c r="IDP93" s="387"/>
      <c r="IDQ93" s="383"/>
      <c r="IDR93" s="384"/>
      <c r="IDS93" s="28"/>
      <c r="IDT93" s="385"/>
      <c r="IDU93" s="396"/>
      <c r="IDV93" s="392"/>
      <c r="IDW93" s="135"/>
      <c r="IDX93" s="135"/>
      <c r="IDY93" s="386"/>
      <c r="IDZ93" s="135"/>
      <c r="IEA93" s="387"/>
      <c r="IEB93" s="387"/>
      <c r="IEC93" s="383"/>
      <c r="IED93" s="384"/>
      <c r="IEE93" s="28"/>
      <c r="IEF93" s="385"/>
      <c r="IEG93" s="396"/>
      <c r="IEH93" s="392"/>
      <c r="IEI93" s="135"/>
      <c r="IEJ93" s="135"/>
      <c r="IEK93" s="386"/>
      <c r="IEL93" s="135"/>
      <c r="IEM93" s="387"/>
      <c r="IEN93" s="387"/>
      <c r="IEO93" s="383"/>
      <c r="IEP93" s="384"/>
      <c r="IEQ93" s="28"/>
      <c r="IER93" s="385"/>
      <c r="IES93" s="396"/>
      <c r="IET93" s="392"/>
      <c r="IEU93" s="135"/>
      <c r="IEV93" s="135"/>
      <c r="IEW93" s="386"/>
      <c r="IEX93" s="135"/>
      <c r="IEY93" s="387"/>
      <c r="IEZ93" s="387"/>
      <c r="IFA93" s="383"/>
      <c r="IFB93" s="384"/>
      <c r="IFC93" s="28"/>
      <c r="IFD93" s="385"/>
      <c r="IFE93" s="396"/>
      <c r="IFF93" s="392"/>
      <c r="IFG93" s="135"/>
      <c r="IFH93" s="135"/>
      <c r="IFI93" s="386"/>
      <c r="IFJ93" s="135"/>
      <c r="IFK93" s="387"/>
      <c r="IFL93" s="387"/>
      <c r="IFM93" s="383"/>
      <c r="IFN93" s="384"/>
      <c r="IFO93" s="28"/>
      <c r="IFP93" s="385"/>
      <c r="IFQ93" s="396"/>
      <c r="IFR93" s="392"/>
      <c r="IFS93" s="135"/>
      <c r="IFT93" s="135"/>
      <c r="IFU93" s="386"/>
      <c r="IFV93" s="135"/>
      <c r="IFW93" s="387"/>
      <c r="IFX93" s="387"/>
      <c r="IFY93" s="383"/>
      <c r="IFZ93" s="384"/>
      <c r="IGA93" s="28"/>
      <c r="IGB93" s="385"/>
      <c r="IGC93" s="396"/>
      <c r="IGD93" s="392"/>
      <c r="IGE93" s="135"/>
      <c r="IGF93" s="135"/>
      <c r="IGG93" s="386"/>
      <c r="IGH93" s="135"/>
      <c r="IGI93" s="387"/>
      <c r="IGJ93" s="387"/>
      <c r="IGK93" s="383"/>
      <c r="IGL93" s="384"/>
      <c r="IGM93" s="28"/>
      <c r="IGN93" s="385"/>
      <c r="IGO93" s="396"/>
      <c r="IGP93" s="392"/>
      <c r="IGQ93" s="135"/>
      <c r="IGR93" s="135"/>
      <c r="IGS93" s="386"/>
      <c r="IGT93" s="135"/>
      <c r="IGU93" s="387"/>
      <c r="IGV93" s="387"/>
      <c r="IGW93" s="383"/>
      <c r="IGX93" s="384"/>
      <c r="IGY93" s="28"/>
      <c r="IGZ93" s="385"/>
      <c r="IHA93" s="396"/>
      <c r="IHB93" s="392"/>
      <c r="IHC93" s="135"/>
      <c r="IHD93" s="135"/>
      <c r="IHE93" s="386"/>
      <c r="IHF93" s="135"/>
      <c r="IHG93" s="387"/>
      <c r="IHH93" s="387"/>
      <c r="IHI93" s="383"/>
      <c r="IHJ93" s="384"/>
      <c r="IHK93" s="28"/>
      <c r="IHL93" s="385"/>
      <c r="IHM93" s="396"/>
      <c r="IHN93" s="392"/>
      <c r="IHO93" s="135"/>
      <c r="IHP93" s="135"/>
      <c r="IHQ93" s="386"/>
      <c r="IHR93" s="135"/>
      <c r="IHS93" s="387"/>
      <c r="IHT93" s="387"/>
      <c r="IHU93" s="383"/>
      <c r="IHV93" s="384"/>
      <c r="IHW93" s="28"/>
      <c r="IHX93" s="385"/>
      <c r="IHY93" s="396"/>
      <c r="IHZ93" s="392"/>
      <c r="IIA93" s="135"/>
      <c r="IIB93" s="135"/>
      <c r="IIC93" s="386"/>
      <c r="IID93" s="135"/>
      <c r="IIE93" s="387"/>
      <c r="IIF93" s="387"/>
      <c r="IIG93" s="383"/>
      <c r="IIH93" s="384"/>
      <c r="III93" s="28"/>
      <c r="IIJ93" s="385"/>
      <c r="IIK93" s="396"/>
      <c r="IIL93" s="392"/>
      <c r="IIM93" s="135"/>
      <c r="IIN93" s="135"/>
      <c r="IIO93" s="386"/>
      <c r="IIP93" s="135"/>
      <c r="IIQ93" s="387"/>
      <c r="IIR93" s="387"/>
      <c r="IIS93" s="383"/>
      <c r="IIT93" s="384"/>
      <c r="IIU93" s="28"/>
      <c r="IIV93" s="385"/>
      <c r="IIW93" s="396"/>
      <c r="IIX93" s="392"/>
      <c r="IIY93" s="135"/>
      <c r="IIZ93" s="135"/>
      <c r="IJA93" s="386"/>
      <c r="IJB93" s="135"/>
      <c r="IJC93" s="387"/>
      <c r="IJD93" s="387"/>
      <c r="IJE93" s="383"/>
      <c r="IJF93" s="384"/>
      <c r="IJG93" s="28"/>
      <c r="IJH93" s="385"/>
      <c r="IJI93" s="396"/>
      <c r="IJJ93" s="392"/>
      <c r="IJK93" s="135"/>
      <c r="IJL93" s="135"/>
      <c r="IJM93" s="386"/>
      <c r="IJN93" s="135"/>
      <c r="IJO93" s="387"/>
      <c r="IJP93" s="387"/>
      <c r="IJQ93" s="383"/>
      <c r="IJR93" s="384"/>
      <c r="IJS93" s="28"/>
      <c r="IJT93" s="385"/>
      <c r="IJU93" s="396"/>
      <c r="IJV93" s="392"/>
      <c r="IJW93" s="135"/>
      <c r="IJX93" s="135"/>
      <c r="IJY93" s="386"/>
      <c r="IJZ93" s="135"/>
      <c r="IKA93" s="387"/>
      <c r="IKB93" s="387"/>
      <c r="IKC93" s="383"/>
      <c r="IKD93" s="384"/>
      <c r="IKE93" s="28"/>
      <c r="IKF93" s="385"/>
      <c r="IKG93" s="396"/>
      <c r="IKH93" s="392"/>
      <c r="IKI93" s="135"/>
      <c r="IKJ93" s="135"/>
      <c r="IKK93" s="386"/>
      <c r="IKL93" s="135"/>
      <c r="IKM93" s="387"/>
      <c r="IKN93" s="387"/>
      <c r="IKO93" s="383"/>
      <c r="IKP93" s="384"/>
      <c r="IKQ93" s="28"/>
      <c r="IKR93" s="385"/>
      <c r="IKS93" s="396"/>
      <c r="IKT93" s="392"/>
      <c r="IKU93" s="135"/>
      <c r="IKV93" s="135"/>
      <c r="IKW93" s="386"/>
      <c r="IKX93" s="135"/>
      <c r="IKY93" s="387"/>
      <c r="IKZ93" s="387"/>
      <c r="ILA93" s="383"/>
      <c r="ILB93" s="384"/>
      <c r="ILC93" s="28"/>
      <c r="ILD93" s="385"/>
      <c r="ILE93" s="396"/>
      <c r="ILF93" s="392"/>
      <c r="ILG93" s="135"/>
      <c r="ILH93" s="135"/>
      <c r="ILI93" s="386"/>
      <c r="ILJ93" s="135"/>
      <c r="ILK93" s="387"/>
      <c r="ILL93" s="387"/>
      <c r="ILM93" s="383"/>
      <c r="ILN93" s="384"/>
      <c r="ILO93" s="28"/>
      <c r="ILP93" s="385"/>
      <c r="ILQ93" s="396"/>
      <c r="ILR93" s="392"/>
      <c r="ILS93" s="135"/>
      <c r="ILT93" s="135"/>
      <c r="ILU93" s="386"/>
      <c r="ILV93" s="135"/>
      <c r="ILW93" s="387"/>
      <c r="ILX93" s="387"/>
      <c r="ILY93" s="383"/>
      <c r="ILZ93" s="384"/>
      <c r="IMA93" s="28"/>
      <c r="IMB93" s="385"/>
      <c r="IMC93" s="396"/>
      <c r="IMD93" s="392"/>
      <c r="IME93" s="135"/>
      <c r="IMF93" s="135"/>
      <c r="IMG93" s="386"/>
      <c r="IMH93" s="135"/>
      <c r="IMI93" s="387"/>
      <c r="IMJ93" s="387"/>
      <c r="IMK93" s="383"/>
      <c r="IML93" s="384"/>
      <c r="IMM93" s="28"/>
      <c r="IMN93" s="385"/>
      <c r="IMO93" s="396"/>
      <c r="IMP93" s="392"/>
      <c r="IMQ93" s="135"/>
      <c r="IMR93" s="135"/>
      <c r="IMS93" s="386"/>
      <c r="IMT93" s="135"/>
      <c r="IMU93" s="387"/>
      <c r="IMV93" s="387"/>
      <c r="IMW93" s="383"/>
      <c r="IMX93" s="384"/>
      <c r="IMY93" s="28"/>
      <c r="IMZ93" s="385"/>
      <c r="INA93" s="396"/>
      <c r="INB93" s="392"/>
      <c r="INC93" s="135"/>
      <c r="IND93" s="135"/>
      <c r="INE93" s="386"/>
      <c r="INF93" s="135"/>
      <c r="ING93" s="387"/>
      <c r="INH93" s="387"/>
      <c r="INI93" s="383"/>
      <c r="INJ93" s="384"/>
      <c r="INK93" s="28"/>
      <c r="INL93" s="385"/>
      <c r="INM93" s="396"/>
      <c r="INN93" s="392"/>
      <c r="INO93" s="135"/>
      <c r="INP93" s="135"/>
      <c r="INQ93" s="386"/>
      <c r="INR93" s="135"/>
      <c r="INS93" s="387"/>
      <c r="INT93" s="387"/>
      <c r="INU93" s="383"/>
      <c r="INV93" s="384"/>
      <c r="INW93" s="28"/>
      <c r="INX93" s="385"/>
      <c r="INY93" s="396"/>
      <c r="INZ93" s="392"/>
      <c r="IOA93" s="135"/>
      <c r="IOB93" s="135"/>
      <c r="IOC93" s="386"/>
      <c r="IOD93" s="135"/>
      <c r="IOE93" s="387"/>
      <c r="IOF93" s="387"/>
      <c r="IOG93" s="383"/>
      <c r="IOH93" s="384"/>
      <c r="IOI93" s="28"/>
      <c r="IOJ93" s="385"/>
      <c r="IOK93" s="396"/>
      <c r="IOL93" s="392"/>
      <c r="IOM93" s="135"/>
      <c r="ION93" s="135"/>
      <c r="IOO93" s="386"/>
      <c r="IOP93" s="135"/>
      <c r="IOQ93" s="387"/>
      <c r="IOR93" s="387"/>
      <c r="IOS93" s="383"/>
      <c r="IOT93" s="384"/>
      <c r="IOU93" s="28"/>
      <c r="IOV93" s="385"/>
      <c r="IOW93" s="396"/>
      <c r="IOX93" s="392"/>
      <c r="IOY93" s="135"/>
      <c r="IOZ93" s="135"/>
      <c r="IPA93" s="386"/>
      <c r="IPB93" s="135"/>
      <c r="IPC93" s="387"/>
      <c r="IPD93" s="387"/>
      <c r="IPE93" s="383"/>
      <c r="IPF93" s="384"/>
      <c r="IPG93" s="28"/>
      <c r="IPH93" s="385"/>
      <c r="IPI93" s="396"/>
      <c r="IPJ93" s="392"/>
      <c r="IPK93" s="135"/>
      <c r="IPL93" s="135"/>
      <c r="IPM93" s="386"/>
      <c r="IPN93" s="135"/>
      <c r="IPO93" s="387"/>
      <c r="IPP93" s="387"/>
      <c r="IPQ93" s="383"/>
      <c r="IPR93" s="384"/>
      <c r="IPS93" s="28"/>
      <c r="IPT93" s="385"/>
      <c r="IPU93" s="396"/>
      <c r="IPV93" s="392"/>
      <c r="IPW93" s="135"/>
      <c r="IPX93" s="135"/>
      <c r="IPY93" s="386"/>
      <c r="IPZ93" s="135"/>
      <c r="IQA93" s="387"/>
      <c r="IQB93" s="387"/>
      <c r="IQC93" s="383"/>
      <c r="IQD93" s="384"/>
      <c r="IQE93" s="28"/>
      <c r="IQF93" s="385"/>
      <c r="IQG93" s="396"/>
      <c r="IQH93" s="392"/>
      <c r="IQI93" s="135"/>
      <c r="IQJ93" s="135"/>
      <c r="IQK93" s="386"/>
      <c r="IQL93" s="135"/>
      <c r="IQM93" s="387"/>
      <c r="IQN93" s="387"/>
      <c r="IQO93" s="383"/>
      <c r="IQP93" s="384"/>
      <c r="IQQ93" s="28"/>
      <c r="IQR93" s="385"/>
      <c r="IQS93" s="396"/>
      <c r="IQT93" s="392"/>
      <c r="IQU93" s="135"/>
      <c r="IQV93" s="135"/>
      <c r="IQW93" s="386"/>
      <c r="IQX93" s="135"/>
      <c r="IQY93" s="387"/>
      <c r="IQZ93" s="387"/>
      <c r="IRA93" s="383"/>
      <c r="IRB93" s="384"/>
      <c r="IRC93" s="28"/>
      <c r="IRD93" s="385"/>
      <c r="IRE93" s="396"/>
      <c r="IRF93" s="392"/>
      <c r="IRG93" s="135"/>
      <c r="IRH93" s="135"/>
      <c r="IRI93" s="386"/>
      <c r="IRJ93" s="135"/>
      <c r="IRK93" s="387"/>
      <c r="IRL93" s="387"/>
      <c r="IRM93" s="383"/>
      <c r="IRN93" s="384"/>
      <c r="IRO93" s="28"/>
      <c r="IRP93" s="385"/>
      <c r="IRQ93" s="396"/>
      <c r="IRR93" s="392"/>
      <c r="IRS93" s="135"/>
      <c r="IRT93" s="135"/>
      <c r="IRU93" s="386"/>
      <c r="IRV93" s="135"/>
      <c r="IRW93" s="387"/>
      <c r="IRX93" s="387"/>
      <c r="IRY93" s="383"/>
      <c r="IRZ93" s="384"/>
      <c r="ISA93" s="28"/>
      <c r="ISB93" s="385"/>
      <c r="ISC93" s="396"/>
      <c r="ISD93" s="392"/>
      <c r="ISE93" s="135"/>
      <c r="ISF93" s="135"/>
      <c r="ISG93" s="386"/>
      <c r="ISH93" s="135"/>
      <c r="ISI93" s="387"/>
      <c r="ISJ93" s="387"/>
      <c r="ISK93" s="383"/>
      <c r="ISL93" s="384"/>
      <c r="ISM93" s="28"/>
      <c r="ISN93" s="385"/>
      <c r="ISO93" s="396"/>
      <c r="ISP93" s="392"/>
      <c r="ISQ93" s="135"/>
      <c r="ISR93" s="135"/>
      <c r="ISS93" s="386"/>
      <c r="IST93" s="135"/>
      <c r="ISU93" s="387"/>
      <c r="ISV93" s="387"/>
      <c r="ISW93" s="383"/>
      <c r="ISX93" s="384"/>
      <c r="ISY93" s="28"/>
      <c r="ISZ93" s="385"/>
      <c r="ITA93" s="396"/>
      <c r="ITB93" s="392"/>
      <c r="ITC93" s="135"/>
      <c r="ITD93" s="135"/>
      <c r="ITE93" s="386"/>
      <c r="ITF93" s="135"/>
      <c r="ITG93" s="387"/>
      <c r="ITH93" s="387"/>
      <c r="ITI93" s="383"/>
      <c r="ITJ93" s="384"/>
      <c r="ITK93" s="28"/>
      <c r="ITL93" s="385"/>
      <c r="ITM93" s="396"/>
      <c r="ITN93" s="392"/>
      <c r="ITO93" s="135"/>
      <c r="ITP93" s="135"/>
      <c r="ITQ93" s="386"/>
      <c r="ITR93" s="135"/>
      <c r="ITS93" s="387"/>
      <c r="ITT93" s="387"/>
      <c r="ITU93" s="383"/>
      <c r="ITV93" s="384"/>
      <c r="ITW93" s="28"/>
      <c r="ITX93" s="385"/>
      <c r="ITY93" s="396"/>
      <c r="ITZ93" s="392"/>
      <c r="IUA93" s="135"/>
      <c r="IUB93" s="135"/>
      <c r="IUC93" s="386"/>
      <c r="IUD93" s="135"/>
      <c r="IUE93" s="387"/>
      <c r="IUF93" s="387"/>
      <c r="IUG93" s="383"/>
      <c r="IUH93" s="384"/>
      <c r="IUI93" s="28"/>
      <c r="IUJ93" s="385"/>
      <c r="IUK93" s="396"/>
      <c r="IUL93" s="392"/>
      <c r="IUM93" s="135"/>
      <c r="IUN93" s="135"/>
      <c r="IUO93" s="386"/>
      <c r="IUP93" s="135"/>
      <c r="IUQ93" s="387"/>
      <c r="IUR93" s="387"/>
      <c r="IUS93" s="383"/>
      <c r="IUT93" s="384"/>
      <c r="IUU93" s="28"/>
      <c r="IUV93" s="385"/>
      <c r="IUW93" s="396"/>
      <c r="IUX93" s="392"/>
      <c r="IUY93" s="135"/>
      <c r="IUZ93" s="135"/>
      <c r="IVA93" s="386"/>
      <c r="IVB93" s="135"/>
      <c r="IVC93" s="387"/>
      <c r="IVD93" s="387"/>
      <c r="IVE93" s="383"/>
      <c r="IVF93" s="384"/>
      <c r="IVG93" s="28"/>
      <c r="IVH93" s="385"/>
      <c r="IVI93" s="396"/>
      <c r="IVJ93" s="392"/>
      <c r="IVK93" s="135"/>
      <c r="IVL93" s="135"/>
      <c r="IVM93" s="386"/>
      <c r="IVN93" s="135"/>
      <c r="IVO93" s="387"/>
      <c r="IVP93" s="387"/>
      <c r="IVQ93" s="383"/>
      <c r="IVR93" s="384"/>
      <c r="IVS93" s="28"/>
      <c r="IVT93" s="385"/>
      <c r="IVU93" s="396"/>
      <c r="IVV93" s="392"/>
      <c r="IVW93" s="135"/>
      <c r="IVX93" s="135"/>
      <c r="IVY93" s="386"/>
      <c r="IVZ93" s="135"/>
      <c r="IWA93" s="387"/>
      <c r="IWB93" s="387"/>
      <c r="IWC93" s="383"/>
      <c r="IWD93" s="384"/>
      <c r="IWE93" s="28"/>
      <c r="IWF93" s="385"/>
      <c r="IWG93" s="396"/>
      <c r="IWH93" s="392"/>
      <c r="IWI93" s="135"/>
      <c r="IWJ93" s="135"/>
      <c r="IWK93" s="386"/>
      <c r="IWL93" s="135"/>
      <c r="IWM93" s="387"/>
      <c r="IWN93" s="387"/>
      <c r="IWO93" s="383"/>
      <c r="IWP93" s="384"/>
      <c r="IWQ93" s="28"/>
      <c r="IWR93" s="385"/>
      <c r="IWS93" s="396"/>
      <c r="IWT93" s="392"/>
      <c r="IWU93" s="135"/>
      <c r="IWV93" s="135"/>
      <c r="IWW93" s="386"/>
      <c r="IWX93" s="135"/>
      <c r="IWY93" s="387"/>
      <c r="IWZ93" s="387"/>
      <c r="IXA93" s="383"/>
      <c r="IXB93" s="384"/>
      <c r="IXC93" s="28"/>
      <c r="IXD93" s="385"/>
      <c r="IXE93" s="396"/>
      <c r="IXF93" s="392"/>
      <c r="IXG93" s="135"/>
      <c r="IXH93" s="135"/>
      <c r="IXI93" s="386"/>
      <c r="IXJ93" s="135"/>
      <c r="IXK93" s="387"/>
      <c r="IXL93" s="387"/>
      <c r="IXM93" s="383"/>
      <c r="IXN93" s="384"/>
      <c r="IXO93" s="28"/>
      <c r="IXP93" s="385"/>
      <c r="IXQ93" s="396"/>
      <c r="IXR93" s="392"/>
      <c r="IXS93" s="135"/>
      <c r="IXT93" s="135"/>
      <c r="IXU93" s="386"/>
      <c r="IXV93" s="135"/>
      <c r="IXW93" s="387"/>
      <c r="IXX93" s="387"/>
      <c r="IXY93" s="383"/>
      <c r="IXZ93" s="384"/>
      <c r="IYA93" s="28"/>
      <c r="IYB93" s="385"/>
      <c r="IYC93" s="396"/>
      <c r="IYD93" s="392"/>
      <c r="IYE93" s="135"/>
      <c r="IYF93" s="135"/>
      <c r="IYG93" s="386"/>
      <c r="IYH93" s="135"/>
      <c r="IYI93" s="387"/>
      <c r="IYJ93" s="387"/>
      <c r="IYK93" s="383"/>
      <c r="IYL93" s="384"/>
      <c r="IYM93" s="28"/>
      <c r="IYN93" s="385"/>
      <c r="IYO93" s="396"/>
      <c r="IYP93" s="392"/>
      <c r="IYQ93" s="135"/>
      <c r="IYR93" s="135"/>
      <c r="IYS93" s="386"/>
      <c r="IYT93" s="135"/>
      <c r="IYU93" s="387"/>
      <c r="IYV93" s="387"/>
      <c r="IYW93" s="383"/>
      <c r="IYX93" s="384"/>
      <c r="IYY93" s="28"/>
      <c r="IYZ93" s="385"/>
      <c r="IZA93" s="396"/>
      <c r="IZB93" s="392"/>
      <c r="IZC93" s="135"/>
      <c r="IZD93" s="135"/>
      <c r="IZE93" s="386"/>
      <c r="IZF93" s="135"/>
      <c r="IZG93" s="387"/>
      <c r="IZH93" s="387"/>
      <c r="IZI93" s="383"/>
      <c r="IZJ93" s="384"/>
      <c r="IZK93" s="28"/>
      <c r="IZL93" s="385"/>
      <c r="IZM93" s="396"/>
      <c r="IZN93" s="392"/>
      <c r="IZO93" s="135"/>
      <c r="IZP93" s="135"/>
      <c r="IZQ93" s="386"/>
      <c r="IZR93" s="135"/>
      <c r="IZS93" s="387"/>
      <c r="IZT93" s="387"/>
      <c r="IZU93" s="383"/>
      <c r="IZV93" s="384"/>
      <c r="IZW93" s="28"/>
      <c r="IZX93" s="385"/>
      <c r="IZY93" s="396"/>
      <c r="IZZ93" s="392"/>
      <c r="JAA93" s="135"/>
      <c r="JAB93" s="135"/>
      <c r="JAC93" s="386"/>
      <c r="JAD93" s="135"/>
      <c r="JAE93" s="387"/>
      <c r="JAF93" s="387"/>
      <c r="JAG93" s="383"/>
      <c r="JAH93" s="384"/>
      <c r="JAI93" s="28"/>
      <c r="JAJ93" s="385"/>
      <c r="JAK93" s="396"/>
      <c r="JAL93" s="392"/>
      <c r="JAM93" s="135"/>
      <c r="JAN93" s="135"/>
      <c r="JAO93" s="386"/>
      <c r="JAP93" s="135"/>
      <c r="JAQ93" s="387"/>
      <c r="JAR93" s="387"/>
      <c r="JAS93" s="383"/>
      <c r="JAT93" s="384"/>
      <c r="JAU93" s="28"/>
      <c r="JAV93" s="385"/>
      <c r="JAW93" s="396"/>
      <c r="JAX93" s="392"/>
      <c r="JAY93" s="135"/>
      <c r="JAZ93" s="135"/>
      <c r="JBA93" s="386"/>
      <c r="JBB93" s="135"/>
      <c r="JBC93" s="387"/>
      <c r="JBD93" s="387"/>
      <c r="JBE93" s="383"/>
      <c r="JBF93" s="384"/>
      <c r="JBG93" s="28"/>
      <c r="JBH93" s="385"/>
      <c r="JBI93" s="396"/>
      <c r="JBJ93" s="392"/>
      <c r="JBK93" s="135"/>
      <c r="JBL93" s="135"/>
      <c r="JBM93" s="386"/>
      <c r="JBN93" s="135"/>
      <c r="JBO93" s="387"/>
      <c r="JBP93" s="387"/>
      <c r="JBQ93" s="383"/>
      <c r="JBR93" s="384"/>
      <c r="JBS93" s="28"/>
      <c r="JBT93" s="385"/>
      <c r="JBU93" s="396"/>
      <c r="JBV93" s="392"/>
      <c r="JBW93" s="135"/>
      <c r="JBX93" s="135"/>
      <c r="JBY93" s="386"/>
      <c r="JBZ93" s="135"/>
      <c r="JCA93" s="387"/>
      <c r="JCB93" s="387"/>
      <c r="JCC93" s="383"/>
      <c r="JCD93" s="384"/>
      <c r="JCE93" s="28"/>
      <c r="JCF93" s="385"/>
      <c r="JCG93" s="396"/>
      <c r="JCH93" s="392"/>
      <c r="JCI93" s="135"/>
      <c r="JCJ93" s="135"/>
      <c r="JCK93" s="386"/>
      <c r="JCL93" s="135"/>
      <c r="JCM93" s="387"/>
      <c r="JCN93" s="387"/>
      <c r="JCO93" s="383"/>
      <c r="JCP93" s="384"/>
      <c r="JCQ93" s="28"/>
      <c r="JCR93" s="385"/>
      <c r="JCS93" s="396"/>
      <c r="JCT93" s="392"/>
      <c r="JCU93" s="135"/>
      <c r="JCV93" s="135"/>
      <c r="JCW93" s="386"/>
      <c r="JCX93" s="135"/>
      <c r="JCY93" s="387"/>
      <c r="JCZ93" s="387"/>
      <c r="JDA93" s="383"/>
      <c r="JDB93" s="384"/>
      <c r="JDC93" s="28"/>
      <c r="JDD93" s="385"/>
      <c r="JDE93" s="396"/>
      <c r="JDF93" s="392"/>
      <c r="JDG93" s="135"/>
      <c r="JDH93" s="135"/>
      <c r="JDI93" s="386"/>
      <c r="JDJ93" s="135"/>
      <c r="JDK93" s="387"/>
      <c r="JDL93" s="387"/>
      <c r="JDM93" s="383"/>
      <c r="JDN93" s="384"/>
      <c r="JDO93" s="28"/>
      <c r="JDP93" s="385"/>
      <c r="JDQ93" s="396"/>
      <c r="JDR93" s="392"/>
      <c r="JDS93" s="135"/>
      <c r="JDT93" s="135"/>
      <c r="JDU93" s="386"/>
      <c r="JDV93" s="135"/>
      <c r="JDW93" s="387"/>
      <c r="JDX93" s="387"/>
      <c r="JDY93" s="383"/>
      <c r="JDZ93" s="384"/>
      <c r="JEA93" s="28"/>
      <c r="JEB93" s="385"/>
      <c r="JEC93" s="396"/>
      <c r="JED93" s="392"/>
      <c r="JEE93" s="135"/>
      <c r="JEF93" s="135"/>
      <c r="JEG93" s="386"/>
      <c r="JEH93" s="135"/>
      <c r="JEI93" s="387"/>
      <c r="JEJ93" s="387"/>
      <c r="JEK93" s="383"/>
      <c r="JEL93" s="384"/>
      <c r="JEM93" s="28"/>
      <c r="JEN93" s="385"/>
      <c r="JEO93" s="396"/>
      <c r="JEP93" s="392"/>
      <c r="JEQ93" s="135"/>
      <c r="JER93" s="135"/>
      <c r="JES93" s="386"/>
      <c r="JET93" s="135"/>
      <c r="JEU93" s="387"/>
      <c r="JEV93" s="387"/>
      <c r="JEW93" s="383"/>
      <c r="JEX93" s="384"/>
      <c r="JEY93" s="28"/>
      <c r="JEZ93" s="385"/>
      <c r="JFA93" s="396"/>
      <c r="JFB93" s="392"/>
      <c r="JFC93" s="135"/>
      <c r="JFD93" s="135"/>
      <c r="JFE93" s="386"/>
      <c r="JFF93" s="135"/>
      <c r="JFG93" s="387"/>
      <c r="JFH93" s="387"/>
      <c r="JFI93" s="383"/>
      <c r="JFJ93" s="384"/>
      <c r="JFK93" s="28"/>
      <c r="JFL93" s="385"/>
      <c r="JFM93" s="396"/>
      <c r="JFN93" s="392"/>
      <c r="JFO93" s="135"/>
      <c r="JFP93" s="135"/>
      <c r="JFQ93" s="386"/>
      <c r="JFR93" s="135"/>
      <c r="JFS93" s="387"/>
      <c r="JFT93" s="387"/>
      <c r="JFU93" s="383"/>
      <c r="JFV93" s="384"/>
      <c r="JFW93" s="28"/>
      <c r="JFX93" s="385"/>
      <c r="JFY93" s="396"/>
      <c r="JFZ93" s="392"/>
      <c r="JGA93" s="135"/>
      <c r="JGB93" s="135"/>
      <c r="JGC93" s="386"/>
      <c r="JGD93" s="135"/>
      <c r="JGE93" s="387"/>
      <c r="JGF93" s="387"/>
      <c r="JGG93" s="383"/>
      <c r="JGH93" s="384"/>
      <c r="JGI93" s="28"/>
      <c r="JGJ93" s="385"/>
      <c r="JGK93" s="396"/>
      <c r="JGL93" s="392"/>
      <c r="JGM93" s="135"/>
      <c r="JGN93" s="135"/>
      <c r="JGO93" s="386"/>
      <c r="JGP93" s="135"/>
      <c r="JGQ93" s="387"/>
      <c r="JGR93" s="387"/>
      <c r="JGS93" s="383"/>
      <c r="JGT93" s="384"/>
      <c r="JGU93" s="28"/>
      <c r="JGV93" s="385"/>
      <c r="JGW93" s="396"/>
      <c r="JGX93" s="392"/>
      <c r="JGY93" s="135"/>
      <c r="JGZ93" s="135"/>
      <c r="JHA93" s="386"/>
      <c r="JHB93" s="135"/>
      <c r="JHC93" s="387"/>
      <c r="JHD93" s="387"/>
      <c r="JHE93" s="383"/>
      <c r="JHF93" s="384"/>
      <c r="JHG93" s="28"/>
      <c r="JHH93" s="385"/>
      <c r="JHI93" s="396"/>
      <c r="JHJ93" s="392"/>
      <c r="JHK93" s="135"/>
      <c r="JHL93" s="135"/>
      <c r="JHM93" s="386"/>
      <c r="JHN93" s="135"/>
      <c r="JHO93" s="387"/>
      <c r="JHP93" s="387"/>
      <c r="JHQ93" s="383"/>
      <c r="JHR93" s="384"/>
      <c r="JHS93" s="28"/>
      <c r="JHT93" s="385"/>
      <c r="JHU93" s="396"/>
      <c r="JHV93" s="392"/>
      <c r="JHW93" s="135"/>
      <c r="JHX93" s="135"/>
      <c r="JHY93" s="386"/>
      <c r="JHZ93" s="135"/>
      <c r="JIA93" s="387"/>
      <c r="JIB93" s="387"/>
      <c r="JIC93" s="383"/>
      <c r="JID93" s="384"/>
      <c r="JIE93" s="28"/>
      <c r="JIF93" s="385"/>
      <c r="JIG93" s="396"/>
      <c r="JIH93" s="392"/>
      <c r="JII93" s="135"/>
      <c r="JIJ93" s="135"/>
      <c r="JIK93" s="386"/>
      <c r="JIL93" s="135"/>
      <c r="JIM93" s="387"/>
      <c r="JIN93" s="387"/>
      <c r="JIO93" s="383"/>
      <c r="JIP93" s="384"/>
      <c r="JIQ93" s="28"/>
      <c r="JIR93" s="385"/>
      <c r="JIS93" s="396"/>
      <c r="JIT93" s="392"/>
      <c r="JIU93" s="135"/>
      <c r="JIV93" s="135"/>
      <c r="JIW93" s="386"/>
      <c r="JIX93" s="135"/>
      <c r="JIY93" s="387"/>
      <c r="JIZ93" s="387"/>
      <c r="JJA93" s="383"/>
      <c r="JJB93" s="384"/>
      <c r="JJC93" s="28"/>
      <c r="JJD93" s="385"/>
      <c r="JJE93" s="396"/>
      <c r="JJF93" s="392"/>
      <c r="JJG93" s="135"/>
      <c r="JJH93" s="135"/>
      <c r="JJI93" s="386"/>
      <c r="JJJ93" s="135"/>
      <c r="JJK93" s="387"/>
      <c r="JJL93" s="387"/>
      <c r="JJM93" s="383"/>
      <c r="JJN93" s="384"/>
      <c r="JJO93" s="28"/>
      <c r="JJP93" s="385"/>
      <c r="JJQ93" s="396"/>
      <c r="JJR93" s="392"/>
      <c r="JJS93" s="135"/>
      <c r="JJT93" s="135"/>
      <c r="JJU93" s="386"/>
      <c r="JJV93" s="135"/>
      <c r="JJW93" s="387"/>
      <c r="JJX93" s="387"/>
      <c r="JJY93" s="383"/>
      <c r="JJZ93" s="384"/>
      <c r="JKA93" s="28"/>
      <c r="JKB93" s="385"/>
      <c r="JKC93" s="396"/>
      <c r="JKD93" s="392"/>
      <c r="JKE93" s="135"/>
      <c r="JKF93" s="135"/>
      <c r="JKG93" s="386"/>
      <c r="JKH93" s="135"/>
      <c r="JKI93" s="387"/>
      <c r="JKJ93" s="387"/>
      <c r="JKK93" s="383"/>
      <c r="JKL93" s="384"/>
      <c r="JKM93" s="28"/>
      <c r="JKN93" s="385"/>
      <c r="JKO93" s="396"/>
      <c r="JKP93" s="392"/>
      <c r="JKQ93" s="135"/>
      <c r="JKR93" s="135"/>
      <c r="JKS93" s="386"/>
      <c r="JKT93" s="135"/>
      <c r="JKU93" s="387"/>
      <c r="JKV93" s="387"/>
      <c r="JKW93" s="383"/>
      <c r="JKX93" s="384"/>
      <c r="JKY93" s="28"/>
      <c r="JKZ93" s="385"/>
      <c r="JLA93" s="396"/>
      <c r="JLB93" s="392"/>
      <c r="JLC93" s="135"/>
      <c r="JLD93" s="135"/>
      <c r="JLE93" s="386"/>
      <c r="JLF93" s="135"/>
      <c r="JLG93" s="387"/>
      <c r="JLH93" s="387"/>
      <c r="JLI93" s="383"/>
      <c r="JLJ93" s="384"/>
      <c r="JLK93" s="28"/>
      <c r="JLL93" s="385"/>
      <c r="JLM93" s="396"/>
      <c r="JLN93" s="392"/>
      <c r="JLO93" s="135"/>
      <c r="JLP93" s="135"/>
      <c r="JLQ93" s="386"/>
      <c r="JLR93" s="135"/>
      <c r="JLS93" s="387"/>
      <c r="JLT93" s="387"/>
      <c r="JLU93" s="383"/>
      <c r="JLV93" s="384"/>
      <c r="JLW93" s="28"/>
      <c r="JLX93" s="385"/>
      <c r="JLY93" s="396"/>
      <c r="JLZ93" s="392"/>
      <c r="JMA93" s="135"/>
      <c r="JMB93" s="135"/>
      <c r="JMC93" s="386"/>
      <c r="JMD93" s="135"/>
      <c r="JME93" s="387"/>
      <c r="JMF93" s="387"/>
      <c r="JMG93" s="383"/>
      <c r="JMH93" s="384"/>
      <c r="JMI93" s="28"/>
      <c r="JMJ93" s="385"/>
      <c r="JMK93" s="396"/>
      <c r="JML93" s="392"/>
      <c r="JMM93" s="135"/>
      <c r="JMN93" s="135"/>
      <c r="JMO93" s="386"/>
      <c r="JMP93" s="135"/>
      <c r="JMQ93" s="387"/>
      <c r="JMR93" s="387"/>
      <c r="JMS93" s="383"/>
      <c r="JMT93" s="384"/>
      <c r="JMU93" s="28"/>
      <c r="JMV93" s="385"/>
      <c r="JMW93" s="396"/>
      <c r="JMX93" s="392"/>
      <c r="JMY93" s="135"/>
      <c r="JMZ93" s="135"/>
      <c r="JNA93" s="386"/>
      <c r="JNB93" s="135"/>
      <c r="JNC93" s="387"/>
      <c r="JND93" s="387"/>
      <c r="JNE93" s="383"/>
      <c r="JNF93" s="384"/>
      <c r="JNG93" s="28"/>
      <c r="JNH93" s="385"/>
      <c r="JNI93" s="396"/>
      <c r="JNJ93" s="392"/>
      <c r="JNK93" s="135"/>
      <c r="JNL93" s="135"/>
      <c r="JNM93" s="386"/>
      <c r="JNN93" s="135"/>
      <c r="JNO93" s="387"/>
      <c r="JNP93" s="387"/>
      <c r="JNQ93" s="383"/>
      <c r="JNR93" s="384"/>
      <c r="JNS93" s="28"/>
      <c r="JNT93" s="385"/>
      <c r="JNU93" s="396"/>
      <c r="JNV93" s="392"/>
      <c r="JNW93" s="135"/>
      <c r="JNX93" s="135"/>
      <c r="JNY93" s="386"/>
      <c r="JNZ93" s="135"/>
      <c r="JOA93" s="387"/>
      <c r="JOB93" s="387"/>
      <c r="JOC93" s="383"/>
      <c r="JOD93" s="384"/>
      <c r="JOE93" s="28"/>
      <c r="JOF93" s="385"/>
      <c r="JOG93" s="396"/>
      <c r="JOH93" s="392"/>
      <c r="JOI93" s="135"/>
      <c r="JOJ93" s="135"/>
      <c r="JOK93" s="386"/>
      <c r="JOL93" s="135"/>
      <c r="JOM93" s="387"/>
      <c r="JON93" s="387"/>
      <c r="JOO93" s="383"/>
      <c r="JOP93" s="384"/>
      <c r="JOQ93" s="28"/>
      <c r="JOR93" s="385"/>
      <c r="JOS93" s="396"/>
      <c r="JOT93" s="392"/>
      <c r="JOU93" s="135"/>
      <c r="JOV93" s="135"/>
      <c r="JOW93" s="386"/>
      <c r="JOX93" s="135"/>
      <c r="JOY93" s="387"/>
      <c r="JOZ93" s="387"/>
      <c r="JPA93" s="383"/>
      <c r="JPB93" s="384"/>
      <c r="JPC93" s="28"/>
      <c r="JPD93" s="385"/>
      <c r="JPE93" s="396"/>
      <c r="JPF93" s="392"/>
      <c r="JPG93" s="135"/>
      <c r="JPH93" s="135"/>
      <c r="JPI93" s="386"/>
      <c r="JPJ93" s="135"/>
      <c r="JPK93" s="387"/>
      <c r="JPL93" s="387"/>
      <c r="JPM93" s="383"/>
      <c r="JPN93" s="384"/>
      <c r="JPO93" s="28"/>
      <c r="JPP93" s="385"/>
      <c r="JPQ93" s="396"/>
      <c r="JPR93" s="392"/>
      <c r="JPS93" s="135"/>
      <c r="JPT93" s="135"/>
      <c r="JPU93" s="386"/>
      <c r="JPV93" s="135"/>
      <c r="JPW93" s="387"/>
      <c r="JPX93" s="387"/>
      <c r="JPY93" s="383"/>
      <c r="JPZ93" s="384"/>
      <c r="JQA93" s="28"/>
      <c r="JQB93" s="385"/>
      <c r="JQC93" s="396"/>
      <c r="JQD93" s="392"/>
      <c r="JQE93" s="135"/>
      <c r="JQF93" s="135"/>
      <c r="JQG93" s="386"/>
      <c r="JQH93" s="135"/>
      <c r="JQI93" s="387"/>
      <c r="JQJ93" s="387"/>
      <c r="JQK93" s="383"/>
      <c r="JQL93" s="384"/>
      <c r="JQM93" s="28"/>
      <c r="JQN93" s="385"/>
      <c r="JQO93" s="396"/>
      <c r="JQP93" s="392"/>
      <c r="JQQ93" s="135"/>
      <c r="JQR93" s="135"/>
      <c r="JQS93" s="386"/>
      <c r="JQT93" s="135"/>
      <c r="JQU93" s="387"/>
      <c r="JQV93" s="387"/>
      <c r="JQW93" s="383"/>
      <c r="JQX93" s="384"/>
      <c r="JQY93" s="28"/>
      <c r="JQZ93" s="385"/>
      <c r="JRA93" s="396"/>
      <c r="JRB93" s="392"/>
      <c r="JRC93" s="135"/>
      <c r="JRD93" s="135"/>
      <c r="JRE93" s="386"/>
      <c r="JRF93" s="135"/>
      <c r="JRG93" s="387"/>
      <c r="JRH93" s="387"/>
      <c r="JRI93" s="383"/>
      <c r="JRJ93" s="384"/>
      <c r="JRK93" s="28"/>
      <c r="JRL93" s="385"/>
      <c r="JRM93" s="396"/>
      <c r="JRN93" s="392"/>
      <c r="JRO93" s="135"/>
      <c r="JRP93" s="135"/>
      <c r="JRQ93" s="386"/>
      <c r="JRR93" s="135"/>
      <c r="JRS93" s="387"/>
      <c r="JRT93" s="387"/>
      <c r="JRU93" s="383"/>
      <c r="JRV93" s="384"/>
      <c r="JRW93" s="28"/>
      <c r="JRX93" s="385"/>
      <c r="JRY93" s="396"/>
      <c r="JRZ93" s="392"/>
      <c r="JSA93" s="135"/>
      <c r="JSB93" s="135"/>
      <c r="JSC93" s="386"/>
      <c r="JSD93" s="135"/>
      <c r="JSE93" s="387"/>
      <c r="JSF93" s="387"/>
      <c r="JSG93" s="383"/>
      <c r="JSH93" s="384"/>
      <c r="JSI93" s="28"/>
      <c r="JSJ93" s="385"/>
      <c r="JSK93" s="396"/>
      <c r="JSL93" s="392"/>
      <c r="JSM93" s="135"/>
      <c r="JSN93" s="135"/>
      <c r="JSO93" s="386"/>
      <c r="JSP93" s="135"/>
      <c r="JSQ93" s="387"/>
      <c r="JSR93" s="387"/>
      <c r="JSS93" s="383"/>
      <c r="JST93" s="384"/>
      <c r="JSU93" s="28"/>
      <c r="JSV93" s="385"/>
      <c r="JSW93" s="396"/>
      <c r="JSX93" s="392"/>
      <c r="JSY93" s="135"/>
      <c r="JSZ93" s="135"/>
      <c r="JTA93" s="386"/>
      <c r="JTB93" s="135"/>
      <c r="JTC93" s="387"/>
      <c r="JTD93" s="387"/>
      <c r="JTE93" s="383"/>
      <c r="JTF93" s="384"/>
      <c r="JTG93" s="28"/>
      <c r="JTH93" s="385"/>
      <c r="JTI93" s="396"/>
      <c r="JTJ93" s="392"/>
      <c r="JTK93" s="135"/>
      <c r="JTL93" s="135"/>
      <c r="JTM93" s="386"/>
      <c r="JTN93" s="135"/>
      <c r="JTO93" s="387"/>
      <c r="JTP93" s="387"/>
      <c r="JTQ93" s="383"/>
      <c r="JTR93" s="384"/>
      <c r="JTS93" s="28"/>
      <c r="JTT93" s="385"/>
      <c r="JTU93" s="396"/>
      <c r="JTV93" s="392"/>
      <c r="JTW93" s="135"/>
      <c r="JTX93" s="135"/>
      <c r="JTY93" s="386"/>
      <c r="JTZ93" s="135"/>
      <c r="JUA93" s="387"/>
      <c r="JUB93" s="387"/>
      <c r="JUC93" s="383"/>
      <c r="JUD93" s="384"/>
      <c r="JUE93" s="28"/>
      <c r="JUF93" s="385"/>
      <c r="JUG93" s="396"/>
      <c r="JUH93" s="392"/>
      <c r="JUI93" s="135"/>
      <c r="JUJ93" s="135"/>
      <c r="JUK93" s="386"/>
      <c r="JUL93" s="135"/>
      <c r="JUM93" s="387"/>
      <c r="JUN93" s="387"/>
      <c r="JUO93" s="383"/>
      <c r="JUP93" s="384"/>
      <c r="JUQ93" s="28"/>
      <c r="JUR93" s="385"/>
      <c r="JUS93" s="396"/>
      <c r="JUT93" s="392"/>
      <c r="JUU93" s="135"/>
      <c r="JUV93" s="135"/>
      <c r="JUW93" s="386"/>
      <c r="JUX93" s="135"/>
      <c r="JUY93" s="387"/>
      <c r="JUZ93" s="387"/>
      <c r="JVA93" s="383"/>
      <c r="JVB93" s="384"/>
      <c r="JVC93" s="28"/>
      <c r="JVD93" s="385"/>
      <c r="JVE93" s="396"/>
      <c r="JVF93" s="392"/>
      <c r="JVG93" s="135"/>
      <c r="JVH93" s="135"/>
      <c r="JVI93" s="386"/>
      <c r="JVJ93" s="135"/>
      <c r="JVK93" s="387"/>
      <c r="JVL93" s="387"/>
      <c r="JVM93" s="383"/>
      <c r="JVN93" s="384"/>
      <c r="JVO93" s="28"/>
      <c r="JVP93" s="385"/>
      <c r="JVQ93" s="396"/>
      <c r="JVR93" s="392"/>
      <c r="JVS93" s="135"/>
      <c r="JVT93" s="135"/>
      <c r="JVU93" s="386"/>
      <c r="JVV93" s="135"/>
      <c r="JVW93" s="387"/>
      <c r="JVX93" s="387"/>
      <c r="JVY93" s="383"/>
      <c r="JVZ93" s="384"/>
      <c r="JWA93" s="28"/>
      <c r="JWB93" s="385"/>
      <c r="JWC93" s="396"/>
      <c r="JWD93" s="392"/>
      <c r="JWE93" s="135"/>
      <c r="JWF93" s="135"/>
      <c r="JWG93" s="386"/>
      <c r="JWH93" s="135"/>
      <c r="JWI93" s="387"/>
      <c r="JWJ93" s="387"/>
      <c r="JWK93" s="383"/>
      <c r="JWL93" s="384"/>
      <c r="JWM93" s="28"/>
      <c r="JWN93" s="385"/>
      <c r="JWO93" s="396"/>
      <c r="JWP93" s="392"/>
      <c r="JWQ93" s="135"/>
      <c r="JWR93" s="135"/>
      <c r="JWS93" s="386"/>
      <c r="JWT93" s="135"/>
      <c r="JWU93" s="387"/>
      <c r="JWV93" s="387"/>
      <c r="JWW93" s="383"/>
      <c r="JWX93" s="384"/>
      <c r="JWY93" s="28"/>
      <c r="JWZ93" s="385"/>
      <c r="JXA93" s="396"/>
      <c r="JXB93" s="392"/>
      <c r="JXC93" s="135"/>
      <c r="JXD93" s="135"/>
      <c r="JXE93" s="386"/>
      <c r="JXF93" s="135"/>
      <c r="JXG93" s="387"/>
      <c r="JXH93" s="387"/>
      <c r="JXI93" s="383"/>
      <c r="JXJ93" s="384"/>
      <c r="JXK93" s="28"/>
      <c r="JXL93" s="385"/>
      <c r="JXM93" s="396"/>
      <c r="JXN93" s="392"/>
      <c r="JXO93" s="135"/>
      <c r="JXP93" s="135"/>
      <c r="JXQ93" s="386"/>
      <c r="JXR93" s="135"/>
      <c r="JXS93" s="387"/>
      <c r="JXT93" s="387"/>
      <c r="JXU93" s="383"/>
      <c r="JXV93" s="384"/>
      <c r="JXW93" s="28"/>
      <c r="JXX93" s="385"/>
      <c r="JXY93" s="396"/>
      <c r="JXZ93" s="392"/>
      <c r="JYA93" s="135"/>
      <c r="JYB93" s="135"/>
      <c r="JYC93" s="386"/>
      <c r="JYD93" s="135"/>
      <c r="JYE93" s="387"/>
      <c r="JYF93" s="387"/>
      <c r="JYG93" s="383"/>
      <c r="JYH93" s="384"/>
      <c r="JYI93" s="28"/>
      <c r="JYJ93" s="385"/>
      <c r="JYK93" s="396"/>
      <c r="JYL93" s="392"/>
      <c r="JYM93" s="135"/>
      <c r="JYN93" s="135"/>
      <c r="JYO93" s="386"/>
      <c r="JYP93" s="135"/>
      <c r="JYQ93" s="387"/>
      <c r="JYR93" s="387"/>
      <c r="JYS93" s="383"/>
      <c r="JYT93" s="384"/>
      <c r="JYU93" s="28"/>
      <c r="JYV93" s="385"/>
      <c r="JYW93" s="396"/>
      <c r="JYX93" s="392"/>
      <c r="JYY93" s="135"/>
      <c r="JYZ93" s="135"/>
      <c r="JZA93" s="386"/>
      <c r="JZB93" s="135"/>
      <c r="JZC93" s="387"/>
      <c r="JZD93" s="387"/>
      <c r="JZE93" s="383"/>
      <c r="JZF93" s="384"/>
      <c r="JZG93" s="28"/>
      <c r="JZH93" s="385"/>
      <c r="JZI93" s="396"/>
      <c r="JZJ93" s="392"/>
      <c r="JZK93" s="135"/>
      <c r="JZL93" s="135"/>
      <c r="JZM93" s="386"/>
      <c r="JZN93" s="135"/>
      <c r="JZO93" s="387"/>
      <c r="JZP93" s="387"/>
      <c r="JZQ93" s="383"/>
      <c r="JZR93" s="384"/>
      <c r="JZS93" s="28"/>
      <c r="JZT93" s="385"/>
      <c r="JZU93" s="396"/>
      <c r="JZV93" s="392"/>
      <c r="JZW93" s="135"/>
      <c r="JZX93" s="135"/>
      <c r="JZY93" s="386"/>
      <c r="JZZ93" s="135"/>
      <c r="KAA93" s="387"/>
      <c r="KAB93" s="387"/>
      <c r="KAC93" s="383"/>
      <c r="KAD93" s="384"/>
      <c r="KAE93" s="28"/>
      <c r="KAF93" s="385"/>
      <c r="KAG93" s="396"/>
      <c r="KAH93" s="392"/>
      <c r="KAI93" s="135"/>
      <c r="KAJ93" s="135"/>
      <c r="KAK93" s="386"/>
      <c r="KAL93" s="135"/>
      <c r="KAM93" s="387"/>
      <c r="KAN93" s="387"/>
      <c r="KAO93" s="383"/>
      <c r="KAP93" s="384"/>
      <c r="KAQ93" s="28"/>
      <c r="KAR93" s="385"/>
      <c r="KAS93" s="396"/>
      <c r="KAT93" s="392"/>
      <c r="KAU93" s="135"/>
      <c r="KAV93" s="135"/>
      <c r="KAW93" s="386"/>
      <c r="KAX93" s="135"/>
      <c r="KAY93" s="387"/>
      <c r="KAZ93" s="387"/>
      <c r="KBA93" s="383"/>
      <c r="KBB93" s="384"/>
      <c r="KBC93" s="28"/>
      <c r="KBD93" s="385"/>
      <c r="KBE93" s="396"/>
      <c r="KBF93" s="392"/>
      <c r="KBG93" s="135"/>
      <c r="KBH93" s="135"/>
      <c r="KBI93" s="386"/>
      <c r="KBJ93" s="135"/>
      <c r="KBK93" s="387"/>
      <c r="KBL93" s="387"/>
      <c r="KBM93" s="383"/>
      <c r="KBN93" s="384"/>
      <c r="KBO93" s="28"/>
      <c r="KBP93" s="385"/>
      <c r="KBQ93" s="396"/>
      <c r="KBR93" s="392"/>
      <c r="KBS93" s="135"/>
      <c r="KBT93" s="135"/>
      <c r="KBU93" s="386"/>
      <c r="KBV93" s="135"/>
      <c r="KBW93" s="387"/>
      <c r="KBX93" s="387"/>
      <c r="KBY93" s="383"/>
      <c r="KBZ93" s="384"/>
      <c r="KCA93" s="28"/>
      <c r="KCB93" s="385"/>
      <c r="KCC93" s="396"/>
      <c r="KCD93" s="392"/>
      <c r="KCE93" s="135"/>
      <c r="KCF93" s="135"/>
      <c r="KCG93" s="386"/>
      <c r="KCH93" s="135"/>
      <c r="KCI93" s="387"/>
      <c r="KCJ93" s="387"/>
      <c r="KCK93" s="383"/>
      <c r="KCL93" s="384"/>
      <c r="KCM93" s="28"/>
      <c r="KCN93" s="385"/>
      <c r="KCO93" s="396"/>
      <c r="KCP93" s="392"/>
      <c r="KCQ93" s="135"/>
      <c r="KCR93" s="135"/>
      <c r="KCS93" s="386"/>
      <c r="KCT93" s="135"/>
      <c r="KCU93" s="387"/>
      <c r="KCV93" s="387"/>
      <c r="KCW93" s="383"/>
      <c r="KCX93" s="384"/>
      <c r="KCY93" s="28"/>
      <c r="KCZ93" s="385"/>
      <c r="KDA93" s="396"/>
      <c r="KDB93" s="392"/>
      <c r="KDC93" s="135"/>
      <c r="KDD93" s="135"/>
      <c r="KDE93" s="386"/>
      <c r="KDF93" s="135"/>
      <c r="KDG93" s="387"/>
      <c r="KDH93" s="387"/>
      <c r="KDI93" s="383"/>
      <c r="KDJ93" s="384"/>
      <c r="KDK93" s="28"/>
      <c r="KDL93" s="385"/>
      <c r="KDM93" s="396"/>
      <c r="KDN93" s="392"/>
      <c r="KDO93" s="135"/>
      <c r="KDP93" s="135"/>
      <c r="KDQ93" s="386"/>
      <c r="KDR93" s="135"/>
      <c r="KDS93" s="387"/>
      <c r="KDT93" s="387"/>
      <c r="KDU93" s="383"/>
      <c r="KDV93" s="384"/>
      <c r="KDW93" s="28"/>
      <c r="KDX93" s="385"/>
      <c r="KDY93" s="396"/>
      <c r="KDZ93" s="392"/>
      <c r="KEA93" s="135"/>
      <c r="KEB93" s="135"/>
      <c r="KEC93" s="386"/>
      <c r="KED93" s="135"/>
      <c r="KEE93" s="387"/>
      <c r="KEF93" s="387"/>
      <c r="KEG93" s="383"/>
      <c r="KEH93" s="384"/>
      <c r="KEI93" s="28"/>
      <c r="KEJ93" s="385"/>
      <c r="KEK93" s="396"/>
      <c r="KEL93" s="392"/>
      <c r="KEM93" s="135"/>
      <c r="KEN93" s="135"/>
      <c r="KEO93" s="386"/>
      <c r="KEP93" s="135"/>
      <c r="KEQ93" s="387"/>
      <c r="KER93" s="387"/>
      <c r="KES93" s="383"/>
      <c r="KET93" s="384"/>
      <c r="KEU93" s="28"/>
      <c r="KEV93" s="385"/>
      <c r="KEW93" s="396"/>
      <c r="KEX93" s="392"/>
      <c r="KEY93" s="135"/>
      <c r="KEZ93" s="135"/>
      <c r="KFA93" s="386"/>
      <c r="KFB93" s="135"/>
      <c r="KFC93" s="387"/>
      <c r="KFD93" s="387"/>
      <c r="KFE93" s="383"/>
      <c r="KFF93" s="384"/>
      <c r="KFG93" s="28"/>
      <c r="KFH93" s="385"/>
      <c r="KFI93" s="396"/>
      <c r="KFJ93" s="392"/>
      <c r="KFK93" s="135"/>
      <c r="KFL93" s="135"/>
      <c r="KFM93" s="386"/>
      <c r="KFN93" s="135"/>
      <c r="KFO93" s="387"/>
      <c r="KFP93" s="387"/>
      <c r="KFQ93" s="383"/>
      <c r="KFR93" s="384"/>
      <c r="KFS93" s="28"/>
      <c r="KFT93" s="385"/>
      <c r="KFU93" s="396"/>
      <c r="KFV93" s="392"/>
      <c r="KFW93" s="135"/>
      <c r="KFX93" s="135"/>
      <c r="KFY93" s="386"/>
      <c r="KFZ93" s="135"/>
      <c r="KGA93" s="387"/>
      <c r="KGB93" s="387"/>
      <c r="KGC93" s="383"/>
      <c r="KGD93" s="384"/>
      <c r="KGE93" s="28"/>
      <c r="KGF93" s="385"/>
      <c r="KGG93" s="396"/>
      <c r="KGH93" s="392"/>
      <c r="KGI93" s="135"/>
      <c r="KGJ93" s="135"/>
      <c r="KGK93" s="386"/>
      <c r="KGL93" s="135"/>
      <c r="KGM93" s="387"/>
      <c r="KGN93" s="387"/>
      <c r="KGO93" s="383"/>
      <c r="KGP93" s="384"/>
      <c r="KGQ93" s="28"/>
      <c r="KGR93" s="385"/>
      <c r="KGS93" s="396"/>
      <c r="KGT93" s="392"/>
      <c r="KGU93" s="135"/>
      <c r="KGV93" s="135"/>
      <c r="KGW93" s="386"/>
      <c r="KGX93" s="135"/>
      <c r="KGY93" s="387"/>
      <c r="KGZ93" s="387"/>
      <c r="KHA93" s="383"/>
      <c r="KHB93" s="384"/>
      <c r="KHC93" s="28"/>
      <c r="KHD93" s="385"/>
      <c r="KHE93" s="396"/>
      <c r="KHF93" s="392"/>
      <c r="KHG93" s="135"/>
      <c r="KHH93" s="135"/>
      <c r="KHI93" s="386"/>
      <c r="KHJ93" s="135"/>
      <c r="KHK93" s="387"/>
      <c r="KHL93" s="387"/>
      <c r="KHM93" s="383"/>
      <c r="KHN93" s="384"/>
      <c r="KHO93" s="28"/>
      <c r="KHP93" s="385"/>
      <c r="KHQ93" s="396"/>
      <c r="KHR93" s="392"/>
      <c r="KHS93" s="135"/>
      <c r="KHT93" s="135"/>
      <c r="KHU93" s="386"/>
      <c r="KHV93" s="135"/>
      <c r="KHW93" s="387"/>
      <c r="KHX93" s="387"/>
      <c r="KHY93" s="383"/>
      <c r="KHZ93" s="384"/>
      <c r="KIA93" s="28"/>
      <c r="KIB93" s="385"/>
      <c r="KIC93" s="396"/>
      <c r="KID93" s="392"/>
      <c r="KIE93" s="135"/>
      <c r="KIF93" s="135"/>
      <c r="KIG93" s="386"/>
      <c r="KIH93" s="135"/>
      <c r="KII93" s="387"/>
      <c r="KIJ93" s="387"/>
      <c r="KIK93" s="383"/>
      <c r="KIL93" s="384"/>
      <c r="KIM93" s="28"/>
      <c r="KIN93" s="385"/>
      <c r="KIO93" s="396"/>
      <c r="KIP93" s="392"/>
      <c r="KIQ93" s="135"/>
      <c r="KIR93" s="135"/>
      <c r="KIS93" s="386"/>
      <c r="KIT93" s="135"/>
      <c r="KIU93" s="387"/>
      <c r="KIV93" s="387"/>
      <c r="KIW93" s="383"/>
      <c r="KIX93" s="384"/>
      <c r="KIY93" s="28"/>
      <c r="KIZ93" s="385"/>
      <c r="KJA93" s="396"/>
      <c r="KJB93" s="392"/>
      <c r="KJC93" s="135"/>
      <c r="KJD93" s="135"/>
      <c r="KJE93" s="386"/>
      <c r="KJF93" s="135"/>
      <c r="KJG93" s="387"/>
      <c r="KJH93" s="387"/>
      <c r="KJI93" s="383"/>
      <c r="KJJ93" s="384"/>
      <c r="KJK93" s="28"/>
      <c r="KJL93" s="385"/>
      <c r="KJM93" s="396"/>
      <c r="KJN93" s="392"/>
      <c r="KJO93" s="135"/>
      <c r="KJP93" s="135"/>
      <c r="KJQ93" s="386"/>
      <c r="KJR93" s="135"/>
      <c r="KJS93" s="387"/>
      <c r="KJT93" s="387"/>
      <c r="KJU93" s="383"/>
      <c r="KJV93" s="384"/>
      <c r="KJW93" s="28"/>
      <c r="KJX93" s="385"/>
      <c r="KJY93" s="396"/>
      <c r="KJZ93" s="392"/>
      <c r="KKA93" s="135"/>
      <c r="KKB93" s="135"/>
      <c r="KKC93" s="386"/>
      <c r="KKD93" s="135"/>
      <c r="KKE93" s="387"/>
      <c r="KKF93" s="387"/>
      <c r="KKG93" s="383"/>
      <c r="KKH93" s="384"/>
      <c r="KKI93" s="28"/>
      <c r="KKJ93" s="385"/>
      <c r="KKK93" s="396"/>
      <c r="KKL93" s="392"/>
      <c r="KKM93" s="135"/>
      <c r="KKN93" s="135"/>
      <c r="KKO93" s="386"/>
      <c r="KKP93" s="135"/>
      <c r="KKQ93" s="387"/>
      <c r="KKR93" s="387"/>
      <c r="KKS93" s="383"/>
      <c r="KKT93" s="384"/>
      <c r="KKU93" s="28"/>
      <c r="KKV93" s="385"/>
      <c r="KKW93" s="396"/>
      <c r="KKX93" s="392"/>
      <c r="KKY93" s="135"/>
      <c r="KKZ93" s="135"/>
      <c r="KLA93" s="386"/>
      <c r="KLB93" s="135"/>
      <c r="KLC93" s="387"/>
      <c r="KLD93" s="387"/>
      <c r="KLE93" s="383"/>
      <c r="KLF93" s="384"/>
      <c r="KLG93" s="28"/>
      <c r="KLH93" s="385"/>
      <c r="KLI93" s="396"/>
      <c r="KLJ93" s="392"/>
      <c r="KLK93" s="135"/>
      <c r="KLL93" s="135"/>
      <c r="KLM93" s="386"/>
      <c r="KLN93" s="135"/>
      <c r="KLO93" s="387"/>
      <c r="KLP93" s="387"/>
      <c r="KLQ93" s="383"/>
      <c r="KLR93" s="384"/>
      <c r="KLS93" s="28"/>
      <c r="KLT93" s="385"/>
      <c r="KLU93" s="396"/>
      <c r="KLV93" s="392"/>
      <c r="KLW93" s="135"/>
      <c r="KLX93" s="135"/>
      <c r="KLY93" s="386"/>
      <c r="KLZ93" s="135"/>
      <c r="KMA93" s="387"/>
      <c r="KMB93" s="387"/>
      <c r="KMC93" s="383"/>
      <c r="KMD93" s="384"/>
      <c r="KME93" s="28"/>
      <c r="KMF93" s="385"/>
      <c r="KMG93" s="396"/>
      <c r="KMH93" s="392"/>
      <c r="KMI93" s="135"/>
      <c r="KMJ93" s="135"/>
      <c r="KMK93" s="386"/>
      <c r="KML93" s="135"/>
      <c r="KMM93" s="387"/>
      <c r="KMN93" s="387"/>
      <c r="KMO93" s="383"/>
      <c r="KMP93" s="384"/>
      <c r="KMQ93" s="28"/>
      <c r="KMR93" s="385"/>
      <c r="KMS93" s="396"/>
      <c r="KMT93" s="392"/>
      <c r="KMU93" s="135"/>
      <c r="KMV93" s="135"/>
      <c r="KMW93" s="386"/>
      <c r="KMX93" s="135"/>
      <c r="KMY93" s="387"/>
      <c r="KMZ93" s="387"/>
      <c r="KNA93" s="383"/>
      <c r="KNB93" s="384"/>
      <c r="KNC93" s="28"/>
      <c r="KND93" s="385"/>
      <c r="KNE93" s="396"/>
      <c r="KNF93" s="392"/>
      <c r="KNG93" s="135"/>
      <c r="KNH93" s="135"/>
      <c r="KNI93" s="386"/>
      <c r="KNJ93" s="135"/>
      <c r="KNK93" s="387"/>
      <c r="KNL93" s="387"/>
      <c r="KNM93" s="383"/>
      <c r="KNN93" s="384"/>
      <c r="KNO93" s="28"/>
      <c r="KNP93" s="385"/>
      <c r="KNQ93" s="396"/>
      <c r="KNR93" s="392"/>
      <c r="KNS93" s="135"/>
      <c r="KNT93" s="135"/>
      <c r="KNU93" s="386"/>
      <c r="KNV93" s="135"/>
      <c r="KNW93" s="387"/>
      <c r="KNX93" s="387"/>
      <c r="KNY93" s="383"/>
      <c r="KNZ93" s="384"/>
      <c r="KOA93" s="28"/>
      <c r="KOB93" s="385"/>
      <c r="KOC93" s="396"/>
      <c r="KOD93" s="392"/>
      <c r="KOE93" s="135"/>
      <c r="KOF93" s="135"/>
      <c r="KOG93" s="386"/>
      <c r="KOH93" s="135"/>
      <c r="KOI93" s="387"/>
      <c r="KOJ93" s="387"/>
      <c r="KOK93" s="383"/>
      <c r="KOL93" s="384"/>
      <c r="KOM93" s="28"/>
      <c r="KON93" s="385"/>
      <c r="KOO93" s="396"/>
      <c r="KOP93" s="392"/>
      <c r="KOQ93" s="135"/>
      <c r="KOR93" s="135"/>
      <c r="KOS93" s="386"/>
      <c r="KOT93" s="135"/>
      <c r="KOU93" s="387"/>
      <c r="KOV93" s="387"/>
      <c r="KOW93" s="383"/>
      <c r="KOX93" s="384"/>
      <c r="KOY93" s="28"/>
      <c r="KOZ93" s="385"/>
      <c r="KPA93" s="396"/>
      <c r="KPB93" s="392"/>
      <c r="KPC93" s="135"/>
      <c r="KPD93" s="135"/>
      <c r="KPE93" s="386"/>
      <c r="KPF93" s="135"/>
      <c r="KPG93" s="387"/>
      <c r="KPH93" s="387"/>
      <c r="KPI93" s="383"/>
      <c r="KPJ93" s="384"/>
      <c r="KPK93" s="28"/>
      <c r="KPL93" s="385"/>
      <c r="KPM93" s="396"/>
      <c r="KPN93" s="392"/>
      <c r="KPO93" s="135"/>
      <c r="KPP93" s="135"/>
      <c r="KPQ93" s="386"/>
      <c r="KPR93" s="135"/>
      <c r="KPS93" s="387"/>
      <c r="KPT93" s="387"/>
      <c r="KPU93" s="383"/>
      <c r="KPV93" s="384"/>
      <c r="KPW93" s="28"/>
      <c r="KPX93" s="385"/>
      <c r="KPY93" s="396"/>
      <c r="KPZ93" s="392"/>
      <c r="KQA93" s="135"/>
      <c r="KQB93" s="135"/>
      <c r="KQC93" s="386"/>
      <c r="KQD93" s="135"/>
      <c r="KQE93" s="387"/>
      <c r="KQF93" s="387"/>
      <c r="KQG93" s="383"/>
      <c r="KQH93" s="384"/>
      <c r="KQI93" s="28"/>
      <c r="KQJ93" s="385"/>
      <c r="KQK93" s="396"/>
      <c r="KQL93" s="392"/>
      <c r="KQM93" s="135"/>
      <c r="KQN93" s="135"/>
      <c r="KQO93" s="386"/>
      <c r="KQP93" s="135"/>
      <c r="KQQ93" s="387"/>
      <c r="KQR93" s="387"/>
      <c r="KQS93" s="383"/>
      <c r="KQT93" s="384"/>
      <c r="KQU93" s="28"/>
      <c r="KQV93" s="385"/>
      <c r="KQW93" s="396"/>
      <c r="KQX93" s="392"/>
      <c r="KQY93" s="135"/>
      <c r="KQZ93" s="135"/>
      <c r="KRA93" s="386"/>
      <c r="KRB93" s="135"/>
      <c r="KRC93" s="387"/>
      <c r="KRD93" s="387"/>
      <c r="KRE93" s="383"/>
      <c r="KRF93" s="384"/>
      <c r="KRG93" s="28"/>
      <c r="KRH93" s="385"/>
      <c r="KRI93" s="396"/>
      <c r="KRJ93" s="392"/>
      <c r="KRK93" s="135"/>
      <c r="KRL93" s="135"/>
      <c r="KRM93" s="386"/>
      <c r="KRN93" s="135"/>
      <c r="KRO93" s="387"/>
      <c r="KRP93" s="387"/>
      <c r="KRQ93" s="383"/>
      <c r="KRR93" s="384"/>
      <c r="KRS93" s="28"/>
      <c r="KRT93" s="385"/>
      <c r="KRU93" s="396"/>
      <c r="KRV93" s="392"/>
      <c r="KRW93" s="135"/>
      <c r="KRX93" s="135"/>
      <c r="KRY93" s="386"/>
      <c r="KRZ93" s="135"/>
      <c r="KSA93" s="387"/>
      <c r="KSB93" s="387"/>
      <c r="KSC93" s="383"/>
      <c r="KSD93" s="384"/>
      <c r="KSE93" s="28"/>
      <c r="KSF93" s="385"/>
      <c r="KSG93" s="396"/>
      <c r="KSH93" s="392"/>
      <c r="KSI93" s="135"/>
      <c r="KSJ93" s="135"/>
      <c r="KSK93" s="386"/>
      <c r="KSL93" s="135"/>
      <c r="KSM93" s="387"/>
      <c r="KSN93" s="387"/>
      <c r="KSO93" s="383"/>
      <c r="KSP93" s="384"/>
      <c r="KSQ93" s="28"/>
      <c r="KSR93" s="385"/>
      <c r="KSS93" s="396"/>
      <c r="KST93" s="392"/>
      <c r="KSU93" s="135"/>
      <c r="KSV93" s="135"/>
      <c r="KSW93" s="386"/>
      <c r="KSX93" s="135"/>
      <c r="KSY93" s="387"/>
      <c r="KSZ93" s="387"/>
      <c r="KTA93" s="383"/>
      <c r="KTB93" s="384"/>
      <c r="KTC93" s="28"/>
      <c r="KTD93" s="385"/>
      <c r="KTE93" s="396"/>
      <c r="KTF93" s="392"/>
      <c r="KTG93" s="135"/>
      <c r="KTH93" s="135"/>
      <c r="KTI93" s="386"/>
      <c r="KTJ93" s="135"/>
      <c r="KTK93" s="387"/>
      <c r="KTL93" s="387"/>
      <c r="KTM93" s="383"/>
      <c r="KTN93" s="384"/>
      <c r="KTO93" s="28"/>
      <c r="KTP93" s="385"/>
      <c r="KTQ93" s="396"/>
      <c r="KTR93" s="392"/>
      <c r="KTS93" s="135"/>
      <c r="KTT93" s="135"/>
      <c r="KTU93" s="386"/>
      <c r="KTV93" s="135"/>
      <c r="KTW93" s="387"/>
      <c r="KTX93" s="387"/>
      <c r="KTY93" s="383"/>
      <c r="KTZ93" s="384"/>
      <c r="KUA93" s="28"/>
      <c r="KUB93" s="385"/>
      <c r="KUC93" s="396"/>
      <c r="KUD93" s="392"/>
      <c r="KUE93" s="135"/>
      <c r="KUF93" s="135"/>
      <c r="KUG93" s="386"/>
      <c r="KUH93" s="135"/>
      <c r="KUI93" s="387"/>
      <c r="KUJ93" s="387"/>
      <c r="KUK93" s="383"/>
      <c r="KUL93" s="384"/>
      <c r="KUM93" s="28"/>
      <c r="KUN93" s="385"/>
      <c r="KUO93" s="396"/>
      <c r="KUP93" s="392"/>
      <c r="KUQ93" s="135"/>
      <c r="KUR93" s="135"/>
      <c r="KUS93" s="386"/>
      <c r="KUT93" s="135"/>
      <c r="KUU93" s="387"/>
      <c r="KUV93" s="387"/>
      <c r="KUW93" s="383"/>
      <c r="KUX93" s="384"/>
      <c r="KUY93" s="28"/>
      <c r="KUZ93" s="385"/>
      <c r="KVA93" s="396"/>
      <c r="KVB93" s="392"/>
      <c r="KVC93" s="135"/>
      <c r="KVD93" s="135"/>
      <c r="KVE93" s="386"/>
      <c r="KVF93" s="135"/>
      <c r="KVG93" s="387"/>
      <c r="KVH93" s="387"/>
      <c r="KVI93" s="383"/>
      <c r="KVJ93" s="384"/>
      <c r="KVK93" s="28"/>
      <c r="KVL93" s="385"/>
      <c r="KVM93" s="396"/>
      <c r="KVN93" s="392"/>
      <c r="KVO93" s="135"/>
      <c r="KVP93" s="135"/>
      <c r="KVQ93" s="386"/>
      <c r="KVR93" s="135"/>
      <c r="KVS93" s="387"/>
      <c r="KVT93" s="387"/>
      <c r="KVU93" s="383"/>
      <c r="KVV93" s="384"/>
      <c r="KVW93" s="28"/>
      <c r="KVX93" s="385"/>
      <c r="KVY93" s="396"/>
      <c r="KVZ93" s="392"/>
      <c r="KWA93" s="135"/>
      <c r="KWB93" s="135"/>
      <c r="KWC93" s="386"/>
      <c r="KWD93" s="135"/>
      <c r="KWE93" s="387"/>
      <c r="KWF93" s="387"/>
      <c r="KWG93" s="383"/>
      <c r="KWH93" s="384"/>
      <c r="KWI93" s="28"/>
      <c r="KWJ93" s="385"/>
      <c r="KWK93" s="396"/>
      <c r="KWL93" s="392"/>
      <c r="KWM93" s="135"/>
      <c r="KWN93" s="135"/>
      <c r="KWO93" s="386"/>
      <c r="KWP93" s="135"/>
      <c r="KWQ93" s="387"/>
      <c r="KWR93" s="387"/>
      <c r="KWS93" s="383"/>
      <c r="KWT93" s="384"/>
      <c r="KWU93" s="28"/>
      <c r="KWV93" s="385"/>
      <c r="KWW93" s="396"/>
      <c r="KWX93" s="392"/>
      <c r="KWY93" s="135"/>
      <c r="KWZ93" s="135"/>
      <c r="KXA93" s="386"/>
      <c r="KXB93" s="135"/>
      <c r="KXC93" s="387"/>
      <c r="KXD93" s="387"/>
      <c r="KXE93" s="383"/>
      <c r="KXF93" s="384"/>
      <c r="KXG93" s="28"/>
      <c r="KXH93" s="385"/>
      <c r="KXI93" s="396"/>
      <c r="KXJ93" s="392"/>
      <c r="KXK93" s="135"/>
      <c r="KXL93" s="135"/>
      <c r="KXM93" s="386"/>
      <c r="KXN93" s="135"/>
      <c r="KXO93" s="387"/>
      <c r="KXP93" s="387"/>
      <c r="KXQ93" s="383"/>
      <c r="KXR93" s="384"/>
      <c r="KXS93" s="28"/>
      <c r="KXT93" s="385"/>
      <c r="KXU93" s="396"/>
      <c r="KXV93" s="392"/>
      <c r="KXW93" s="135"/>
      <c r="KXX93" s="135"/>
      <c r="KXY93" s="386"/>
      <c r="KXZ93" s="135"/>
      <c r="KYA93" s="387"/>
      <c r="KYB93" s="387"/>
      <c r="KYC93" s="383"/>
      <c r="KYD93" s="384"/>
      <c r="KYE93" s="28"/>
      <c r="KYF93" s="385"/>
      <c r="KYG93" s="396"/>
      <c r="KYH93" s="392"/>
      <c r="KYI93" s="135"/>
      <c r="KYJ93" s="135"/>
      <c r="KYK93" s="386"/>
      <c r="KYL93" s="135"/>
      <c r="KYM93" s="387"/>
      <c r="KYN93" s="387"/>
      <c r="KYO93" s="383"/>
      <c r="KYP93" s="384"/>
      <c r="KYQ93" s="28"/>
      <c r="KYR93" s="385"/>
      <c r="KYS93" s="396"/>
      <c r="KYT93" s="392"/>
      <c r="KYU93" s="135"/>
      <c r="KYV93" s="135"/>
      <c r="KYW93" s="386"/>
      <c r="KYX93" s="135"/>
      <c r="KYY93" s="387"/>
      <c r="KYZ93" s="387"/>
      <c r="KZA93" s="383"/>
      <c r="KZB93" s="384"/>
      <c r="KZC93" s="28"/>
      <c r="KZD93" s="385"/>
      <c r="KZE93" s="396"/>
      <c r="KZF93" s="392"/>
      <c r="KZG93" s="135"/>
      <c r="KZH93" s="135"/>
      <c r="KZI93" s="386"/>
      <c r="KZJ93" s="135"/>
      <c r="KZK93" s="387"/>
      <c r="KZL93" s="387"/>
      <c r="KZM93" s="383"/>
      <c r="KZN93" s="384"/>
      <c r="KZO93" s="28"/>
      <c r="KZP93" s="385"/>
      <c r="KZQ93" s="396"/>
      <c r="KZR93" s="392"/>
      <c r="KZS93" s="135"/>
      <c r="KZT93" s="135"/>
      <c r="KZU93" s="386"/>
      <c r="KZV93" s="135"/>
      <c r="KZW93" s="387"/>
      <c r="KZX93" s="387"/>
      <c r="KZY93" s="383"/>
      <c r="KZZ93" s="384"/>
      <c r="LAA93" s="28"/>
      <c r="LAB93" s="385"/>
      <c r="LAC93" s="396"/>
      <c r="LAD93" s="392"/>
      <c r="LAE93" s="135"/>
      <c r="LAF93" s="135"/>
      <c r="LAG93" s="386"/>
      <c r="LAH93" s="135"/>
      <c r="LAI93" s="387"/>
      <c r="LAJ93" s="387"/>
      <c r="LAK93" s="383"/>
      <c r="LAL93" s="384"/>
      <c r="LAM93" s="28"/>
      <c r="LAN93" s="385"/>
      <c r="LAO93" s="396"/>
      <c r="LAP93" s="392"/>
      <c r="LAQ93" s="135"/>
      <c r="LAR93" s="135"/>
      <c r="LAS93" s="386"/>
      <c r="LAT93" s="135"/>
      <c r="LAU93" s="387"/>
      <c r="LAV93" s="387"/>
      <c r="LAW93" s="383"/>
      <c r="LAX93" s="384"/>
      <c r="LAY93" s="28"/>
      <c r="LAZ93" s="385"/>
      <c r="LBA93" s="396"/>
      <c r="LBB93" s="392"/>
      <c r="LBC93" s="135"/>
      <c r="LBD93" s="135"/>
      <c r="LBE93" s="386"/>
      <c r="LBF93" s="135"/>
      <c r="LBG93" s="387"/>
      <c r="LBH93" s="387"/>
      <c r="LBI93" s="383"/>
      <c r="LBJ93" s="384"/>
      <c r="LBK93" s="28"/>
      <c r="LBL93" s="385"/>
      <c r="LBM93" s="396"/>
      <c r="LBN93" s="392"/>
      <c r="LBO93" s="135"/>
      <c r="LBP93" s="135"/>
      <c r="LBQ93" s="386"/>
      <c r="LBR93" s="135"/>
      <c r="LBS93" s="387"/>
      <c r="LBT93" s="387"/>
      <c r="LBU93" s="383"/>
      <c r="LBV93" s="384"/>
      <c r="LBW93" s="28"/>
      <c r="LBX93" s="385"/>
      <c r="LBY93" s="396"/>
      <c r="LBZ93" s="392"/>
      <c r="LCA93" s="135"/>
      <c r="LCB93" s="135"/>
      <c r="LCC93" s="386"/>
      <c r="LCD93" s="135"/>
      <c r="LCE93" s="387"/>
      <c r="LCF93" s="387"/>
      <c r="LCG93" s="383"/>
      <c r="LCH93" s="384"/>
      <c r="LCI93" s="28"/>
      <c r="LCJ93" s="385"/>
      <c r="LCK93" s="396"/>
      <c r="LCL93" s="392"/>
      <c r="LCM93" s="135"/>
      <c r="LCN93" s="135"/>
      <c r="LCO93" s="386"/>
      <c r="LCP93" s="135"/>
      <c r="LCQ93" s="387"/>
      <c r="LCR93" s="387"/>
      <c r="LCS93" s="383"/>
      <c r="LCT93" s="384"/>
      <c r="LCU93" s="28"/>
      <c r="LCV93" s="385"/>
      <c r="LCW93" s="396"/>
      <c r="LCX93" s="392"/>
      <c r="LCY93" s="135"/>
      <c r="LCZ93" s="135"/>
      <c r="LDA93" s="386"/>
      <c r="LDB93" s="135"/>
      <c r="LDC93" s="387"/>
      <c r="LDD93" s="387"/>
      <c r="LDE93" s="383"/>
      <c r="LDF93" s="384"/>
      <c r="LDG93" s="28"/>
      <c r="LDH93" s="385"/>
      <c r="LDI93" s="396"/>
      <c r="LDJ93" s="392"/>
      <c r="LDK93" s="135"/>
      <c r="LDL93" s="135"/>
      <c r="LDM93" s="386"/>
      <c r="LDN93" s="135"/>
      <c r="LDO93" s="387"/>
      <c r="LDP93" s="387"/>
      <c r="LDQ93" s="383"/>
      <c r="LDR93" s="384"/>
      <c r="LDS93" s="28"/>
      <c r="LDT93" s="385"/>
      <c r="LDU93" s="396"/>
      <c r="LDV93" s="392"/>
      <c r="LDW93" s="135"/>
      <c r="LDX93" s="135"/>
      <c r="LDY93" s="386"/>
      <c r="LDZ93" s="135"/>
      <c r="LEA93" s="387"/>
      <c r="LEB93" s="387"/>
      <c r="LEC93" s="383"/>
      <c r="LED93" s="384"/>
      <c r="LEE93" s="28"/>
      <c r="LEF93" s="385"/>
      <c r="LEG93" s="396"/>
      <c r="LEH93" s="392"/>
      <c r="LEI93" s="135"/>
      <c r="LEJ93" s="135"/>
      <c r="LEK93" s="386"/>
      <c r="LEL93" s="135"/>
      <c r="LEM93" s="387"/>
      <c r="LEN93" s="387"/>
      <c r="LEO93" s="383"/>
      <c r="LEP93" s="384"/>
      <c r="LEQ93" s="28"/>
      <c r="LER93" s="385"/>
      <c r="LES93" s="396"/>
      <c r="LET93" s="392"/>
      <c r="LEU93" s="135"/>
      <c r="LEV93" s="135"/>
      <c r="LEW93" s="386"/>
      <c r="LEX93" s="135"/>
      <c r="LEY93" s="387"/>
      <c r="LEZ93" s="387"/>
      <c r="LFA93" s="383"/>
      <c r="LFB93" s="384"/>
      <c r="LFC93" s="28"/>
      <c r="LFD93" s="385"/>
      <c r="LFE93" s="396"/>
      <c r="LFF93" s="392"/>
      <c r="LFG93" s="135"/>
      <c r="LFH93" s="135"/>
      <c r="LFI93" s="386"/>
      <c r="LFJ93" s="135"/>
      <c r="LFK93" s="387"/>
      <c r="LFL93" s="387"/>
      <c r="LFM93" s="383"/>
      <c r="LFN93" s="384"/>
      <c r="LFO93" s="28"/>
      <c r="LFP93" s="385"/>
      <c r="LFQ93" s="396"/>
      <c r="LFR93" s="392"/>
      <c r="LFS93" s="135"/>
      <c r="LFT93" s="135"/>
      <c r="LFU93" s="386"/>
      <c r="LFV93" s="135"/>
      <c r="LFW93" s="387"/>
      <c r="LFX93" s="387"/>
      <c r="LFY93" s="383"/>
      <c r="LFZ93" s="384"/>
      <c r="LGA93" s="28"/>
      <c r="LGB93" s="385"/>
      <c r="LGC93" s="396"/>
      <c r="LGD93" s="392"/>
      <c r="LGE93" s="135"/>
      <c r="LGF93" s="135"/>
      <c r="LGG93" s="386"/>
      <c r="LGH93" s="135"/>
      <c r="LGI93" s="387"/>
      <c r="LGJ93" s="387"/>
      <c r="LGK93" s="383"/>
      <c r="LGL93" s="384"/>
      <c r="LGM93" s="28"/>
      <c r="LGN93" s="385"/>
      <c r="LGO93" s="396"/>
      <c r="LGP93" s="392"/>
      <c r="LGQ93" s="135"/>
      <c r="LGR93" s="135"/>
      <c r="LGS93" s="386"/>
      <c r="LGT93" s="135"/>
      <c r="LGU93" s="387"/>
      <c r="LGV93" s="387"/>
      <c r="LGW93" s="383"/>
      <c r="LGX93" s="384"/>
      <c r="LGY93" s="28"/>
      <c r="LGZ93" s="385"/>
      <c r="LHA93" s="396"/>
      <c r="LHB93" s="392"/>
      <c r="LHC93" s="135"/>
      <c r="LHD93" s="135"/>
      <c r="LHE93" s="386"/>
      <c r="LHF93" s="135"/>
      <c r="LHG93" s="387"/>
      <c r="LHH93" s="387"/>
      <c r="LHI93" s="383"/>
      <c r="LHJ93" s="384"/>
      <c r="LHK93" s="28"/>
      <c r="LHL93" s="385"/>
      <c r="LHM93" s="396"/>
      <c r="LHN93" s="392"/>
      <c r="LHO93" s="135"/>
      <c r="LHP93" s="135"/>
      <c r="LHQ93" s="386"/>
      <c r="LHR93" s="135"/>
      <c r="LHS93" s="387"/>
      <c r="LHT93" s="387"/>
      <c r="LHU93" s="383"/>
      <c r="LHV93" s="384"/>
      <c r="LHW93" s="28"/>
      <c r="LHX93" s="385"/>
      <c r="LHY93" s="396"/>
      <c r="LHZ93" s="392"/>
      <c r="LIA93" s="135"/>
      <c r="LIB93" s="135"/>
      <c r="LIC93" s="386"/>
      <c r="LID93" s="135"/>
      <c r="LIE93" s="387"/>
      <c r="LIF93" s="387"/>
      <c r="LIG93" s="383"/>
      <c r="LIH93" s="384"/>
      <c r="LII93" s="28"/>
      <c r="LIJ93" s="385"/>
      <c r="LIK93" s="396"/>
      <c r="LIL93" s="392"/>
      <c r="LIM93" s="135"/>
      <c r="LIN93" s="135"/>
      <c r="LIO93" s="386"/>
      <c r="LIP93" s="135"/>
      <c r="LIQ93" s="387"/>
      <c r="LIR93" s="387"/>
      <c r="LIS93" s="383"/>
      <c r="LIT93" s="384"/>
      <c r="LIU93" s="28"/>
      <c r="LIV93" s="385"/>
      <c r="LIW93" s="396"/>
      <c r="LIX93" s="392"/>
      <c r="LIY93" s="135"/>
      <c r="LIZ93" s="135"/>
      <c r="LJA93" s="386"/>
      <c r="LJB93" s="135"/>
      <c r="LJC93" s="387"/>
      <c r="LJD93" s="387"/>
      <c r="LJE93" s="383"/>
      <c r="LJF93" s="384"/>
      <c r="LJG93" s="28"/>
      <c r="LJH93" s="385"/>
      <c r="LJI93" s="396"/>
      <c r="LJJ93" s="392"/>
      <c r="LJK93" s="135"/>
      <c r="LJL93" s="135"/>
      <c r="LJM93" s="386"/>
      <c r="LJN93" s="135"/>
      <c r="LJO93" s="387"/>
      <c r="LJP93" s="387"/>
      <c r="LJQ93" s="383"/>
      <c r="LJR93" s="384"/>
      <c r="LJS93" s="28"/>
      <c r="LJT93" s="385"/>
      <c r="LJU93" s="396"/>
      <c r="LJV93" s="392"/>
      <c r="LJW93" s="135"/>
      <c r="LJX93" s="135"/>
      <c r="LJY93" s="386"/>
      <c r="LJZ93" s="135"/>
      <c r="LKA93" s="387"/>
      <c r="LKB93" s="387"/>
      <c r="LKC93" s="383"/>
      <c r="LKD93" s="384"/>
      <c r="LKE93" s="28"/>
      <c r="LKF93" s="385"/>
      <c r="LKG93" s="396"/>
      <c r="LKH93" s="392"/>
      <c r="LKI93" s="135"/>
      <c r="LKJ93" s="135"/>
      <c r="LKK93" s="386"/>
      <c r="LKL93" s="135"/>
      <c r="LKM93" s="387"/>
      <c r="LKN93" s="387"/>
      <c r="LKO93" s="383"/>
      <c r="LKP93" s="384"/>
      <c r="LKQ93" s="28"/>
      <c r="LKR93" s="385"/>
      <c r="LKS93" s="396"/>
      <c r="LKT93" s="392"/>
      <c r="LKU93" s="135"/>
      <c r="LKV93" s="135"/>
      <c r="LKW93" s="386"/>
      <c r="LKX93" s="135"/>
      <c r="LKY93" s="387"/>
      <c r="LKZ93" s="387"/>
      <c r="LLA93" s="383"/>
      <c r="LLB93" s="384"/>
      <c r="LLC93" s="28"/>
      <c r="LLD93" s="385"/>
      <c r="LLE93" s="396"/>
      <c r="LLF93" s="392"/>
      <c r="LLG93" s="135"/>
      <c r="LLH93" s="135"/>
      <c r="LLI93" s="386"/>
      <c r="LLJ93" s="135"/>
      <c r="LLK93" s="387"/>
      <c r="LLL93" s="387"/>
      <c r="LLM93" s="383"/>
      <c r="LLN93" s="384"/>
      <c r="LLO93" s="28"/>
      <c r="LLP93" s="385"/>
      <c r="LLQ93" s="396"/>
      <c r="LLR93" s="392"/>
      <c r="LLS93" s="135"/>
      <c r="LLT93" s="135"/>
      <c r="LLU93" s="386"/>
      <c r="LLV93" s="135"/>
      <c r="LLW93" s="387"/>
      <c r="LLX93" s="387"/>
      <c r="LLY93" s="383"/>
      <c r="LLZ93" s="384"/>
      <c r="LMA93" s="28"/>
      <c r="LMB93" s="385"/>
      <c r="LMC93" s="396"/>
      <c r="LMD93" s="392"/>
      <c r="LME93" s="135"/>
      <c r="LMF93" s="135"/>
      <c r="LMG93" s="386"/>
      <c r="LMH93" s="135"/>
      <c r="LMI93" s="387"/>
      <c r="LMJ93" s="387"/>
      <c r="LMK93" s="383"/>
      <c r="LML93" s="384"/>
      <c r="LMM93" s="28"/>
      <c r="LMN93" s="385"/>
      <c r="LMO93" s="396"/>
      <c r="LMP93" s="392"/>
      <c r="LMQ93" s="135"/>
      <c r="LMR93" s="135"/>
      <c r="LMS93" s="386"/>
      <c r="LMT93" s="135"/>
      <c r="LMU93" s="387"/>
      <c r="LMV93" s="387"/>
      <c r="LMW93" s="383"/>
      <c r="LMX93" s="384"/>
      <c r="LMY93" s="28"/>
      <c r="LMZ93" s="385"/>
      <c r="LNA93" s="396"/>
      <c r="LNB93" s="392"/>
      <c r="LNC93" s="135"/>
      <c r="LND93" s="135"/>
      <c r="LNE93" s="386"/>
      <c r="LNF93" s="135"/>
      <c r="LNG93" s="387"/>
      <c r="LNH93" s="387"/>
      <c r="LNI93" s="383"/>
      <c r="LNJ93" s="384"/>
      <c r="LNK93" s="28"/>
      <c r="LNL93" s="385"/>
      <c r="LNM93" s="396"/>
      <c r="LNN93" s="392"/>
      <c r="LNO93" s="135"/>
      <c r="LNP93" s="135"/>
      <c r="LNQ93" s="386"/>
      <c r="LNR93" s="135"/>
      <c r="LNS93" s="387"/>
      <c r="LNT93" s="387"/>
      <c r="LNU93" s="383"/>
      <c r="LNV93" s="384"/>
      <c r="LNW93" s="28"/>
      <c r="LNX93" s="385"/>
      <c r="LNY93" s="396"/>
      <c r="LNZ93" s="392"/>
      <c r="LOA93" s="135"/>
      <c r="LOB93" s="135"/>
      <c r="LOC93" s="386"/>
      <c r="LOD93" s="135"/>
      <c r="LOE93" s="387"/>
      <c r="LOF93" s="387"/>
      <c r="LOG93" s="383"/>
      <c r="LOH93" s="384"/>
      <c r="LOI93" s="28"/>
      <c r="LOJ93" s="385"/>
      <c r="LOK93" s="396"/>
      <c r="LOL93" s="392"/>
      <c r="LOM93" s="135"/>
      <c r="LON93" s="135"/>
      <c r="LOO93" s="386"/>
      <c r="LOP93" s="135"/>
      <c r="LOQ93" s="387"/>
      <c r="LOR93" s="387"/>
      <c r="LOS93" s="383"/>
      <c r="LOT93" s="384"/>
      <c r="LOU93" s="28"/>
      <c r="LOV93" s="385"/>
      <c r="LOW93" s="396"/>
      <c r="LOX93" s="392"/>
      <c r="LOY93" s="135"/>
      <c r="LOZ93" s="135"/>
      <c r="LPA93" s="386"/>
      <c r="LPB93" s="135"/>
      <c r="LPC93" s="387"/>
      <c r="LPD93" s="387"/>
      <c r="LPE93" s="383"/>
      <c r="LPF93" s="384"/>
      <c r="LPG93" s="28"/>
      <c r="LPH93" s="385"/>
      <c r="LPI93" s="396"/>
      <c r="LPJ93" s="392"/>
      <c r="LPK93" s="135"/>
      <c r="LPL93" s="135"/>
      <c r="LPM93" s="386"/>
      <c r="LPN93" s="135"/>
      <c r="LPO93" s="387"/>
      <c r="LPP93" s="387"/>
      <c r="LPQ93" s="383"/>
      <c r="LPR93" s="384"/>
      <c r="LPS93" s="28"/>
      <c r="LPT93" s="385"/>
      <c r="LPU93" s="396"/>
      <c r="LPV93" s="392"/>
      <c r="LPW93" s="135"/>
      <c r="LPX93" s="135"/>
      <c r="LPY93" s="386"/>
      <c r="LPZ93" s="135"/>
      <c r="LQA93" s="387"/>
      <c r="LQB93" s="387"/>
      <c r="LQC93" s="383"/>
      <c r="LQD93" s="384"/>
      <c r="LQE93" s="28"/>
      <c r="LQF93" s="385"/>
      <c r="LQG93" s="396"/>
      <c r="LQH93" s="392"/>
      <c r="LQI93" s="135"/>
      <c r="LQJ93" s="135"/>
      <c r="LQK93" s="386"/>
      <c r="LQL93" s="135"/>
      <c r="LQM93" s="387"/>
      <c r="LQN93" s="387"/>
      <c r="LQO93" s="383"/>
      <c r="LQP93" s="384"/>
      <c r="LQQ93" s="28"/>
      <c r="LQR93" s="385"/>
      <c r="LQS93" s="396"/>
      <c r="LQT93" s="392"/>
      <c r="LQU93" s="135"/>
      <c r="LQV93" s="135"/>
      <c r="LQW93" s="386"/>
      <c r="LQX93" s="135"/>
      <c r="LQY93" s="387"/>
      <c r="LQZ93" s="387"/>
      <c r="LRA93" s="383"/>
      <c r="LRB93" s="384"/>
      <c r="LRC93" s="28"/>
      <c r="LRD93" s="385"/>
      <c r="LRE93" s="396"/>
      <c r="LRF93" s="392"/>
      <c r="LRG93" s="135"/>
      <c r="LRH93" s="135"/>
      <c r="LRI93" s="386"/>
      <c r="LRJ93" s="135"/>
      <c r="LRK93" s="387"/>
      <c r="LRL93" s="387"/>
      <c r="LRM93" s="383"/>
      <c r="LRN93" s="384"/>
      <c r="LRO93" s="28"/>
      <c r="LRP93" s="385"/>
      <c r="LRQ93" s="396"/>
      <c r="LRR93" s="392"/>
      <c r="LRS93" s="135"/>
      <c r="LRT93" s="135"/>
      <c r="LRU93" s="386"/>
      <c r="LRV93" s="135"/>
      <c r="LRW93" s="387"/>
      <c r="LRX93" s="387"/>
      <c r="LRY93" s="383"/>
      <c r="LRZ93" s="384"/>
      <c r="LSA93" s="28"/>
      <c r="LSB93" s="385"/>
      <c r="LSC93" s="396"/>
      <c r="LSD93" s="392"/>
      <c r="LSE93" s="135"/>
      <c r="LSF93" s="135"/>
      <c r="LSG93" s="386"/>
      <c r="LSH93" s="135"/>
      <c r="LSI93" s="387"/>
      <c r="LSJ93" s="387"/>
      <c r="LSK93" s="383"/>
      <c r="LSL93" s="384"/>
      <c r="LSM93" s="28"/>
      <c r="LSN93" s="385"/>
      <c r="LSO93" s="396"/>
      <c r="LSP93" s="392"/>
      <c r="LSQ93" s="135"/>
      <c r="LSR93" s="135"/>
      <c r="LSS93" s="386"/>
      <c r="LST93" s="135"/>
      <c r="LSU93" s="387"/>
      <c r="LSV93" s="387"/>
      <c r="LSW93" s="383"/>
      <c r="LSX93" s="384"/>
      <c r="LSY93" s="28"/>
      <c r="LSZ93" s="385"/>
      <c r="LTA93" s="396"/>
      <c r="LTB93" s="392"/>
      <c r="LTC93" s="135"/>
      <c r="LTD93" s="135"/>
      <c r="LTE93" s="386"/>
      <c r="LTF93" s="135"/>
      <c r="LTG93" s="387"/>
      <c r="LTH93" s="387"/>
      <c r="LTI93" s="383"/>
      <c r="LTJ93" s="384"/>
      <c r="LTK93" s="28"/>
      <c r="LTL93" s="385"/>
      <c r="LTM93" s="396"/>
      <c r="LTN93" s="392"/>
      <c r="LTO93" s="135"/>
      <c r="LTP93" s="135"/>
      <c r="LTQ93" s="386"/>
      <c r="LTR93" s="135"/>
      <c r="LTS93" s="387"/>
      <c r="LTT93" s="387"/>
      <c r="LTU93" s="383"/>
      <c r="LTV93" s="384"/>
      <c r="LTW93" s="28"/>
      <c r="LTX93" s="385"/>
      <c r="LTY93" s="396"/>
      <c r="LTZ93" s="392"/>
      <c r="LUA93" s="135"/>
      <c r="LUB93" s="135"/>
      <c r="LUC93" s="386"/>
      <c r="LUD93" s="135"/>
      <c r="LUE93" s="387"/>
      <c r="LUF93" s="387"/>
      <c r="LUG93" s="383"/>
      <c r="LUH93" s="384"/>
      <c r="LUI93" s="28"/>
      <c r="LUJ93" s="385"/>
      <c r="LUK93" s="396"/>
      <c r="LUL93" s="392"/>
      <c r="LUM93" s="135"/>
      <c r="LUN93" s="135"/>
      <c r="LUO93" s="386"/>
      <c r="LUP93" s="135"/>
      <c r="LUQ93" s="387"/>
      <c r="LUR93" s="387"/>
      <c r="LUS93" s="383"/>
      <c r="LUT93" s="384"/>
      <c r="LUU93" s="28"/>
      <c r="LUV93" s="385"/>
      <c r="LUW93" s="396"/>
      <c r="LUX93" s="392"/>
      <c r="LUY93" s="135"/>
      <c r="LUZ93" s="135"/>
      <c r="LVA93" s="386"/>
      <c r="LVB93" s="135"/>
      <c r="LVC93" s="387"/>
      <c r="LVD93" s="387"/>
      <c r="LVE93" s="383"/>
      <c r="LVF93" s="384"/>
      <c r="LVG93" s="28"/>
      <c r="LVH93" s="385"/>
      <c r="LVI93" s="396"/>
      <c r="LVJ93" s="392"/>
      <c r="LVK93" s="135"/>
      <c r="LVL93" s="135"/>
      <c r="LVM93" s="386"/>
      <c r="LVN93" s="135"/>
      <c r="LVO93" s="387"/>
      <c r="LVP93" s="387"/>
      <c r="LVQ93" s="383"/>
      <c r="LVR93" s="384"/>
      <c r="LVS93" s="28"/>
      <c r="LVT93" s="385"/>
      <c r="LVU93" s="396"/>
      <c r="LVV93" s="392"/>
      <c r="LVW93" s="135"/>
      <c r="LVX93" s="135"/>
      <c r="LVY93" s="386"/>
      <c r="LVZ93" s="135"/>
      <c r="LWA93" s="387"/>
      <c r="LWB93" s="387"/>
      <c r="LWC93" s="383"/>
      <c r="LWD93" s="384"/>
      <c r="LWE93" s="28"/>
      <c r="LWF93" s="385"/>
      <c r="LWG93" s="396"/>
      <c r="LWH93" s="392"/>
      <c r="LWI93" s="135"/>
      <c r="LWJ93" s="135"/>
      <c r="LWK93" s="386"/>
      <c r="LWL93" s="135"/>
      <c r="LWM93" s="387"/>
      <c r="LWN93" s="387"/>
      <c r="LWO93" s="383"/>
      <c r="LWP93" s="384"/>
      <c r="LWQ93" s="28"/>
      <c r="LWR93" s="385"/>
      <c r="LWS93" s="396"/>
      <c r="LWT93" s="392"/>
      <c r="LWU93" s="135"/>
      <c r="LWV93" s="135"/>
      <c r="LWW93" s="386"/>
      <c r="LWX93" s="135"/>
      <c r="LWY93" s="387"/>
      <c r="LWZ93" s="387"/>
      <c r="LXA93" s="383"/>
      <c r="LXB93" s="384"/>
      <c r="LXC93" s="28"/>
      <c r="LXD93" s="385"/>
      <c r="LXE93" s="396"/>
      <c r="LXF93" s="392"/>
      <c r="LXG93" s="135"/>
      <c r="LXH93" s="135"/>
      <c r="LXI93" s="386"/>
      <c r="LXJ93" s="135"/>
      <c r="LXK93" s="387"/>
      <c r="LXL93" s="387"/>
      <c r="LXM93" s="383"/>
      <c r="LXN93" s="384"/>
      <c r="LXO93" s="28"/>
      <c r="LXP93" s="385"/>
      <c r="LXQ93" s="396"/>
      <c r="LXR93" s="392"/>
      <c r="LXS93" s="135"/>
      <c r="LXT93" s="135"/>
      <c r="LXU93" s="386"/>
      <c r="LXV93" s="135"/>
      <c r="LXW93" s="387"/>
      <c r="LXX93" s="387"/>
      <c r="LXY93" s="383"/>
      <c r="LXZ93" s="384"/>
      <c r="LYA93" s="28"/>
      <c r="LYB93" s="385"/>
      <c r="LYC93" s="396"/>
      <c r="LYD93" s="392"/>
      <c r="LYE93" s="135"/>
      <c r="LYF93" s="135"/>
      <c r="LYG93" s="386"/>
      <c r="LYH93" s="135"/>
      <c r="LYI93" s="387"/>
      <c r="LYJ93" s="387"/>
      <c r="LYK93" s="383"/>
      <c r="LYL93" s="384"/>
      <c r="LYM93" s="28"/>
      <c r="LYN93" s="385"/>
      <c r="LYO93" s="396"/>
      <c r="LYP93" s="392"/>
      <c r="LYQ93" s="135"/>
      <c r="LYR93" s="135"/>
      <c r="LYS93" s="386"/>
      <c r="LYT93" s="135"/>
      <c r="LYU93" s="387"/>
      <c r="LYV93" s="387"/>
      <c r="LYW93" s="383"/>
      <c r="LYX93" s="384"/>
      <c r="LYY93" s="28"/>
      <c r="LYZ93" s="385"/>
      <c r="LZA93" s="396"/>
      <c r="LZB93" s="392"/>
      <c r="LZC93" s="135"/>
      <c r="LZD93" s="135"/>
      <c r="LZE93" s="386"/>
      <c r="LZF93" s="135"/>
      <c r="LZG93" s="387"/>
      <c r="LZH93" s="387"/>
      <c r="LZI93" s="383"/>
      <c r="LZJ93" s="384"/>
      <c r="LZK93" s="28"/>
      <c r="LZL93" s="385"/>
      <c r="LZM93" s="396"/>
      <c r="LZN93" s="392"/>
      <c r="LZO93" s="135"/>
      <c r="LZP93" s="135"/>
      <c r="LZQ93" s="386"/>
      <c r="LZR93" s="135"/>
      <c r="LZS93" s="387"/>
      <c r="LZT93" s="387"/>
      <c r="LZU93" s="383"/>
      <c r="LZV93" s="384"/>
      <c r="LZW93" s="28"/>
      <c r="LZX93" s="385"/>
      <c r="LZY93" s="396"/>
      <c r="LZZ93" s="392"/>
      <c r="MAA93" s="135"/>
      <c r="MAB93" s="135"/>
      <c r="MAC93" s="386"/>
      <c r="MAD93" s="135"/>
      <c r="MAE93" s="387"/>
      <c r="MAF93" s="387"/>
      <c r="MAG93" s="383"/>
      <c r="MAH93" s="384"/>
      <c r="MAI93" s="28"/>
      <c r="MAJ93" s="385"/>
      <c r="MAK93" s="396"/>
      <c r="MAL93" s="392"/>
      <c r="MAM93" s="135"/>
      <c r="MAN93" s="135"/>
      <c r="MAO93" s="386"/>
      <c r="MAP93" s="135"/>
      <c r="MAQ93" s="387"/>
      <c r="MAR93" s="387"/>
      <c r="MAS93" s="383"/>
      <c r="MAT93" s="384"/>
      <c r="MAU93" s="28"/>
      <c r="MAV93" s="385"/>
      <c r="MAW93" s="396"/>
      <c r="MAX93" s="392"/>
      <c r="MAY93" s="135"/>
      <c r="MAZ93" s="135"/>
      <c r="MBA93" s="386"/>
      <c r="MBB93" s="135"/>
      <c r="MBC93" s="387"/>
      <c r="MBD93" s="387"/>
      <c r="MBE93" s="383"/>
      <c r="MBF93" s="384"/>
      <c r="MBG93" s="28"/>
      <c r="MBH93" s="385"/>
      <c r="MBI93" s="396"/>
      <c r="MBJ93" s="392"/>
      <c r="MBK93" s="135"/>
      <c r="MBL93" s="135"/>
      <c r="MBM93" s="386"/>
      <c r="MBN93" s="135"/>
      <c r="MBO93" s="387"/>
      <c r="MBP93" s="387"/>
      <c r="MBQ93" s="383"/>
      <c r="MBR93" s="384"/>
      <c r="MBS93" s="28"/>
      <c r="MBT93" s="385"/>
      <c r="MBU93" s="396"/>
      <c r="MBV93" s="392"/>
      <c r="MBW93" s="135"/>
      <c r="MBX93" s="135"/>
      <c r="MBY93" s="386"/>
      <c r="MBZ93" s="135"/>
      <c r="MCA93" s="387"/>
      <c r="MCB93" s="387"/>
      <c r="MCC93" s="383"/>
      <c r="MCD93" s="384"/>
      <c r="MCE93" s="28"/>
      <c r="MCF93" s="385"/>
      <c r="MCG93" s="396"/>
      <c r="MCH93" s="392"/>
      <c r="MCI93" s="135"/>
      <c r="MCJ93" s="135"/>
      <c r="MCK93" s="386"/>
      <c r="MCL93" s="135"/>
      <c r="MCM93" s="387"/>
      <c r="MCN93" s="387"/>
      <c r="MCO93" s="383"/>
      <c r="MCP93" s="384"/>
      <c r="MCQ93" s="28"/>
      <c r="MCR93" s="385"/>
      <c r="MCS93" s="396"/>
      <c r="MCT93" s="392"/>
      <c r="MCU93" s="135"/>
      <c r="MCV93" s="135"/>
      <c r="MCW93" s="386"/>
      <c r="MCX93" s="135"/>
      <c r="MCY93" s="387"/>
      <c r="MCZ93" s="387"/>
      <c r="MDA93" s="383"/>
      <c r="MDB93" s="384"/>
      <c r="MDC93" s="28"/>
      <c r="MDD93" s="385"/>
      <c r="MDE93" s="396"/>
      <c r="MDF93" s="392"/>
      <c r="MDG93" s="135"/>
      <c r="MDH93" s="135"/>
      <c r="MDI93" s="386"/>
      <c r="MDJ93" s="135"/>
      <c r="MDK93" s="387"/>
      <c r="MDL93" s="387"/>
      <c r="MDM93" s="383"/>
      <c r="MDN93" s="384"/>
      <c r="MDO93" s="28"/>
      <c r="MDP93" s="385"/>
      <c r="MDQ93" s="396"/>
      <c r="MDR93" s="392"/>
      <c r="MDS93" s="135"/>
      <c r="MDT93" s="135"/>
      <c r="MDU93" s="386"/>
      <c r="MDV93" s="135"/>
      <c r="MDW93" s="387"/>
      <c r="MDX93" s="387"/>
      <c r="MDY93" s="383"/>
      <c r="MDZ93" s="384"/>
      <c r="MEA93" s="28"/>
      <c r="MEB93" s="385"/>
      <c r="MEC93" s="396"/>
      <c r="MED93" s="392"/>
      <c r="MEE93" s="135"/>
      <c r="MEF93" s="135"/>
      <c r="MEG93" s="386"/>
      <c r="MEH93" s="135"/>
      <c r="MEI93" s="387"/>
      <c r="MEJ93" s="387"/>
      <c r="MEK93" s="383"/>
      <c r="MEL93" s="384"/>
      <c r="MEM93" s="28"/>
      <c r="MEN93" s="385"/>
      <c r="MEO93" s="396"/>
      <c r="MEP93" s="392"/>
      <c r="MEQ93" s="135"/>
      <c r="MER93" s="135"/>
      <c r="MES93" s="386"/>
      <c r="MET93" s="135"/>
      <c r="MEU93" s="387"/>
      <c r="MEV93" s="387"/>
      <c r="MEW93" s="383"/>
      <c r="MEX93" s="384"/>
      <c r="MEY93" s="28"/>
      <c r="MEZ93" s="385"/>
      <c r="MFA93" s="396"/>
      <c r="MFB93" s="392"/>
      <c r="MFC93" s="135"/>
      <c r="MFD93" s="135"/>
      <c r="MFE93" s="386"/>
      <c r="MFF93" s="135"/>
      <c r="MFG93" s="387"/>
      <c r="MFH93" s="387"/>
      <c r="MFI93" s="383"/>
      <c r="MFJ93" s="384"/>
      <c r="MFK93" s="28"/>
      <c r="MFL93" s="385"/>
      <c r="MFM93" s="396"/>
      <c r="MFN93" s="392"/>
      <c r="MFO93" s="135"/>
      <c r="MFP93" s="135"/>
      <c r="MFQ93" s="386"/>
      <c r="MFR93" s="135"/>
      <c r="MFS93" s="387"/>
      <c r="MFT93" s="387"/>
      <c r="MFU93" s="383"/>
      <c r="MFV93" s="384"/>
      <c r="MFW93" s="28"/>
      <c r="MFX93" s="385"/>
      <c r="MFY93" s="396"/>
      <c r="MFZ93" s="392"/>
      <c r="MGA93" s="135"/>
      <c r="MGB93" s="135"/>
      <c r="MGC93" s="386"/>
      <c r="MGD93" s="135"/>
      <c r="MGE93" s="387"/>
      <c r="MGF93" s="387"/>
      <c r="MGG93" s="383"/>
      <c r="MGH93" s="384"/>
      <c r="MGI93" s="28"/>
      <c r="MGJ93" s="385"/>
      <c r="MGK93" s="396"/>
      <c r="MGL93" s="392"/>
      <c r="MGM93" s="135"/>
      <c r="MGN93" s="135"/>
      <c r="MGO93" s="386"/>
      <c r="MGP93" s="135"/>
      <c r="MGQ93" s="387"/>
      <c r="MGR93" s="387"/>
      <c r="MGS93" s="383"/>
      <c r="MGT93" s="384"/>
      <c r="MGU93" s="28"/>
      <c r="MGV93" s="385"/>
      <c r="MGW93" s="396"/>
      <c r="MGX93" s="392"/>
      <c r="MGY93" s="135"/>
      <c r="MGZ93" s="135"/>
      <c r="MHA93" s="386"/>
      <c r="MHB93" s="135"/>
      <c r="MHC93" s="387"/>
      <c r="MHD93" s="387"/>
      <c r="MHE93" s="383"/>
      <c r="MHF93" s="384"/>
      <c r="MHG93" s="28"/>
      <c r="MHH93" s="385"/>
      <c r="MHI93" s="396"/>
      <c r="MHJ93" s="392"/>
      <c r="MHK93" s="135"/>
      <c r="MHL93" s="135"/>
      <c r="MHM93" s="386"/>
      <c r="MHN93" s="135"/>
      <c r="MHO93" s="387"/>
      <c r="MHP93" s="387"/>
      <c r="MHQ93" s="383"/>
      <c r="MHR93" s="384"/>
      <c r="MHS93" s="28"/>
      <c r="MHT93" s="385"/>
      <c r="MHU93" s="396"/>
      <c r="MHV93" s="392"/>
      <c r="MHW93" s="135"/>
      <c r="MHX93" s="135"/>
      <c r="MHY93" s="386"/>
      <c r="MHZ93" s="135"/>
      <c r="MIA93" s="387"/>
      <c r="MIB93" s="387"/>
      <c r="MIC93" s="383"/>
      <c r="MID93" s="384"/>
      <c r="MIE93" s="28"/>
      <c r="MIF93" s="385"/>
      <c r="MIG93" s="396"/>
      <c r="MIH93" s="392"/>
      <c r="MII93" s="135"/>
      <c r="MIJ93" s="135"/>
      <c r="MIK93" s="386"/>
      <c r="MIL93" s="135"/>
      <c r="MIM93" s="387"/>
      <c r="MIN93" s="387"/>
      <c r="MIO93" s="383"/>
      <c r="MIP93" s="384"/>
      <c r="MIQ93" s="28"/>
      <c r="MIR93" s="385"/>
      <c r="MIS93" s="396"/>
      <c r="MIT93" s="392"/>
      <c r="MIU93" s="135"/>
      <c r="MIV93" s="135"/>
      <c r="MIW93" s="386"/>
      <c r="MIX93" s="135"/>
      <c r="MIY93" s="387"/>
      <c r="MIZ93" s="387"/>
      <c r="MJA93" s="383"/>
      <c r="MJB93" s="384"/>
      <c r="MJC93" s="28"/>
      <c r="MJD93" s="385"/>
      <c r="MJE93" s="396"/>
      <c r="MJF93" s="392"/>
      <c r="MJG93" s="135"/>
      <c r="MJH93" s="135"/>
      <c r="MJI93" s="386"/>
      <c r="MJJ93" s="135"/>
      <c r="MJK93" s="387"/>
      <c r="MJL93" s="387"/>
      <c r="MJM93" s="383"/>
      <c r="MJN93" s="384"/>
      <c r="MJO93" s="28"/>
      <c r="MJP93" s="385"/>
      <c r="MJQ93" s="396"/>
      <c r="MJR93" s="392"/>
      <c r="MJS93" s="135"/>
      <c r="MJT93" s="135"/>
      <c r="MJU93" s="386"/>
      <c r="MJV93" s="135"/>
      <c r="MJW93" s="387"/>
      <c r="MJX93" s="387"/>
      <c r="MJY93" s="383"/>
      <c r="MJZ93" s="384"/>
      <c r="MKA93" s="28"/>
      <c r="MKB93" s="385"/>
      <c r="MKC93" s="396"/>
      <c r="MKD93" s="392"/>
      <c r="MKE93" s="135"/>
      <c r="MKF93" s="135"/>
      <c r="MKG93" s="386"/>
      <c r="MKH93" s="135"/>
      <c r="MKI93" s="387"/>
      <c r="MKJ93" s="387"/>
      <c r="MKK93" s="383"/>
      <c r="MKL93" s="384"/>
      <c r="MKM93" s="28"/>
      <c r="MKN93" s="385"/>
      <c r="MKO93" s="396"/>
      <c r="MKP93" s="392"/>
      <c r="MKQ93" s="135"/>
      <c r="MKR93" s="135"/>
      <c r="MKS93" s="386"/>
      <c r="MKT93" s="135"/>
      <c r="MKU93" s="387"/>
      <c r="MKV93" s="387"/>
      <c r="MKW93" s="383"/>
      <c r="MKX93" s="384"/>
      <c r="MKY93" s="28"/>
      <c r="MKZ93" s="385"/>
      <c r="MLA93" s="396"/>
      <c r="MLB93" s="392"/>
      <c r="MLC93" s="135"/>
      <c r="MLD93" s="135"/>
      <c r="MLE93" s="386"/>
      <c r="MLF93" s="135"/>
      <c r="MLG93" s="387"/>
      <c r="MLH93" s="387"/>
      <c r="MLI93" s="383"/>
      <c r="MLJ93" s="384"/>
      <c r="MLK93" s="28"/>
      <c r="MLL93" s="385"/>
      <c r="MLM93" s="396"/>
      <c r="MLN93" s="392"/>
      <c r="MLO93" s="135"/>
      <c r="MLP93" s="135"/>
      <c r="MLQ93" s="386"/>
      <c r="MLR93" s="135"/>
      <c r="MLS93" s="387"/>
      <c r="MLT93" s="387"/>
      <c r="MLU93" s="383"/>
      <c r="MLV93" s="384"/>
      <c r="MLW93" s="28"/>
      <c r="MLX93" s="385"/>
      <c r="MLY93" s="396"/>
      <c r="MLZ93" s="392"/>
      <c r="MMA93" s="135"/>
      <c r="MMB93" s="135"/>
      <c r="MMC93" s="386"/>
      <c r="MMD93" s="135"/>
      <c r="MME93" s="387"/>
      <c r="MMF93" s="387"/>
      <c r="MMG93" s="383"/>
      <c r="MMH93" s="384"/>
      <c r="MMI93" s="28"/>
      <c r="MMJ93" s="385"/>
      <c r="MMK93" s="396"/>
      <c r="MML93" s="392"/>
      <c r="MMM93" s="135"/>
      <c r="MMN93" s="135"/>
      <c r="MMO93" s="386"/>
      <c r="MMP93" s="135"/>
      <c r="MMQ93" s="387"/>
      <c r="MMR93" s="387"/>
      <c r="MMS93" s="383"/>
      <c r="MMT93" s="384"/>
      <c r="MMU93" s="28"/>
      <c r="MMV93" s="385"/>
      <c r="MMW93" s="396"/>
      <c r="MMX93" s="392"/>
      <c r="MMY93" s="135"/>
      <c r="MMZ93" s="135"/>
      <c r="MNA93" s="386"/>
      <c r="MNB93" s="135"/>
      <c r="MNC93" s="387"/>
      <c r="MND93" s="387"/>
      <c r="MNE93" s="383"/>
      <c r="MNF93" s="384"/>
      <c r="MNG93" s="28"/>
      <c r="MNH93" s="385"/>
      <c r="MNI93" s="396"/>
      <c r="MNJ93" s="392"/>
      <c r="MNK93" s="135"/>
      <c r="MNL93" s="135"/>
      <c r="MNM93" s="386"/>
      <c r="MNN93" s="135"/>
      <c r="MNO93" s="387"/>
      <c r="MNP93" s="387"/>
      <c r="MNQ93" s="383"/>
      <c r="MNR93" s="384"/>
      <c r="MNS93" s="28"/>
      <c r="MNT93" s="385"/>
      <c r="MNU93" s="396"/>
      <c r="MNV93" s="392"/>
      <c r="MNW93" s="135"/>
      <c r="MNX93" s="135"/>
      <c r="MNY93" s="386"/>
      <c r="MNZ93" s="135"/>
      <c r="MOA93" s="387"/>
      <c r="MOB93" s="387"/>
      <c r="MOC93" s="383"/>
      <c r="MOD93" s="384"/>
      <c r="MOE93" s="28"/>
      <c r="MOF93" s="385"/>
      <c r="MOG93" s="396"/>
      <c r="MOH93" s="392"/>
      <c r="MOI93" s="135"/>
      <c r="MOJ93" s="135"/>
      <c r="MOK93" s="386"/>
      <c r="MOL93" s="135"/>
      <c r="MOM93" s="387"/>
      <c r="MON93" s="387"/>
      <c r="MOO93" s="383"/>
      <c r="MOP93" s="384"/>
      <c r="MOQ93" s="28"/>
      <c r="MOR93" s="385"/>
      <c r="MOS93" s="396"/>
      <c r="MOT93" s="392"/>
      <c r="MOU93" s="135"/>
      <c r="MOV93" s="135"/>
      <c r="MOW93" s="386"/>
      <c r="MOX93" s="135"/>
      <c r="MOY93" s="387"/>
      <c r="MOZ93" s="387"/>
      <c r="MPA93" s="383"/>
      <c r="MPB93" s="384"/>
      <c r="MPC93" s="28"/>
      <c r="MPD93" s="385"/>
      <c r="MPE93" s="396"/>
      <c r="MPF93" s="392"/>
      <c r="MPG93" s="135"/>
      <c r="MPH93" s="135"/>
      <c r="MPI93" s="386"/>
      <c r="MPJ93" s="135"/>
      <c r="MPK93" s="387"/>
      <c r="MPL93" s="387"/>
      <c r="MPM93" s="383"/>
      <c r="MPN93" s="384"/>
      <c r="MPO93" s="28"/>
      <c r="MPP93" s="385"/>
      <c r="MPQ93" s="396"/>
      <c r="MPR93" s="392"/>
      <c r="MPS93" s="135"/>
      <c r="MPT93" s="135"/>
      <c r="MPU93" s="386"/>
      <c r="MPV93" s="135"/>
      <c r="MPW93" s="387"/>
      <c r="MPX93" s="387"/>
      <c r="MPY93" s="383"/>
      <c r="MPZ93" s="384"/>
      <c r="MQA93" s="28"/>
      <c r="MQB93" s="385"/>
      <c r="MQC93" s="396"/>
      <c r="MQD93" s="392"/>
      <c r="MQE93" s="135"/>
      <c r="MQF93" s="135"/>
      <c r="MQG93" s="386"/>
      <c r="MQH93" s="135"/>
      <c r="MQI93" s="387"/>
      <c r="MQJ93" s="387"/>
      <c r="MQK93" s="383"/>
      <c r="MQL93" s="384"/>
      <c r="MQM93" s="28"/>
      <c r="MQN93" s="385"/>
      <c r="MQO93" s="396"/>
      <c r="MQP93" s="392"/>
      <c r="MQQ93" s="135"/>
      <c r="MQR93" s="135"/>
      <c r="MQS93" s="386"/>
      <c r="MQT93" s="135"/>
      <c r="MQU93" s="387"/>
      <c r="MQV93" s="387"/>
      <c r="MQW93" s="383"/>
      <c r="MQX93" s="384"/>
      <c r="MQY93" s="28"/>
      <c r="MQZ93" s="385"/>
      <c r="MRA93" s="396"/>
      <c r="MRB93" s="392"/>
      <c r="MRC93" s="135"/>
      <c r="MRD93" s="135"/>
      <c r="MRE93" s="386"/>
      <c r="MRF93" s="135"/>
      <c r="MRG93" s="387"/>
      <c r="MRH93" s="387"/>
      <c r="MRI93" s="383"/>
      <c r="MRJ93" s="384"/>
      <c r="MRK93" s="28"/>
      <c r="MRL93" s="385"/>
      <c r="MRM93" s="396"/>
      <c r="MRN93" s="392"/>
      <c r="MRO93" s="135"/>
      <c r="MRP93" s="135"/>
      <c r="MRQ93" s="386"/>
      <c r="MRR93" s="135"/>
      <c r="MRS93" s="387"/>
      <c r="MRT93" s="387"/>
      <c r="MRU93" s="383"/>
      <c r="MRV93" s="384"/>
      <c r="MRW93" s="28"/>
      <c r="MRX93" s="385"/>
      <c r="MRY93" s="396"/>
      <c r="MRZ93" s="392"/>
      <c r="MSA93" s="135"/>
      <c r="MSB93" s="135"/>
      <c r="MSC93" s="386"/>
      <c r="MSD93" s="135"/>
      <c r="MSE93" s="387"/>
      <c r="MSF93" s="387"/>
      <c r="MSG93" s="383"/>
      <c r="MSH93" s="384"/>
      <c r="MSI93" s="28"/>
      <c r="MSJ93" s="385"/>
      <c r="MSK93" s="396"/>
      <c r="MSL93" s="392"/>
      <c r="MSM93" s="135"/>
      <c r="MSN93" s="135"/>
      <c r="MSO93" s="386"/>
      <c r="MSP93" s="135"/>
      <c r="MSQ93" s="387"/>
      <c r="MSR93" s="387"/>
      <c r="MSS93" s="383"/>
      <c r="MST93" s="384"/>
      <c r="MSU93" s="28"/>
      <c r="MSV93" s="385"/>
      <c r="MSW93" s="396"/>
      <c r="MSX93" s="392"/>
      <c r="MSY93" s="135"/>
      <c r="MSZ93" s="135"/>
      <c r="MTA93" s="386"/>
      <c r="MTB93" s="135"/>
      <c r="MTC93" s="387"/>
      <c r="MTD93" s="387"/>
      <c r="MTE93" s="383"/>
      <c r="MTF93" s="384"/>
      <c r="MTG93" s="28"/>
      <c r="MTH93" s="385"/>
      <c r="MTI93" s="396"/>
      <c r="MTJ93" s="392"/>
      <c r="MTK93" s="135"/>
      <c r="MTL93" s="135"/>
      <c r="MTM93" s="386"/>
      <c r="MTN93" s="135"/>
      <c r="MTO93" s="387"/>
      <c r="MTP93" s="387"/>
      <c r="MTQ93" s="383"/>
      <c r="MTR93" s="384"/>
      <c r="MTS93" s="28"/>
      <c r="MTT93" s="385"/>
      <c r="MTU93" s="396"/>
      <c r="MTV93" s="392"/>
      <c r="MTW93" s="135"/>
      <c r="MTX93" s="135"/>
      <c r="MTY93" s="386"/>
      <c r="MTZ93" s="135"/>
      <c r="MUA93" s="387"/>
      <c r="MUB93" s="387"/>
      <c r="MUC93" s="383"/>
      <c r="MUD93" s="384"/>
      <c r="MUE93" s="28"/>
      <c r="MUF93" s="385"/>
      <c r="MUG93" s="396"/>
      <c r="MUH93" s="392"/>
      <c r="MUI93" s="135"/>
      <c r="MUJ93" s="135"/>
      <c r="MUK93" s="386"/>
      <c r="MUL93" s="135"/>
      <c r="MUM93" s="387"/>
      <c r="MUN93" s="387"/>
      <c r="MUO93" s="383"/>
      <c r="MUP93" s="384"/>
      <c r="MUQ93" s="28"/>
      <c r="MUR93" s="385"/>
      <c r="MUS93" s="396"/>
      <c r="MUT93" s="392"/>
      <c r="MUU93" s="135"/>
      <c r="MUV93" s="135"/>
      <c r="MUW93" s="386"/>
      <c r="MUX93" s="135"/>
      <c r="MUY93" s="387"/>
      <c r="MUZ93" s="387"/>
      <c r="MVA93" s="383"/>
      <c r="MVB93" s="384"/>
      <c r="MVC93" s="28"/>
      <c r="MVD93" s="385"/>
      <c r="MVE93" s="396"/>
      <c r="MVF93" s="392"/>
      <c r="MVG93" s="135"/>
      <c r="MVH93" s="135"/>
      <c r="MVI93" s="386"/>
      <c r="MVJ93" s="135"/>
      <c r="MVK93" s="387"/>
      <c r="MVL93" s="387"/>
      <c r="MVM93" s="383"/>
      <c r="MVN93" s="384"/>
      <c r="MVO93" s="28"/>
      <c r="MVP93" s="385"/>
      <c r="MVQ93" s="396"/>
      <c r="MVR93" s="392"/>
      <c r="MVS93" s="135"/>
      <c r="MVT93" s="135"/>
      <c r="MVU93" s="386"/>
      <c r="MVV93" s="135"/>
      <c r="MVW93" s="387"/>
      <c r="MVX93" s="387"/>
      <c r="MVY93" s="383"/>
      <c r="MVZ93" s="384"/>
      <c r="MWA93" s="28"/>
      <c r="MWB93" s="385"/>
      <c r="MWC93" s="396"/>
      <c r="MWD93" s="392"/>
      <c r="MWE93" s="135"/>
      <c r="MWF93" s="135"/>
      <c r="MWG93" s="386"/>
      <c r="MWH93" s="135"/>
      <c r="MWI93" s="387"/>
      <c r="MWJ93" s="387"/>
      <c r="MWK93" s="383"/>
      <c r="MWL93" s="384"/>
      <c r="MWM93" s="28"/>
      <c r="MWN93" s="385"/>
      <c r="MWO93" s="396"/>
      <c r="MWP93" s="392"/>
      <c r="MWQ93" s="135"/>
      <c r="MWR93" s="135"/>
      <c r="MWS93" s="386"/>
      <c r="MWT93" s="135"/>
      <c r="MWU93" s="387"/>
      <c r="MWV93" s="387"/>
      <c r="MWW93" s="383"/>
      <c r="MWX93" s="384"/>
      <c r="MWY93" s="28"/>
      <c r="MWZ93" s="385"/>
      <c r="MXA93" s="396"/>
      <c r="MXB93" s="392"/>
      <c r="MXC93" s="135"/>
      <c r="MXD93" s="135"/>
      <c r="MXE93" s="386"/>
      <c r="MXF93" s="135"/>
      <c r="MXG93" s="387"/>
      <c r="MXH93" s="387"/>
      <c r="MXI93" s="383"/>
      <c r="MXJ93" s="384"/>
      <c r="MXK93" s="28"/>
      <c r="MXL93" s="385"/>
      <c r="MXM93" s="396"/>
      <c r="MXN93" s="392"/>
      <c r="MXO93" s="135"/>
      <c r="MXP93" s="135"/>
      <c r="MXQ93" s="386"/>
      <c r="MXR93" s="135"/>
      <c r="MXS93" s="387"/>
      <c r="MXT93" s="387"/>
      <c r="MXU93" s="383"/>
      <c r="MXV93" s="384"/>
      <c r="MXW93" s="28"/>
      <c r="MXX93" s="385"/>
      <c r="MXY93" s="396"/>
      <c r="MXZ93" s="392"/>
      <c r="MYA93" s="135"/>
      <c r="MYB93" s="135"/>
      <c r="MYC93" s="386"/>
      <c r="MYD93" s="135"/>
      <c r="MYE93" s="387"/>
      <c r="MYF93" s="387"/>
      <c r="MYG93" s="383"/>
      <c r="MYH93" s="384"/>
      <c r="MYI93" s="28"/>
      <c r="MYJ93" s="385"/>
      <c r="MYK93" s="396"/>
      <c r="MYL93" s="392"/>
      <c r="MYM93" s="135"/>
      <c r="MYN93" s="135"/>
      <c r="MYO93" s="386"/>
      <c r="MYP93" s="135"/>
      <c r="MYQ93" s="387"/>
      <c r="MYR93" s="387"/>
      <c r="MYS93" s="383"/>
      <c r="MYT93" s="384"/>
      <c r="MYU93" s="28"/>
      <c r="MYV93" s="385"/>
      <c r="MYW93" s="396"/>
      <c r="MYX93" s="392"/>
      <c r="MYY93" s="135"/>
      <c r="MYZ93" s="135"/>
      <c r="MZA93" s="386"/>
      <c r="MZB93" s="135"/>
      <c r="MZC93" s="387"/>
      <c r="MZD93" s="387"/>
      <c r="MZE93" s="383"/>
      <c r="MZF93" s="384"/>
      <c r="MZG93" s="28"/>
      <c r="MZH93" s="385"/>
      <c r="MZI93" s="396"/>
      <c r="MZJ93" s="392"/>
      <c r="MZK93" s="135"/>
      <c r="MZL93" s="135"/>
      <c r="MZM93" s="386"/>
      <c r="MZN93" s="135"/>
      <c r="MZO93" s="387"/>
      <c r="MZP93" s="387"/>
      <c r="MZQ93" s="383"/>
      <c r="MZR93" s="384"/>
      <c r="MZS93" s="28"/>
      <c r="MZT93" s="385"/>
      <c r="MZU93" s="396"/>
      <c r="MZV93" s="392"/>
      <c r="MZW93" s="135"/>
      <c r="MZX93" s="135"/>
      <c r="MZY93" s="386"/>
      <c r="MZZ93" s="135"/>
      <c r="NAA93" s="387"/>
      <c r="NAB93" s="387"/>
      <c r="NAC93" s="383"/>
      <c r="NAD93" s="384"/>
      <c r="NAE93" s="28"/>
      <c r="NAF93" s="385"/>
      <c r="NAG93" s="396"/>
      <c r="NAH93" s="392"/>
      <c r="NAI93" s="135"/>
      <c r="NAJ93" s="135"/>
      <c r="NAK93" s="386"/>
      <c r="NAL93" s="135"/>
      <c r="NAM93" s="387"/>
      <c r="NAN93" s="387"/>
      <c r="NAO93" s="383"/>
      <c r="NAP93" s="384"/>
      <c r="NAQ93" s="28"/>
      <c r="NAR93" s="385"/>
      <c r="NAS93" s="396"/>
      <c r="NAT93" s="392"/>
      <c r="NAU93" s="135"/>
      <c r="NAV93" s="135"/>
      <c r="NAW93" s="386"/>
      <c r="NAX93" s="135"/>
      <c r="NAY93" s="387"/>
      <c r="NAZ93" s="387"/>
      <c r="NBA93" s="383"/>
      <c r="NBB93" s="384"/>
      <c r="NBC93" s="28"/>
      <c r="NBD93" s="385"/>
      <c r="NBE93" s="396"/>
      <c r="NBF93" s="392"/>
      <c r="NBG93" s="135"/>
      <c r="NBH93" s="135"/>
      <c r="NBI93" s="386"/>
      <c r="NBJ93" s="135"/>
      <c r="NBK93" s="387"/>
      <c r="NBL93" s="387"/>
      <c r="NBM93" s="383"/>
      <c r="NBN93" s="384"/>
      <c r="NBO93" s="28"/>
      <c r="NBP93" s="385"/>
      <c r="NBQ93" s="396"/>
      <c r="NBR93" s="392"/>
      <c r="NBS93" s="135"/>
      <c r="NBT93" s="135"/>
      <c r="NBU93" s="386"/>
      <c r="NBV93" s="135"/>
      <c r="NBW93" s="387"/>
      <c r="NBX93" s="387"/>
      <c r="NBY93" s="383"/>
      <c r="NBZ93" s="384"/>
      <c r="NCA93" s="28"/>
      <c r="NCB93" s="385"/>
      <c r="NCC93" s="396"/>
      <c r="NCD93" s="392"/>
      <c r="NCE93" s="135"/>
      <c r="NCF93" s="135"/>
      <c r="NCG93" s="386"/>
      <c r="NCH93" s="135"/>
      <c r="NCI93" s="387"/>
      <c r="NCJ93" s="387"/>
      <c r="NCK93" s="383"/>
      <c r="NCL93" s="384"/>
      <c r="NCM93" s="28"/>
      <c r="NCN93" s="385"/>
      <c r="NCO93" s="396"/>
      <c r="NCP93" s="392"/>
      <c r="NCQ93" s="135"/>
      <c r="NCR93" s="135"/>
      <c r="NCS93" s="386"/>
      <c r="NCT93" s="135"/>
      <c r="NCU93" s="387"/>
      <c r="NCV93" s="387"/>
      <c r="NCW93" s="383"/>
      <c r="NCX93" s="384"/>
      <c r="NCY93" s="28"/>
      <c r="NCZ93" s="385"/>
      <c r="NDA93" s="396"/>
      <c r="NDB93" s="392"/>
      <c r="NDC93" s="135"/>
      <c r="NDD93" s="135"/>
      <c r="NDE93" s="386"/>
      <c r="NDF93" s="135"/>
      <c r="NDG93" s="387"/>
      <c r="NDH93" s="387"/>
      <c r="NDI93" s="383"/>
      <c r="NDJ93" s="384"/>
      <c r="NDK93" s="28"/>
      <c r="NDL93" s="385"/>
      <c r="NDM93" s="396"/>
      <c r="NDN93" s="392"/>
      <c r="NDO93" s="135"/>
      <c r="NDP93" s="135"/>
      <c r="NDQ93" s="386"/>
      <c r="NDR93" s="135"/>
      <c r="NDS93" s="387"/>
      <c r="NDT93" s="387"/>
      <c r="NDU93" s="383"/>
      <c r="NDV93" s="384"/>
      <c r="NDW93" s="28"/>
      <c r="NDX93" s="385"/>
      <c r="NDY93" s="396"/>
      <c r="NDZ93" s="392"/>
      <c r="NEA93" s="135"/>
      <c r="NEB93" s="135"/>
      <c r="NEC93" s="386"/>
      <c r="NED93" s="135"/>
      <c r="NEE93" s="387"/>
      <c r="NEF93" s="387"/>
      <c r="NEG93" s="383"/>
      <c r="NEH93" s="384"/>
      <c r="NEI93" s="28"/>
      <c r="NEJ93" s="385"/>
      <c r="NEK93" s="396"/>
      <c r="NEL93" s="392"/>
      <c r="NEM93" s="135"/>
      <c r="NEN93" s="135"/>
      <c r="NEO93" s="386"/>
      <c r="NEP93" s="135"/>
      <c r="NEQ93" s="387"/>
      <c r="NER93" s="387"/>
      <c r="NES93" s="383"/>
      <c r="NET93" s="384"/>
      <c r="NEU93" s="28"/>
      <c r="NEV93" s="385"/>
      <c r="NEW93" s="396"/>
      <c r="NEX93" s="392"/>
      <c r="NEY93" s="135"/>
      <c r="NEZ93" s="135"/>
      <c r="NFA93" s="386"/>
      <c r="NFB93" s="135"/>
      <c r="NFC93" s="387"/>
      <c r="NFD93" s="387"/>
      <c r="NFE93" s="383"/>
      <c r="NFF93" s="384"/>
      <c r="NFG93" s="28"/>
      <c r="NFH93" s="385"/>
      <c r="NFI93" s="396"/>
      <c r="NFJ93" s="392"/>
      <c r="NFK93" s="135"/>
      <c r="NFL93" s="135"/>
      <c r="NFM93" s="386"/>
      <c r="NFN93" s="135"/>
      <c r="NFO93" s="387"/>
      <c r="NFP93" s="387"/>
      <c r="NFQ93" s="383"/>
      <c r="NFR93" s="384"/>
      <c r="NFS93" s="28"/>
      <c r="NFT93" s="385"/>
      <c r="NFU93" s="396"/>
      <c r="NFV93" s="392"/>
      <c r="NFW93" s="135"/>
      <c r="NFX93" s="135"/>
      <c r="NFY93" s="386"/>
      <c r="NFZ93" s="135"/>
      <c r="NGA93" s="387"/>
      <c r="NGB93" s="387"/>
      <c r="NGC93" s="383"/>
      <c r="NGD93" s="384"/>
      <c r="NGE93" s="28"/>
      <c r="NGF93" s="385"/>
      <c r="NGG93" s="396"/>
      <c r="NGH93" s="392"/>
      <c r="NGI93" s="135"/>
      <c r="NGJ93" s="135"/>
      <c r="NGK93" s="386"/>
      <c r="NGL93" s="135"/>
      <c r="NGM93" s="387"/>
      <c r="NGN93" s="387"/>
      <c r="NGO93" s="383"/>
      <c r="NGP93" s="384"/>
      <c r="NGQ93" s="28"/>
      <c r="NGR93" s="385"/>
      <c r="NGS93" s="396"/>
      <c r="NGT93" s="392"/>
      <c r="NGU93" s="135"/>
      <c r="NGV93" s="135"/>
      <c r="NGW93" s="386"/>
      <c r="NGX93" s="135"/>
      <c r="NGY93" s="387"/>
      <c r="NGZ93" s="387"/>
      <c r="NHA93" s="383"/>
      <c r="NHB93" s="384"/>
      <c r="NHC93" s="28"/>
      <c r="NHD93" s="385"/>
      <c r="NHE93" s="396"/>
      <c r="NHF93" s="392"/>
      <c r="NHG93" s="135"/>
      <c r="NHH93" s="135"/>
      <c r="NHI93" s="386"/>
      <c r="NHJ93" s="135"/>
      <c r="NHK93" s="387"/>
      <c r="NHL93" s="387"/>
      <c r="NHM93" s="383"/>
      <c r="NHN93" s="384"/>
      <c r="NHO93" s="28"/>
      <c r="NHP93" s="385"/>
      <c r="NHQ93" s="396"/>
      <c r="NHR93" s="392"/>
      <c r="NHS93" s="135"/>
      <c r="NHT93" s="135"/>
      <c r="NHU93" s="386"/>
      <c r="NHV93" s="135"/>
      <c r="NHW93" s="387"/>
      <c r="NHX93" s="387"/>
      <c r="NHY93" s="383"/>
      <c r="NHZ93" s="384"/>
      <c r="NIA93" s="28"/>
      <c r="NIB93" s="385"/>
      <c r="NIC93" s="396"/>
      <c r="NID93" s="392"/>
      <c r="NIE93" s="135"/>
      <c r="NIF93" s="135"/>
      <c r="NIG93" s="386"/>
      <c r="NIH93" s="135"/>
      <c r="NII93" s="387"/>
      <c r="NIJ93" s="387"/>
      <c r="NIK93" s="383"/>
      <c r="NIL93" s="384"/>
      <c r="NIM93" s="28"/>
      <c r="NIN93" s="385"/>
      <c r="NIO93" s="396"/>
      <c r="NIP93" s="392"/>
      <c r="NIQ93" s="135"/>
      <c r="NIR93" s="135"/>
      <c r="NIS93" s="386"/>
      <c r="NIT93" s="135"/>
      <c r="NIU93" s="387"/>
      <c r="NIV93" s="387"/>
      <c r="NIW93" s="383"/>
      <c r="NIX93" s="384"/>
      <c r="NIY93" s="28"/>
      <c r="NIZ93" s="385"/>
      <c r="NJA93" s="396"/>
      <c r="NJB93" s="392"/>
      <c r="NJC93" s="135"/>
      <c r="NJD93" s="135"/>
      <c r="NJE93" s="386"/>
      <c r="NJF93" s="135"/>
      <c r="NJG93" s="387"/>
      <c r="NJH93" s="387"/>
      <c r="NJI93" s="383"/>
      <c r="NJJ93" s="384"/>
      <c r="NJK93" s="28"/>
      <c r="NJL93" s="385"/>
      <c r="NJM93" s="396"/>
      <c r="NJN93" s="392"/>
      <c r="NJO93" s="135"/>
      <c r="NJP93" s="135"/>
      <c r="NJQ93" s="386"/>
      <c r="NJR93" s="135"/>
      <c r="NJS93" s="387"/>
      <c r="NJT93" s="387"/>
      <c r="NJU93" s="383"/>
      <c r="NJV93" s="384"/>
      <c r="NJW93" s="28"/>
      <c r="NJX93" s="385"/>
      <c r="NJY93" s="396"/>
      <c r="NJZ93" s="392"/>
      <c r="NKA93" s="135"/>
      <c r="NKB93" s="135"/>
      <c r="NKC93" s="386"/>
      <c r="NKD93" s="135"/>
      <c r="NKE93" s="387"/>
      <c r="NKF93" s="387"/>
      <c r="NKG93" s="383"/>
      <c r="NKH93" s="384"/>
      <c r="NKI93" s="28"/>
      <c r="NKJ93" s="385"/>
      <c r="NKK93" s="396"/>
      <c r="NKL93" s="392"/>
      <c r="NKM93" s="135"/>
      <c r="NKN93" s="135"/>
      <c r="NKO93" s="386"/>
      <c r="NKP93" s="135"/>
      <c r="NKQ93" s="387"/>
      <c r="NKR93" s="387"/>
      <c r="NKS93" s="383"/>
      <c r="NKT93" s="384"/>
      <c r="NKU93" s="28"/>
      <c r="NKV93" s="385"/>
      <c r="NKW93" s="396"/>
      <c r="NKX93" s="392"/>
      <c r="NKY93" s="135"/>
      <c r="NKZ93" s="135"/>
      <c r="NLA93" s="386"/>
      <c r="NLB93" s="135"/>
      <c r="NLC93" s="387"/>
      <c r="NLD93" s="387"/>
      <c r="NLE93" s="383"/>
      <c r="NLF93" s="384"/>
      <c r="NLG93" s="28"/>
      <c r="NLH93" s="385"/>
      <c r="NLI93" s="396"/>
      <c r="NLJ93" s="392"/>
      <c r="NLK93" s="135"/>
      <c r="NLL93" s="135"/>
      <c r="NLM93" s="386"/>
      <c r="NLN93" s="135"/>
      <c r="NLO93" s="387"/>
      <c r="NLP93" s="387"/>
      <c r="NLQ93" s="383"/>
      <c r="NLR93" s="384"/>
      <c r="NLS93" s="28"/>
      <c r="NLT93" s="385"/>
      <c r="NLU93" s="396"/>
      <c r="NLV93" s="392"/>
      <c r="NLW93" s="135"/>
      <c r="NLX93" s="135"/>
      <c r="NLY93" s="386"/>
      <c r="NLZ93" s="135"/>
      <c r="NMA93" s="387"/>
      <c r="NMB93" s="387"/>
      <c r="NMC93" s="383"/>
      <c r="NMD93" s="384"/>
      <c r="NME93" s="28"/>
      <c r="NMF93" s="385"/>
      <c r="NMG93" s="396"/>
      <c r="NMH93" s="392"/>
      <c r="NMI93" s="135"/>
      <c r="NMJ93" s="135"/>
      <c r="NMK93" s="386"/>
      <c r="NML93" s="135"/>
      <c r="NMM93" s="387"/>
      <c r="NMN93" s="387"/>
      <c r="NMO93" s="383"/>
      <c r="NMP93" s="384"/>
      <c r="NMQ93" s="28"/>
      <c r="NMR93" s="385"/>
      <c r="NMS93" s="396"/>
      <c r="NMT93" s="392"/>
      <c r="NMU93" s="135"/>
      <c r="NMV93" s="135"/>
      <c r="NMW93" s="386"/>
      <c r="NMX93" s="135"/>
      <c r="NMY93" s="387"/>
      <c r="NMZ93" s="387"/>
      <c r="NNA93" s="383"/>
      <c r="NNB93" s="384"/>
      <c r="NNC93" s="28"/>
      <c r="NND93" s="385"/>
      <c r="NNE93" s="396"/>
      <c r="NNF93" s="392"/>
      <c r="NNG93" s="135"/>
      <c r="NNH93" s="135"/>
      <c r="NNI93" s="386"/>
      <c r="NNJ93" s="135"/>
      <c r="NNK93" s="387"/>
      <c r="NNL93" s="387"/>
      <c r="NNM93" s="383"/>
      <c r="NNN93" s="384"/>
      <c r="NNO93" s="28"/>
      <c r="NNP93" s="385"/>
      <c r="NNQ93" s="396"/>
      <c r="NNR93" s="392"/>
      <c r="NNS93" s="135"/>
      <c r="NNT93" s="135"/>
      <c r="NNU93" s="386"/>
      <c r="NNV93" s="135"/>
      <c r="NNW93" s="387"/>
      <c r="NNX93" s="387"/>
      <c r="NNY93" s="383"/>
      <c r="NNZ93" s="384"/>
      <c r="NOA93" s="28"/>
      <c r="NOB93" s="385"/>
      <c r="NOC93" s="396"/>
      <c r="NOD93" s="392"/>
      <c r="NOE93" s="135"/>
      <c r="NOF93" s="135"/>
      <c r="NOG93" s="386"/>
      <c r="NOH93" s="135"/>
      <c r="NOI93" s="387"/>
      <c r="NOJ93" s="387"/>
      <c r="NOK93" s="383"/>
      <c r="NOL93" s="384"/>
      <c r="NOM93" s="28"/>
      <c r="NON93" s="385"/>
      <c r="NOO93" s="396"/>
      <c r="NOP93" s="392"/>
      <c r="NOQ93" s="135"/>
      <c r="NOR93" s="135"/>
      <c r="NOS93" s="386"/>
      <c r="NOT93" s="135"/>
      <c r="NOU93" s="387"/>
      <c r="NOV93" s="387"/>
      <c r="NOW93" s="383"/>
      <c r="NOX93" s="384"/>
      <c r="NOY93" s="28"/>
      <c r="NOZ93" s="385"/>
      <c r="NPA93" s="396"/>
      <c r="NPB93" s="392"/>
      <c r="NPC93" s="135"/>
      <c r="NPD93" s="135"/>
      <c r="NPE93" s="386"/>
      <c r="NPF93" s="135"/>
      <c r="NPG93" s="387"/>
      <c r="NPH93" s="387"/>
      <c r="NPI93" s="383"/>
      <c r="NPJ93" s="384"/>
      <c r="NPK93" s="28"/>
      <c r="NPL93" s="385"/>
      <c r="NPM93" s="396"/>
      <c r="NPN93" s="392"/>
      <c r="NPO93" s="135"/>
      <c r="NPP93" s="135"/>
      <c r="NPQ93" s="386"/>
      <c r="NPR93" s="135"/>
      <c r="NPS93" s="387"/>
      <c r="NPT93" s="387"/>
      <c r="NPU93" s="383"/>
      <c r="NPV93" s="384"/>
      <c r="NPW93" s="28"/>
      <c r="NPX93" s="385"/>
      <c r="NPY93" s="396"/>
      <c r="NPZ93" s="392"/>
      <c r="NQA93" s="135"/>
      <c r="NQB93" s="135"/>
      <c r="NQC93" s="386"/>
      <c r="NQD93" s="135"/>
      <c r="NQE93" s="387"/>
      <c r="NQF93" s="387"/>
      <c r="NQG93" s="383"/>
      <c r="NQH93" s="384"/>
      <c r="NQI93" s="28"/>
      <c r="NQJ93" s="385"/>
      <c r="NQK93" s="396"/>
      <c r="NQL93" s="392"/>
      <c r="NQM93" s="135"/>
      <c r="NQN93" s="135"/>
      <c r="NQO93" s="386"/>
      <c r="NQP93" s="135"/>
      <c r="NQQ93" s="387"/>
      <c r="NQR93" s="387"/>
      <c r="NQS93" s="383"/>
      <c r="NQT93" s="384"/>
      <c r="NQU93" s="28"/>
      <c r="NQV93" s="385"/>
      <c r="NQW93" s="396"/>
      <c r="NQX93" s="392"/>
      <c r="NQY93" s="135"/>
      <c r="NQZ93" s="135"/>
      <c r="NRA93" s="386"/>
      <c r="NRB93" s="135"/>
      <c r="NRC93" s="387"/>
      <c r="NRD93" s="387"/>
      <c r="NRE93" s="383"/>
      <c r="NRF93" s="384"/>
      <c r="NRG93" s="28"/>
      <c r="NRH93" s="385"/>
      <c r="NRI93" s="396"/>
      <c r="NRJ93" s="392"/>
      <c r="NRK93" s="135"/>
      <c r="NRL93" s="135"/>
      <c r="NRM93" s="386"/>
      <c r="NRN93" s="135"/>
      <c r="NRO93" s="387"/>
      <c r="NRP93" s="387"/>
      <c r="NRQ93" s="383"/>
      <c r="NRR93" s="384"/>
      <c r="NRS93" s="28"/>
      <c r="NRT93" s="385"/>
      <c r="NRU93" s="396"/>
      <c r="NRV93" s="392"/>
      <c r="NRW93" s="135"/>
      <c r="NRX93" s="135"/>
      <c r="NRY93" s="386"/>
      <c r="NRZ93" s="135"/>
      <c r="NSA93" s="387"/>
      <c r="NSB93" s="387"/>
      <c r="NSC93" s="383"/>
      <c r="NSD93" s="384"/>
      <c r="NSE93" s="28"/>
      <c r="NSF93" s="385"/>
      <c r="NSG93" s="396"/>
      <c r="NSH93" s="392"/>
      <c r="NSI93" s="135"/>
      <c r="NSJ93" s="135"/>
      <c r="NSK93" s="386"/>
      <c r="NSL93" s="135"/>
      <c r="NSM93" s="387"/>
      <c r="NSN93" s="387"/>
      <c r="NSO93" s="383"/>
      <c r="NSP93" s="384"/>
      <c r="NSQ93" s="28"/>
      <c r="NSR93" s="385"/>
      <c r="NSS93" s="396"/>
      <c r="NST93" s="392"/>
      <c r="NSU93" s="135"/>
      <c r="NSV93" s="135"/>
      <c r="NSW93" s="386"/>
      <c r="NSX93" s="135"/>
      <c r="NSY93" s="387"/>
      <c r="NSZ93" s="387"/>
      <c r="NTA93" s="383"/>
      <c r="NTB93" s="384"/>
      <c r="NTC93" s="28"/>
      <c r="NTD93" s="385"/>
      <c r="NTE93" s="396"/>
      <c r="NTF93" s="392"/>
      <c r="NTG93" s="135"/>
      <c r="NTH93" s="135"/>
      <c r="NTI93" s="386"/>
      <c r="NTJ93" s="135"/>
      <c r="NTK93" s="387"/>
      <c r="NTL93" s="387"/>
      <c r="NTM93" s="383"/>
      <c r="NTN93" s="384"/>
      <c r="NTO93" s="28"/>
      <c r="NTP93" s="385"/>
      <c r="NTQ93" s="396"/>
      <c r="NTR93" s="392"/>
      <c r="NTS93" s="135"/>
      <c r="NTT93" s="135"/>
      <c r="NTU93" s="386"/>
      <c r="NTV93" s="135"/>
      <c r="NTW93" s="387"/>
      <c r="NTX93" s="387"/>
      <c r="NTY93" s="383"/>
      <c r="NTZ93" s="384"/>
      <c r="NUA93" s="28"/>
      <c r="NUB93" s="385"/>
      <c r="NUC93" s="396"/>
      <c r="NUD93" s="392"/>
      <c r="NUE93" s="135"/>
      <c r="NUF93" s="135"/>
      <c r="NUG93" s="386"/>
      <c r="NUH93" s="135"/>
      <c r="NUI93" s="387"/>
      <c r="NUJ93" s="387"/>
      <c r="NUK93" s="383"/>
      <c r="NUL93" s="384"/>
      <c r="NUM93" s="28"/>
      <c r="NUN93" s="385"/>
      <c r="NUO93" s="396"/>
      <c r="NUP93" s="392"/>
      <c r="NUQ93" s="135"/>
      <c r="NUR93" s="135"/>
      <c r="NUS93" s="386"/>
      <c r="NUT93" s="135"/>
      <c r="NUU93" s="387"/>
      <c r="NUV93" s="387"/>
      <c r="NUW93" s="383"/>
      <c r="NUX93" s="384"/>
      <c r="NUY93" s="28"/>
      <c r="NUZ93" s="385"/>
      <c r="NVA93" s="396"/>
      <c r="NVB93" s="392"/>
      <c r="NVC93" s="135"/>
      <c r="NVD93" s="135"/>
      <c r="NVE93" s="386"/>
      <c r="NVF93" s="135"/>
      <c r="NVG93" s="387"/>
      <c r="NVH93" s="387"/>
      <c r="NVI93" s="383"/>
      <c r="NVJ93" s="384"/>
      <c r="NVK93" s="28"/>
      <c r="NVL93" s="385"/>
      <c r="NVM93" s="396"/>
      <c r="NVN93" s="392"/>
      <c r="NVO93" s="135"/>
      <c r="NVP93" s="135"/>
      <c r="NVQ93" s="386"/>
      <c r="NVR93" s="135"/>
      <c r="NVS93" s="387"/>
      <c r="NVT93" s="387"/>
      <c r="NVU93" s="383"/>
      <c r="NVV93" s="384"/>
      <c r="NVW93" s="28"/>
      <c r="NVX93" s="385"/>
      <c r="NVY93" s="396"/>
      <c r="NVZ93" s="392"/>
      <c r="NWA93" s="135"/>
      <c r="NWB93" s="135"/>
      <c r="NWC93" s="386"/>
      <c r="NWD93" s="135"/>
      <c r="NWE93" s="387"/>
      <c r="NWF93" s="387"/>
      <c r="NWG93" s="383"/>
      <c r="NWH93" s="384"/>
      <c r="NWI93" s="28"/>
      <c r="NWJ93" s="385"/>
      <c r="NWK93" s="396"/>
      <c r="NWL93" s="392"/>
      <c r="NWM93" s="135"/>
      <c r="NWN93" s="135"/>
      <c r="NWO93" s="386"/>
      <c r="NWP93" s="135"/>
      <c r="NWQ93" s="387"/>
      <c r="NWR93" s="387"/>
      <c r="NWS93" s="383"/>
      <c r="NWT93" s="384"/>
      <c r="NWU93" s="28"/>
      <c r="NWV93" s="385"/>
      <c r="NWW93" s="396"/>
      <c r="NWX93" s="392"/>
      <c r="NWY93" s="135"/>
      <c r="NWZ93" s="135"/>
      <c r="NXA93" s="386"/>
      <c r="NXB93" s="135"/>
      <c r="NXC93" s="387"/>
      <c r="NXD93" s="387"/>
      <c r="NXE93" s="383"/>
      <c r="NXF93" s="384"/>
      <c r="NXG93" s="28"/>
      <c r="NXH93" s="385"/>
      <c r="NXI93" s="396"/>
      <c r="NXJ93" s="392"/>
      <c r="NXK93" s="135"/>
      <c r="NXL93" s="135"/>
      <c r="NXM93" s="386"/>
      <c r="NXN93" s="135"/>
      <c r="NXO93" s="387"/>
      <c r="NXP93" s="387"/>
      <c r="NXQ93" s="383"/>
      <c r="NXR93" s="384"/>
      <c r="NXS93" s="28"/>
      <c r="NXT93" s="385"/>
      <c r="NXU93" s="396"/>
      <c r="NXV93" s="392"/>
      <c r="NXW93" s="135"/>
      <c r="NXX93" s="135"/>
      <c r="NXY93" s="386"/>
      <c r="NXZ93" s="135"/>
      <c r="NYA93" s="387"/>
      <c r="NYB93" s="387"/>
      <c r="NYC93" s="383"/>
      <c r="NYD93" s="384"/>
      <c r="NYE93" s="28"/>
      <c r="NYF93" s="385"/>
      <c r="NYG93" s="396"/>
      <c r="NYH93" s="392"/>
      <c r="NYI93" s="135"/>
      <c r="NYJ93" s="135"/>
      <c r="NYK93" s="386"/>
      <c r="NYL93" s="135"/>
      <c r="NYM93" s="387"/>
      <c r="NYN93" s="387"/>
      <c r="NYO93" s="383"/>
      <c r="NYP93" s="384"/>
      <c r="NYQ93" s="28"/>
      <c r="NYR93" s="385"/>
      <c r="NYS93" s="396"/>
      <c r="NYT93" s="392"/>
      <c r="NYU93" s="135"/>
      <c r="NYV93" s="135"/>
      <c r="NYW93" s="386"/>
      <c r="NYX93" s="135"/>
      <c r="NYY93" s="387"/>
      <c r="NYZ93" s="387"/>
      <c r="NZA93" s="383"/>
      <c r="NZB93" s="384"/>
      <c r="NZC93" s="28"/>
      <c r="NZD93" s="385"/>
      <c r="NZE93" s="396"/>
      <c r="NZF93" s="392"/>
      <c r="NZG93" s="135"/>
      <c r="NZH93" s="135"/>
      <c r="NZI93" s="386"/>
      <c r="NZJ93" s="135"/>
      <c r="NZK93" s="387"/>
      <c r="NZL93" s="387"/>
      <c r="NZM93" s="383"/>
      <c r="NZN93" s="384"/>
      <c r="NZO93" s="28"/>
      <c r="NZP93" s="385"/>
      <c r="NZQ93" s="396"/>
      <c r="NZR93" s="392"/>
      <c r="NZS93" s="135"/>
      <c r="NZT93" s="135"/>
      <c r="NZU93" s="386"/>
      <c r="NZV93" s="135"/>
      <c r="NZW93" s="387"/>
      <c r="NZX93" s="387"/>
      <c r="NZY93" s="383"/>
      <c r="NZZ93" s="384"/>
      <c r="OAA93" s="28"/>
      <c r="OAB93" s="385"/>
      <c r="OAC93" s="396"/>
      <c r="OAD93" s="392"/>
      <c r="OAE93" s="135"/>
      <c r="OAF93" s="135"/>
      <c r="OAG93" s="386"/>
      <c r="OAH93" s="135"/>
      <c r="OAI93" s="387"/>
      <c r="OAJ93" s="387"/>
      <c r="OAK93" s="383"/>
      <c r="OAL93" s="384"/>
      <c r="OAM93" s="28"/>
      <c r="OAN93" s="385"/>
      <c r="OAO93" s="396"/>
      <c r="OAP93" s="392"/>
      <c r="OAQ93" s="135"/>
      <c r="OAR93" s="135"/>
      <c r="OAS93" s="386"/>
      <c r="OAT93" s="135"/>
      <c r="OAU93" s="387"/>
      <c r="OAV93" s="387"/>
      <c r="OAW93" s="383"/>
      <c r="OAX93" s="384"/>
      <c r="OAY93" s="28"/>
      <c r="OAZ93" s="385"/>
      <c r="OBA93" s="396"/>
      <c r="OBB93" s="392"/>
      <c r="OBC93" s="135"/>
      <c r="OBD93" s="135"/>
      <c r="OBE93" s="386"/>
      <c r="OBF93" s="135"/>
      <c r="OBG93" s="387"/>
      <c r="OBH93" s="387"/>
      <c r="OBI93" s="383"/>
      <c r="OBJ93" s="384"/>
      <c r="OBK93" s="28"/>
      <c r="OBL93" s="385"/>
      <c r="OBM93" s="396"/>
      <c r="OBN93" s="392"/>
      <c r="OBO93" s="135"/>
      <c r="OBP93" s="135"/>
      <c r="OBQ93" s="386"/>
      <c r="OBR93" s="135"/>
      <c r="OBS93" s="387"/>
      <c r="OBT93" s="387"/>
      <c r="OBU93" s="383"/>
      <c r="OBV93" s="384"/>
      <c r="OBW93" s="28"/>
      <c r="OBX93" s="385"/>
      <c r="OBY93" s="396"/>
      <c r="OBZ93" s="392"/>
      <c r="OCA93" s="135"/>
      <c r="OCB93" s="135"/>
      <c r="OCC93" s="386"/>
      <c r="OCD93" s="135"/>
      <c r="OCE93" s="387"/>
      <c r="OCF93" s="387"/>
      <c r="OCG93" s="383"/>
      <c r="OCH93" s="384"/>
      <c r="OCI93" s="28"/>
      <c r="OCJ93" s="385"/>
      <c r="OCK93" s="396"/>
      <c r="OCL93" s="392"/>
      <c r="OCM93" s="135"/>
      <c r="OCN93" s="135"/>
      <c r="OCO93" s="386"/>
      <c r="OCP93" s="135"/>
      <c r="OCQ93" s="387"/>
      <c r="OCR93" s="387"/>
      <c r="OCS93" s="383"/>
      <c r="OCT93" s="384"/>
      <c r="OCU93" s="28"/>
      <c r="OCV93" s="385"/>
      <c r="OCW93" s="396"/>
      <c r="OCX93" s="392"/>
      <c r="OCY93" s="135"/>
      <c r="OCZ93" s="135"/>
      <c r="ODA93" s="386"/>
      <c r="ODB93" s="135"/>
      <c r="ODC93" s="387"/>
      <c r="ODD93" s="387"/>
      <c r="ODE93" s="383"/>
      <c r="ODF93" s="384"/>
      <c r="ODG93" s="28"/>
      <c r="ODH93" s="385"/>
      <c r="ODI93" s="396"/>
      <c r="ODJ93" s="392"/>
      <c r="ODK93" s="135"/>
      <c r="ODL93" s="135"/>
      <c r="ODM93" s="386"/>
      <c r="ODN93" s="135"/>
      <c r="ODO93" s="387"/>
      <c r="ODP93" s="387"/>
      <c r="ODQ93" s="383"/>
      <c r="ODR93" s="384"/>
      <c r="ODS93" s="28"/>
      <c r="ODT93" s="385"/>
      <c r="ODU93" s="396"/>
      <c r="ODV93" s="392"/>
      <c r="ODW93" s="135"/>
      <c r="ODX93" s="135"/>
      <c r="ODY93" s="386"/>
      <c r="ODZ93" s="135"/>
      <c r="OEA93" s="387"/>
      <c r="OEB93" s="387"/>
      <c r="OEC93" s="383"/>
      <c r="OED93" s="384"/>
      <c r="OEE93" s="28"/>
      <c r="OEF93" s="385"/>
      <c r="OEG93" s="396"/>
      <c r="OEH93" s="392"/>
      <c r="OEI93" s="135"/>
      <c r="OEJ93" s="135"/>
      <c r="OEK93" s="386"/>
      <c r="OEL93" s="135"/>
      <c r="OEM93" s="387"/>
      <c r="OEN93" s="387"/>
      <c r="OEO93" s="383"/>
      <c r="OEP93" s="384"/>
      <c r="OEQ93" s="28"/>
      <c r="OER93" s="385"/>
      <c r="OES93" s="396"/>
      <c r="OET93" s="392"/>
      <c r="OEU93" s="135"/>
      <c r="OEV93" s="135"/>
      <c r="OEW93" s="386"/>
      <c r="OEX93" s="135"/>
      <c r="OEY93" s="387"/>
      <c r="OEZ93" s="387"/>
      <c r="OFA93" s="383"/>
      <c r="OFB93" s="384"/>
      <c r="OFC93" s="28"/>
      <c r="OFD93" s="385"/>
      <c r="OFE93" s="396"/>
      <c r="OFF93" s="392"/>
      <c r="OFG93" s="135"/>
      <c r="OFH93" s="135"/>
      <c r="OFI93" s="386"/>
      <c r="OFJ93" s="135"/>
      <c r="OFK93" s="387"/>
      <c r="OFL93" s="387"/>
      <c r="OFM93" s="383"/>
      <c r="OFN93" s="384"/>
      <c r="OFO93" s="28"/>
      <c r="OFP93" s="385"/>
      <c r="OFQ93" s="396"/>
      <c r="OFR93" s="392"/>
      <c r="OFS93" s="135"/>
      <c r="OFT93" s="135"/>
      <c r="OFU93" s="386"/>
      <c r="OFV93" s="135"/>
      <c r="OFW93" s="387"/>
      <c r="OFX93" s="387"/>
      <c r="OFY93" s="383"/>
      <c r="OFZ93" s="384"/>
      <c r="OGA93" s="28"/>
      <c r="OGB93" s="385"/>
      <c r="OGC93" s="396"/>
      <c r="OGD93" s="392"/>
      <c r="OGE93" s="135"/>
      <c r="OGF93" s="135"/>
      <c r="OGG93" s="386"/>
      <c r="OGH93" s="135"/>
      <c r="OGI93" s="387"/>
      <c r="OGJ93" s="387"/>
      <c r="OGK93" s="383"/>
      <c r="OGL93" s="384"/>
      <c r="OGM93" s="28"/>
      <c r="OGN93" s="385"/>
      <c r="OGO93" s="396"/>
      <c r="OGP93" s="392"/>
      <c r="OGQ93" s="135"/>
      <c r="OGR93" s="135"/>
      <c r="OGS93" s="386"/>
      <c r="OGT93" s="135"/>
      <c r="OGU93" s="387"/>
      <c r="OGV93" s="387"/>
      <c r="OGW93" s="383"/>
      <c r="OGX93" s="384"/>
      <c r="OGY93" s="28"/>
      <c r="OGZ93" s="385"/>
      <c r="OHA93" s="396"/>
      <c r="OHB93" s="392"/>
      <c r="OHC93" s="135"/>
      <c r="OHD93" s="135"/>
      <c r="OHE93" s="386"/>
      <c r="OHF93" s="135"/>
      <c r="OHG93" s="387"/>
      <c r="OHH93" s="387"/>
      <c r="OHI93" s="383"/>
      <c r="OHJ93" s="384"/>
      <c r="OHK93" s="28"/>
      <c r="OHL93" s="385"/>
      <c r="OHM93" s="396"/>
      <c r="OHN93" s="392"/>
      <c r="OHO93" s="135"/>
      <c r="OHP93" s="135"/>
      <c r="OHQ93" s="386"/>
      <c r="OHR93" s="135"/>
      <c r="OHS93" s="387"/>
      <c r="OHT93" s="387"/>
      <c r="OHU93" s="383"/>
      <c r="OHV93" s="384"/>
      <c r="OHW93" s="28"/>
      <c r="OHX93" s="385"/>
      <c r="OHY93" s="396"/>
      <c r="OHZ93" s="392"/>
      <c r="OIA93" s="135"/>
      <c r="OIB93" s="135"/>
      <c r="OIC93" s="386"/>
      <c r="OID93" s="135"/>
      <c r="OIE93" s="387"/>
      <c r="OIF93" s="387"/>
      <c r="OIG93" s="383"/>
      <c r="OIH93" s="384"/>
      <c r="OII93" s="28"/>
      <c r="OIJ93" s="385"/>
      <c r="OIK93" s="396"/>
      <c r="OIL93" s="392"/>
      <c r="OIM93" s="135"/>
      <c r="OIN93" s="135"/>
      <c r="OIO93" s="386"/>
      <c r="OIP93" s="135"/>
      <c r="OIQ93" s="387"/>
      <c r="OIR93" s="387"/>
      <c r="OIS93" s="383"/>
      <c r="OIT93" s="384"/>
      <c r="OIU93" s="28"/>
      <c r="OIV93" s="385"/>
      <c r="OIW93" s="396"/>
      <c r="OIX93" s="392"/>
      <c r="OIY93" s="135"/>
      <c r="OIZ93" s="135"/>
      <c r="OJA93" s="386"/>
      <c r="OJB93" s="135"/>
      <c r="OJC93" s="387"/>
      <c r="OJD93" s="387"/>
      <c r="OJE93" s="383"/>
      <c r="OJF93" s="384"/>
      <c r="OJG93" s="28"/>
      <c r="OJH93" s="385"/>
      <c r="OJI93" s="396"/>
      <c r="OJJ93" s="392"/>
      <c r="OJK93" s="135"/>
      <c r="OJL93" s="135"/>
      <c r="OJM93" s="386"/>
      <c r="OJN93" s="135"/>
      <c r="OJO93" s="387"/>
      <c r="OJP93" s="387"/>
      <c r="OJQ93" s="383"/>
      <c r="OJR93" s="384"/>
      <c r="OJS93" s="28"/>
      <c r="OJT93" s="385"/>
      <c r="OJU93" s="396"/>
      <c r="OJV93" s="392"/>
      <c r="OJW93" s="135"/>
      <c r="OJX93" s="135"/>
      <c r="OJY93" s="386"/>
      <c r="OJZ93" s="135"/>
      <c r="OKA93" s="387"/>
      <c r="OKB93" s="387"/>
      <c r="OKC93" s="383"/>
      <c r="OKD93" s="384"/>
      <c r="OKE93" s="28"/>
      <c r="OKF93" s="385"/>
      <c r="OKG93" s="396"/>
      <c r="OKH93" s="392"/>
      <c r="OKI93" s="135"/>
      <c r="OKJ93" s="135"/>
      <c r="OKK93" s="386"/>
      <c r="OKL93" s="135"/>
      <c r="OKM93" s="387"/>
      <c r="OKN93" s="387"/>
      <c r="OKO93" s="383"/>
      <c r="OKP93" s="384"/>
      <c r="OKQ93" s="28"/>
      <c r="OKR93" s="385"/>
      <c r="OKS93" s="396"/>
      <c r="OKT93" s="392"/>
      <c r="OKU93" s="135"/>
      <c r="OKV93" s="135"/>
      <c r="OKW93" s="386"/>
      <c r="OKX93" s="135"/>
      <c r="OKY93" s="387"/>
      <c r="OKZ93" s="387"/>
      <c r="OLA93" s="383"/>
      <c r="OLB93" s="384"/>
      <c r="OLC93" s="28"/>
      <c r="OLD93" s="385"/>
      <c r="OLE93" s="396"/>
      <c r="OLF93" s="392"/>
      <c r="OLG93" s="135"/>
      <c r="OLH93" s="135"/>
      <c r="OLI93" s="386"/>
      <c r="OLJ93" s="135"/>
      <c r="OLK93" s="387"/>
      <c r="OLL93" s="387"/>
      <c r="OLM93" s="383"/>
      <c r="OLN93" s="384"/>
      <c r="OLO93" s="28"/>
      <c r="OLP93" s="385"/>
      <c r="OLQ93" s="396"/>
      <c r="OLR93" s="392"/>
      <c r="OLS93" s="135"/>
      <c r="OLT93" s="135"/>
      <c r="OLU93" s="386"/>
      <c r="OLV93" s="135"/>
      <c r="OLW93" s="387"/>
      <c r="OLX93" s="387"/>
      <c r="OLY93" s="383"/>
      <c r="OLZ93" s="384"/>
      <c r="OMA93" s="28"/>
      <c r="OMB93" s="385"/>
      <c r="OMC93" s="396"/>
      <c r="OMD93" s="392"/>
      <c r="OME93" s="135"/>
      <c r="OMF93" s="135"/>
      <c r="OMG93" s="386"/>
      <c r="OMH93" s="135"/>
      <c r="OMI93" s="387"/>
      <c r="OMJ93" s="387"/>
      <c r="OMK93" s="383"/>
      <c r="OML93" s="384"/>
      <c r="OMM93" s="28"/>
      <c r="OMN93" s="385"/>
      <c r="OMO93" s="396"/>
      <c r="OMP93" s="392"/>
      <c r="OMQ93" s="135"/>
      <c r="OMR93" s="135"/>
      <c r="OMS93" s="386"/>
      <c r="OMT93" s="135"/>
      <c r="OMU93" s="387"/>
      <c r="OMV93" s="387"/>
      <c r="OMW93" s="383"/>
      <c r="OMX93" s="384"/>
      <c r="OMY93" s="28"/>
      <c r="OMZ93" s="385"/>
      <c r="ONA93" s="396"/>
      <c r="ONB93" s="392"/>
      <c r="ONC93" s="135"/>
      <c r="OND93" s="135"/>
      <c r="ONE93" s="386"/>
      <c r="ONF93" s="135"/>
      <c r="ONG93" s="387"/>
      <c r="ONH93" s="387"/>
      <c r="ONI93" s="383"/>
      <c r="ONJ93" s="384"/>
      <c r="ONK93" s="28"/>
      <c r="ONL93" s="385"/>
      <c r="ONM93" s="396"/>
      <c r="ONN93" s="392"/>
      <c r="ONO93" s="135"/>
      <c r="ONP93" s="135"/>
      <c r="ONQ93" s="386"/>
      <c r="ONR93" s="135"/>
      <c r="ONS93" s="387"/>
      <c r="ONT93" s="387"/>
      <c r="ONU93" s="383"/>
      <c r="ONV93" s="384"/>
      <c r="ONW93" s="28"/>
      <c r="ONX93" s="385"/>
      <c r="ONY93" s="396"/>
      <c r="ONZ93" s="392"/>
      <c r="OOA93" s="135"/>
      <c r="OOB93" s="135"/>
      <c r="OOC93" s="386"/>
      <c r="OOD93" s="135"/>
      <c r="OOE93" s="387"/>
      <c r="OOF93" s="387"/>
      <c r="OOG93" s="383"/>
      <c r="OOH93" s="384"/>
      <c r="OOI93" s="28"/>
      <c r="OOJ93" s="385"/>
      <c r="OOK93" s="396"/>
      <c r="OOL93" s="392"/>
      <c r="OOM93" s="135"/>
      <c r="OON93" s="135"/>
      <c r="OOO93" s="386"/>
      <c r="OOP93" s="135"/>
      <c r="OOQ93" s="387"/>
      <c r="OOR93" s="387"/>
      <c r="OOS93" s="383"/>
      <c r="OOT93" s="384"/>
      <c r="OOU93" s="28"/>
      <c r="OOV93" s="385"/>
      <c r="OOW93" s="396"/>
      <c r="OOX93" s="392"/>
      <c r="OOY93" s="135"/>
      <c r="OOZ93" s="135"/>
      <c r="OPA93" s="386"/>
      <c r="OPB93" s="135"/>
      <c r="OPC93" s="387"/>
      <c r="OPD93" s="387"/>
      <c r="OPE93" s="383"/>
      <c r="OPF93" s="384"/>
      <c r="OPG93" s="28"/>
      <c r="OPH93" s="385"/>
      <c r="OPI93" s="396"/>
      <c r="OPJ93" s="392"/>
      <c r="OPK93" s="135"/>
      <c r="OPL93" s="135"/>
      <c r="OPM93" s="386"/>
      <c r="OPN93" s="135"/>
      <c r="OPO93" s="387"/>
      <c r="OPP93" s="387"/>
      <c r="OPQ93" s="383"/>
      <c r="OPR93" s="384"/>
      <c r="OPS93" s="28"/>
      <c r="OPT93" s="385"/>
      <c r="OPU93" s="396"/>
      <c r="OPV93" s="392"/>
      <c r="OPW93" s="135"/>
      <c r="OPX93" s="135"/>
      <c r="OPY93" s="386"/>
      <c r="OPZ93" s="135"/>
      <c r="OQA93" s="387"/>
      <c r="OQB93" s="387"/>
      <c r="OQC93" s="383"/>
      <c r="OQD93" s="384"/>
      <c r="OQE93" s="28"/>
      <c r="OQF93" s="385"/>
      <c r="OQG93" s="396"/>
      <c r="OQH93" s="392"/>
      <c r="OQI93" s="135"/>
      <c r="OQJ93" s="135"/>
      <c r="OQK93" s="386"/>
      <c r="OQL93" s="135"/>
      <c r="OQM93" s="387"/>
      <c r="OQN93" s="387"/>
      <c r="OQO93" s="383"/>
      <c r="OQP93" s="384"/>
      <c r="OQQ93" s="28"/>
      <c r="OQR93" s="385"/>
      <c r="OQS93" s="396"/>
      <c r="OQT93" s="392"/>
      <c r="OQU93" s="135"/>
      <c r="OQV93" s="135"/>
      <c r="OQW93" s="386"/>
      <c r="OQX93" s="135"/>
      <c r="OQY93" s="387"/>
      <c r="OQZ93" s="387"/>
      <c r="ORA93" s="383"/>
      <c r="ORB93" s="384"/>
      <c r="ORC93" s="28"/>
      <c r="ORD93" s="385"/>
      <c r="ORE93" s="396"/>
      <c r="ORF93" s="392"/>
      <c r="ORG93" s="135"/>
      <c r="ORH93" s="135"/>
      <c r="ORI93" s="386"/>
      <c r="ORJ93" s="135"/>
      <c r="ORK93" s="387"/>
      <c r="ORL93" s="387"/>
      <c r="ORM93" s="383"/>
      <c r="ORN93" s="384"/>
      <c r="ORO93" s="28"/>
      <c r="ORP93" s="385"/>
      <c r="ORQ93" s="396"/>
      <c r="ORR93" s="392"/>
      <c r="ORS93" s="135"/>
      <c r="ORT93" s="135"/>
      <c r="ORU93" s="386"/>
      <c r="ORV93" s="135"/>
      <c r="ORW93" s="387"/>
      <c r="ORX93" s="387"/>
      <c r="ORY93" s="383"/>
      <c r="ORZ93" s="384"/>
      <c r="OSA93" s="28"/>
      <c r="OSB93" s="385"/>
      <c r="OSC93" s="396"/>
      <c r="OSD93" s="392"/>
      <c r="OSE93" s="135"/>
      <c r="OSF93" s="135"/>
      <c r="OSG93" s="386"/>
      <c r="OSH93" s="135"/>
      <c r="OSI93" s="387"/>
      <c r="OSJ93" s="387"/>
      <c r="OSK93" s="383"/>
      <c r="OSL93" s="384"/>
      <c r="OSM93" s="28"/>
      <c r="OSN93" s="385"/>
      <c r="OSO93" s="396"/>
      <c r="OSP93" s="392"/>
      <c r="OSQ93" s="135"/>
      <c r="OSR93" s="135"/>
      <c r="OSS93" s="386"/>
      <c r="OST93" s="135"/>
      <c r="OSU93" s="387"/>
      <c r="OSV93" s="387"/>
      <c r="OSW93" s="383"/>
      <c r="OSX93" s="384"/>
      <c r="OSY93" s="28"/>
      <c r="OSZ93" s="385"/>
      <c r="OTA93" s="396"/>
      <c r="OTB93" s="392"/>
      <c r="OTC93" s="135"/>
      <c r="OTD93" s="135"/>
      <c r="OTE93" s="386"/>
      <c r="OTF93" s="135"/>
      <c r="OTG93" s="387"/>
      <c r="OTH93" s="387"/>
      <c r="OTI93" s="383"/>
      <c r="OTJ93" s="384"/>
      <c r="OTK93" s="28"/>
      <c r="OTL93" s="385"/>
      <c r="OTM93" s="396"/>
      <c r="OTN93" s="392"/>
      <c r="OTO93" s="135"/>
      <c r="OTP93" s="135"/>
      <c r="OTQ93" s="386"/>
      <c r="OTR93" s="135"/>
      <c r="OTS93" s="387"/>
      <c r="OTT93" s="387"/>
      <c r="OTU93" s="383"/>
      <c r="OTV93" s="384"/>
      <c r="OTW93" s="28"/>
      <c r="OTX93" s="385"/>
      <c r="OTY93" s="396"/>
      <c r="OTZ93" s="392"/>
      <c r="OUA93" s="135"/>
      <c r="OUB93" s="135"/>
      <c r="OUC93" s="386"/>
      <c r="OUD93" s="135"/>
      <c r="OUE93" s="387"/>
      <c r="OUF93" s="387"/>
      <c r="OUG93" s="383"/>
      <c r="OUH93" s="384"/>
      <c r="OUI93" s="28"/>
      <c r="OUJ93" s="385"/>
      <c r="OUK93" s="396"/>
      <c r="OUL93" s="392"/>
      <c r="OUM93" s="135"/>
      <c r="OUN93" s="135"/>
      <c r="OUO93" s="386"/>
      <c r="OUP93" s="135"/>
      <c r="OUQ93" s="387"/>
      <c r="OUR93" s="387"/>
      <c r="OUS93" s="383"/>
      <c r="OUT93" s="384"/>
      <c r="OUU93" s="28"/>
      <c r="OUV93" s="385"/>
      <c r="OUW93" s="396"/>
      <c r="OUX93" s="392"/>
      <c r="OUY93" s="135"/>
      <c r="OUZ93" s="135"/>
      <c r="OVA93" s="386"/>
      <c r="OVB93" s="135"/>
      <c r="OVC93" s="387"/>
      <c r="OVD93" s="387"/>
      <c r="OVE93" s="383"/>
      <c r="OVF93" s="384"/>
      <c r="OVG93" s="28"/>
      <c r="OVH93" s="385"/>
      <c r="OVI93" s="396"/>
      <c r="OVJ93" s="392"/>
      <c r="OVK93" s="135"/>
      <c r="OVL93" s="135"/>
      <c r="OVM93" s="386"/>
      <c r="OVN93" s="135"/>
      <c r="OVO93" s="387"/>
      <c r="OVP93" s="387"/>
      <c r="OVQ93" s="383"/>
      <c r="OVR93" s="384"/>
      <c r="OVS93" s="28"/>
      <c r="OVT93" s="385"/>
      <c r="OVU93" s="396"/>
      <c r="OVV93" s="392"/>
      <c r="OVW93" s="135"/>
      <c r="OVX93" s="135"/>
      <c r="OVY93" s="386"/>
      <c r="OVZ93" s="135"/>
      <c r="OWA93" s="387"/>
      <c r="OWB93" s="387"/>
      <c r="OWC93" s="383"/>
      <c r="OWD93" s="384"/>
      <c r="OWE93" s="28"/>
      <c r="OWF93" s="385"/>
      <c r="OWG93" s="396"/>
      <c r="OWH93" s="392"/>
      <c r="OWI93" s="135"/>
      <c r="OWJ93" s="135"/>
      <c r="OWK93" s="386"/>
      <c r="OWL93" s="135"/>
      <c r="OWM93" s="387"/>
      <c r="OWN93" s="387"/>
      <c r="OWO93" s="383"/>
      <c r="OWP93" s="384"/>
      <c r="OWQ93" s="28"/>
      <c r="OWR93" s="385"/>
      <c r="OWS93" s="396"/>
      <c r="OWT93" s="392"/>
      <c r="OWU93" s="135"/>
      <c r="OWV93" s="135"/>
      <c r="OWW93" s="386"/>
      <c r="OWX93" s="135"/>
      <c r="OWY93" s="387"/>
      <c r="OWZ93" s="387"/>
      <c r="OXA93" s="383"/>
      <c r="OXB93" s="384"/>
      <c r="OXC93" s="28"/>
      <c r="OXD93" s="385"/>
      <c r="OXE93" s="396"/>
      <c r="OXF93" s="392"/>
      <c r="OXG93" s="135"/>
      <c r="OXH93" s="135"/>
      <c r="OXI93" s="386"/>
      <c r="OXJ93" s="135"/>
      <c r="OXK93" s="387"/>
      <c r="OXL93" s="387"/>
      <c r="OXM93" s="383"/>
      <c r="OXN93" s="384"/>
      <c r="OXO93" s="28"/>
      <c r="OXP93" s="385"/>
      <c r="OXQ93" s="396"/>
      <c r="OXR93" s="392"/>
      <c r="OXS93" s="135"/>
      <c r="OXT93" s="135"/>
      <c r="OXU93" s="386"/>
      <c r="OXV93" s="135"/>
      <c r="OXW93" s="387"/>
      <c r="OXX93" s="387"/>
      <c r="OXY93" s="383"/>
      <c r="OXZ93" s="384"/>
      <c r="OYA93" s="28"/>
      <c r="OYB93" s="385"/>
      <c r="OYC93" s="396"/>
      <c r="OYD93" s="392"/>
      <c r="OYE93" s="135"/>
      <c r="OYF93" s="135"/>
      <c r="OYG93" s="386"/>
      <c r="OYH93" s="135"/>
      <c r="OYI93" s="387"/>
      <c r="OYJ93" s="387"/>
      <c r="OYK93" s="383"/>
      <c r="OYL93" s="384"/>
      <c r="OYM93" s="28"/>
      <c r="OYN93" s="385"/>
      <c r="OYO93" s="396"/>
      <c r="OYP93" s="392"/>
      <c r="OYQ93" s="135"/>
      <c r="OYR93" s="135"/>
      <c r="OYS93" s="386"/>
      <c r="OYT93" s="135"/>
      <c r="OYU93" s="387"/>
      <c r="OYV93" s="387"/>
      <c r="OYW93" s="383"/>
      <c r="OYX93" s="384"/>
      <c r="OYY93" s="28"/>
      <c r="OYZ93" s="385"/>
      <c r="OZA93" s="396"/>
      <c r="OZB93" s="392"/>
      <c r="OZC93" s="135"/>
      <c r="OZD93" s="135"/>
      <c r="OZE93" s="386"/>
      <c r="OZF93" s="135"/>
      <c r="OZG93" s="387"/>
      <c r="OZH93" s="387"/>
      <c r="OZI93" s="383"/>
      <c r="OZJ93" s="384"/>
      <c r="OZK93" s="28"/>
      <c r="OZL93" s="385"/>
      <c r="OZM93" s="396"/>
      <c r="OZN93" s="392"/>
      <c r="OZO93" s="135"/>
      <c r="OZP93" s="135"/>
      <c r="OZQ93" s="386"/>
      <c r="OZR93" s="135"/>
      <c r="OZS93" s="387"/>
      <c r="OZT93" s="387"/>
      <c r="OZU93" s="383"/>
      <c r="OZV93" s="384"/>
      <c r="OZW93" s="28"/>
      <c r="OZX93" s="385"/>
      <c r="OZY93" s="396"/>
      <c r="OZZ93" s="392"/>
      <c r="PAA93" s="135"/>
      <c r="PAB93" s="135"/>
      <c r="PAC93" s="386"/>
      <c r="PAD93" s="135"/>
      <c r="PAE93" s="387"/>
      <c r="PAF93" s="387"/>
      <c r="PAG93" s="383"/>
      <c r="PAH93" s="384"/>
      <c r="PAI93" s="28"/>
      <c r="PAJ93" s="385"/>
      <c r="PAK93" s="396"/>
      <c r="PAL93" s="392"/>
      <c r="PAM93" s="135"/>
      <c r="PAN93" s="135"/>
      <c r="PAO93" s="386"/>
      <c r="PAP93" s="135"/>
      <c r="PAQ93" s="387"/>
      <c r="PAR93" s="387"/>
      <c r="PAS93" s="383"/>
      <c r="PAT93" s="384"/>
      <c r="PAU93" s="28"/>
      <c r="PAV93" s="385"/>
      <c r="PAW93" s="396"/>
      <c r="PAX93" s="392"/>
      <c r="PAY93" s="135"/>
      <c r="PAZ93" s="135"/>
      <c r="PBA93" s="386"/>
      <c r="PBB93" s="135"/>
      <c r="PBC93" s="387"/>
      <c r="PBD93" s="387"/>
      <c r="PBE93" s="383"/>
      <c r="PBF93" s="384"/>
      <c r="PBG93" s="28"/>
      <c r="PBH93" s="385"/>
      <c r="PBI93" s="396"/>
      <c r="PBJ93" s="392"/>
      <c r="PBK93" s="135"/>
      <c r="PBL93" s="135"/>
      <c r="PBM93" s="386"/>
      <c r="PBN93" s="135"/>
      <c r="PBO93" s="387"/>
      <c r="PBP93" s="387"/>
      <c r="PBQ93" s="383"/>
      <c r="PBR93" s="384"/>
      <c r="PBS93" s="28"/>
      <c r="PBT93" s="385"/>
      <c r="PBU93" s="396"/>
      <c r="PBV93" s="392"/>
      <c r="PBW93" s="135"/>
      <c r="PBX93" s="135"/>
      <c r="PBY93" s="386"/>
      <c r="PBZ93" s="135"/>
      <c r="PCA93" s="387"/>
      <c r="PCB93" s="387"/>
      <c r="PCC93" s="383"/>
      <c r="PCD93" s="384"/>
      <c r="PCE93" s="28"/>
      <c r="PCF93" s="385"/>
      <c r="PCG93" s="396"/>
      <c r="PCH93" s="392"/>
      <c r="PCI93" s="135"/>
      <c r="PCJ93" s="135"/>
      <c r="PCK93" s="386"/>
      <c r="PCL93" s="135"/>
      <c r="PCM93" s="387"/>
      <c r="PCN93" s="387"/>
      <c r="PCO93" s="383"/>
      <c r="PCP93" s="384"/>
      <c r="PCQ93" s="28"/>
      <c r="PCR93" s="385"/>
      <c r="PCS93" s="396"/>
      <c r="PCT93" s="392"/>
      <c r="PCU93" s="135"/>
      <c r="PCV93" s="135"/>
      <c r="PCW93" s="386"/>
      <c r="PCX93" s="135"/>
      <c r="PCY93" s="387"/>
      <c r="PCZ93" s="387"/>
      <c r="PDA93" s="383"/>
      <c r="PDB93" s="384"/>
      <c r="PDC93" s="28"/>
      <c r="PDD93" s="385"/>
      <c r="PDE93" s="396"/>
      <c r="PDF93" s="392"/>
      <c r="PDG93" s="135"/>
      <c r="PDH93" s="135"/>
      <c r="PDI93" s="386"/>
      <c r="PDJ93" s="135"/>
      <c r="PDK93" s="387"/>
      <c r="PDL93" s="387"/>
      <c r="PDM93" s="383"/>
      <c r="PDN93" s="384"/>
      <c r="PDO93" s="28"/>
      <c r="PDP93" s="385"/>
      <c r="PDQ93" s="396"/>
      <c r="PDR93" s="392"/>
      <c r="PDS93" s="135"/>
      <c r="PDT93" s="135"/>
      <c r="PDU93" s="386"/>
      <c r="PDV93" s="135"/>
      <c r="PDW93" s="387"/>
      <c r="PDX93" s="387"/>
      <c r="PDY93" s="383"/>
      <c r="PDZ93" s="384"/>
      <c r="PEA93" s="28"/>
      <c r="PEB93" s="385"/>
      <c r="PEC93" s="396"/>
      <c r="PED93" s="392"/>
      <c r="PEE93" s="135"/>
      <c r="PEF93" s="135"/>
      <c r="PEG93" s="386"/>
      <c r="PEH93" s="135"/>
      <c r="PEI93" s="387"/>
      <c r="PEJ93" s="387"/>
      <c r="PEK93" s="383"/>
      <c r="PEL93" s="384"/>
      <c r="PEM93" s="28"/>
      <c r="PEN93" s="385"/>
      <c r="PEO93" s="396"/>
      <c r="PEP93" s="392"/>
      <c r="PEQ93" s="135"/>
      <c r="PER93" s="135"/>
      <c r="PES93" s="386"/>
      <c r="PET93" s="135"/>
      <c r="PEU93" s="387"/>
      <c r="PEV93" s="387"/>
      <c r="PEW93" s="383"/>
      <c r="PEX93" s="384"/>
      <c r="PEY93" s="28"/>
      <c r="PEZ93" s="385"/>
      <c r="PFA93" s="396"/>
      <c r="PFB93" s="392"/>
      <c r="PFC93" s="135"/>
      <c r="PFD93" s="135"/>
      <c r="PFE93" s="386"/>
      <c r="PFF93" s="135"/>
      <c r="PFG93" s="387"/>
      <c r="PFH93" s="387"/>
      <c r="PFI93" s="383"/>
      <c r="PFJ93" s="384"/>
      <c r="PFK93" s="28"/>
      <c r="PFL93" s="385"/>
      <c r="PFM93" s="396"/>
      <c r="PFN93" s="392"/>
      <c r="PFO93" s="135"/>
      <c r="PFP93" s="135"/>
      <c r="PFQ93" s="386"/>
      <c r="PFR93" s="135"/>
      <c r="PFS93" s="387"/>
      <c r="PFT93" s="387"/>
      <c r="PFU93" s="383"/>
      <c r="PFV93" s="384"/>
      <c r="PFW93" s="28"/>
      <c r="PFX93" s="385"/>
      <c r="PFY93" s="396"/>
      <c r="PFZ93" s="392"/>
      <c r="PGA93" s="135"/>
      <c r="PGB93" s="135"/>
      <c r="PGC93" s="386"/>
      <c r="PGD93" s="135"/>
      <c r="PGE93" s="387"/>
      <c r="PGF93" s="387"/>
      <c r="PGG93" s="383"/>
      <c r="PGH93" s="384"/>
      <c r="PGI93" s="28"/>
      <c r="PGJ93" s="385"/>
      <c r="PGK93" s="396"/>
      <c r="PGL93" s="392"/>
      <c r="PGM93" s="135"/>
      <c r="PGN93" s="135"/>
      <c r="PGO93" s="386"/>
      <c r="PGP93" s="135"/>
      <c r="PGQ93" s="387"/>
      <c r="PGR93" s="387"/>
      <c r="PGS93" s="383"/>
      <c r="PGT93" s="384"/>
      <c r="PGU93" s="28"/>
      <c r="PGV93" s="385"/>
      <c r="PGW93" s="396"/>
      <c r="PGX93" s="392"/>
      <c r="PGY93" s="135"/>
      <c r="PGZ93" s="135"/>
      <c r="PHA93" s="386"/>
      <c r="PHB93" s="135"/>
      <c r="PHC93" s="387"/>
      <c r="PHD93" s="387"/>
      <c r="PHE93" s="383"/>
      <c r="PHF93" s="384"/>
      <c r="PHG93" s="28"/>
      <c r="PHH93" s="385"/>
      <c r="PHI93" s="396"/>
      <c r="PHJ93" s="392"/>
      <c r="PHK93" s="135"/>
      <c r="PHL93" s="135"/>
      <c r="PHM93" s="386"/>
      <c r="PHN93" s="135"/>
      <c r="PHO93" s="387"/>
      <c r="PHP93" s="387"/>
      <c r="PHQ93" s="383"/>
      <c r="PHR93" s="384"/>
      <c r="PHS93" s="28"/>
      <c r="PHT93" s="385"/>
      <c r="PHU93" s="396"/>
      <c r="PHV93" s="392"/>
      <c r="PHW93" s="135"/>
      <c r="PHX93" s="135"/>
      <c r="PHY93" s="386"/>
      <c r="PHZ93" s="135"/>
      <c r="PIA93" s="387"/>
      <c r="PIB93" s="387"/>
      <c r="PIC93" s="383"/>
      <c r="PID93" s="384"/>
      <c r="PIE93" s="28"/>
      <c r="PIF93" s="385"/>
      <c r="PIG93" s="396"/>
      <c r="PIH93" s="392"/>
      <c r="PII93" s="135"/>
      <c r="PIJ93" s="135"/>
      <c r="PIK93" s="386"/>
      <c r="PIL93" s="135"/>
      <c r="PIM93" s="387"/>
      <c r="PIN93" s="387"/>
      <c r="PIO93" s="383"/>
      <c r="PIP93" s="384"/>
      <c r="PIQ93" s="28"/>
      <c r="PIR93" s="385"/>
      <c r="PIS93" s="396"/>
      <c r="PIT93" s="392"/>
      <c r="PIU93" s="135"/>
      <c r="PIV93" s="135"/>
      <c r="PIW93" s="386"/>
      <c r="PIX93" s="135"/>
      <c r="PIY93" s="387"/>
      <c r="PIZ93" s="387"/>
      <c r="PJA93" s="383"/>
      <c r="PJB93" s="384"/>
      <c r="PJC93" s="28"/>
      <c r="PJD93" s="385"/>
      <c r="PJE93" s="396"/>
      <c r="PJF93" s="392"/>
      <c r="PJG93" s="135"/>
      <c r="PJH93" s="135"/>
      <c r="PJI93" s="386"/>
      <c r="PJJ93" s="135"/>
      <c r="PJK93" s="387"/>
      <c r="PJL93" s="387"/>
      <c r="PJM93" s="383"/>
      <c r="PJN93" s="384"/>
      <c r="PJO93" s="28"/>
      <c r="PJP93" s="385"/>
      <c r="PJQ93" s="396"/>
      <c r="PJR93" s="392"/>
      <c r="PJS93" s="135"/>
      <c r="PJT93" s="135"/>
      <c r="PJU93" s="386"/>
      <c r="PJV93" s="135"/>
      <c r="PJW93" s="387"/>
      <c r="PJX93" s="387"/>
      <c r="PJY93" s="383"/>
      <c r="PJZ93" s="384"/>
      <c r="PKA93" s="28"/>
      <c r="PKB93" s="385"/>
      <c r="PKC93" s="396"/>
      <c r="PKD93" s="392"/>
      <c r="PKE93" s="135"/>
      <c r="PKF93" s="135"/>
      <c r="PKG93" s="386"/>
      <c r="PKH93" s="135"/>
      <c r="PKI93" s="387"/>
      <c r="PKJ93" s="387"/>
      <c r="PKK93" s="383"/>
      <c r="PKL93" s="384"/>
      <c r="PKM93" s="28"/>
      <c r="PKN93" s="385"/>
      <c r="PKO93" s="396"/>
      <c r="PKP93" s="392"/>
      <c r="PKQ93" s="135"/>
      <c r="PKR93" s="135"/>
      <c r="PKS93" s="386"/>
      <c r="PKT93" s="135"/>
      <c r="PKU93" s="387"/>
      <c r="PKV93" s="387"/>
      <c r="PKW93" s="383"/>
      <c r="PKX93" s="384"/>
      <c r="PKY93" s="28"/>
      <c r="PKZ93" s="385"/>
      <c r="PLA93" s="396"/>
      <c r="PLB93" s="392"/>
      <c r="PLC93" s="135"/>
      <c r="PLD93" s="135"/>
      <c r="PLE93" s="386"/>
      <c r="PLF93" s="135"/>
      <c r="PLG93" s="387"/>
      <c r="PLH93" s="387"/>
      <c r="PLI93" s="383"/>
      <c r="PLJ93" s="384"/>
      <c r="PLK93" s="28"/>
      <c r="PLL93" s="385"/>
      <c r="PLM93" s="396"/>
      <c r="PLN93" s="392"/>
      <c r="PLO93" s="135"/>
      <c r="PLP93" s="135"/>
      <c r="PLQ93" s="386"/>
      <c r="PLR93" s="135"/>
      <c r="PLS93" s="387"/>
      <c r="PLT93" s="387"/>
      <c r="PLU93" s="383"/>
      <c r="PLV93" s="384"/>
      <c r="PLW93" s="28"/>
      <c r="PLX93" s="385"/>
      <c r="PLY93" s="396"/>
      <c r="PLZ93" s="392"/>
      <c r="PMA93" s="135"/>
      <c r="PMB93" s="135"/>
      <c r="PMC93" s="386"/>
      <c r="PMD93" s="135"/>
      <c r="PME93" s="387"/>
      <c r="PMF93" s="387"/>
      <c r="PMG93" s="383"/>
      <c r="PMH93" s="384"/>
      <c r="PMI93" s="28"/>
      <c r="PMJ93" s="385"/>
      <c r="PMK93" s="396"/>
      <c r="PML93" s="392"/>
      <c r="PMM93" s="135"/>
      <c r="PMN93" s="135"/>
      <c r="PMO93" s="386"/>
      <c r="PMP93" s="135"/>
      <c r="PMQ93" s="387"/>
      <c r="PMR93" s="387"/>
      <c r="PMS93" s="383"/>
      <c r="PMT93" s="384"/>
      <c r="PMU93" s="28"/>
      <c r="PMV93" s="385"/>
      <c r="PMW93" s="396"/>
      <c r="PMX93" s="392"/>
      <c r="PMY93" s="135"/>
      <c r="PMZ93" s="135"/>
      <c r="PNA93" s="386"/>
      <c r="PNB93" s="135"/>
      <c r="PNC93" s="387"/>
      <c r="PND93" s="387"/>
      <c r="PNE93" s="383"/>
      <c r="PNF93" s="384"/>
      <c r="PNG93" s="28"/>
      <c r="PNH93" s="385"/>
      <c r="PNI93" s="396"/>
      <c r="PNJ93" s="392"/>
      <c r="PNK93" s="135"/>
      <c r="PNL93" s="135"/>
      <c r="PNM93" s="386"/>
      <c r="PNN93" s="135"/>
      <c r="PNO93" s="387"/>
      <c r="PNP93" s="387"/>
      <c r="PNQ93" s="383"/>
      <c r="PNR93" s="384"/>
      <c r="PNS93" s="28"/>
      <c r="PNT93" s="385"/>
      <c r="PNU93" s="396"/>
      <c r="PNV93" s="392"/>
      <c r="PNW93" s="135"/>
      <c r="PNX93" s="135"/>
      <c r="PNY93" s="386"/>
      <c r="PNZ93" s="135"/>
      <c r="POA93" s="387"/>
      <c r="POB93" s="387"/>
      <c r="POC93" s="383"/>
      <c r="POD93" s="384"/>
      <c r="POE93" s="28"/>
      <c r="POF93" s="385"/>
      <c r="POG93" s="396"/>
      <c r="POH93" s="392"/>
      <c r="POI93" s="135"/>
      <c r="POJ93" s="135"/>
      <c r="POK93" s="386"/>
      <c r="POL93" s="135"/>
      <c r="POM93" s="387"/>
      <c r="PON93" s="387"/>
      <c r="POO93" s="383"/>
      <c r="POP93" s="384"/>
      <c r="POQ93" s="28"/>
      <c r="POR93" s="385"/>
      <c r="POS93" s="396"/>
      <c r="POT93" s="392"/>
      <c r="POU93" s="135"/>
      <c r="POV93" s="135"/>
      <c r="POW93" s="386"/>
      <c r="POX93" s="135"/>
      <c r="POY93" s="387"/>
      <c r="POZ93" s="387"/>
      <c r="PPA93" s="383"/>
      <c r="PPB93" s="384"/>
      <c r="PPC93" s="28"/>
      <c r="PPD93" s="385"/>
      <c r="PPE93" s="396"/>
      <c r="PPF93" s="392"/>
      <c r="PPG93" s="135"/>
      <c r="PPH93" s="135"/>
      <c r="PPI93" s="386"/>
      <c r="PPJ93" s="135"/>
      <c r="PPK93" s="387"/>
      <c r="PPL93" s="387"/>
      <c r="PPM93" s="383"/>
      <c r="PPN93" s="384"/>
      <c r="PPO93" s="28"/>
      <c r="PPP93" s="385"/>
      <c r="PPQ93" s="396"/>
      <c r="PPR93" s="392"/>
      <c r="PPS93" s="135"/>
      <c r="PPT93" s="135"/>
      <c r="PPU93" s="386"/>
      <c r="PPV93" s="135"/>
      <c r="PPW93" s="387"/>
      <c r="PPX93" s="387"/>
      <c r="PPY93" s="383"/>
      <c r="PPZ93" s="384"/>
      <c r="PQA93" s="28"/>
      <c r="PQB93" s="385"/>
      <c r="PQC93" s="396"/>
      <c r="PQD93" s="392"/>
      <c r="PQE93" s="135"/>
      <c r="PQF93" s="135"/>
      <c r="PQG93" s="386"/>
      <c r="PQH93" s="135"/>
      <c r="PQI93" s="387"/>
      <c r="PQJ93" s="387"/>
      <c r="PQK93" s="383"/>
      <c r="PQL93" s="384"/>
      <c r="PQM93" s="28"/>
      <c r="PQN93" s="385"/>
      <c r="PQO93" s="396"/>
      <c r="PQP93" s="392"/>
      <c r="PQQ93" s="135"/>
      <c r="PQR93" s="135"/>
      <c r="PQS93" s="386"/>
      <c r="PQT93" s="135"/>
      <c r="PQU93" s="387"/>
      <c r="PQV93" s="387"/>
      <c r="PQW93" s="383"/>
      <c r="PQX93" s="384"/>
      <c r="PQY93" s="28"/>
      <c r="PQZ93" s="385"/>
      <c r="PRA93" s="396"/>
      <c r="PRB93" s="392"/>
      <c r="PRC93" s="135"/>
      <c r="PRD93" s="135"/>
      <c r="PRE93" s="386"/>
      <c r="PRF93" s="135"/>
      <c r="PRG93" s="387"/>
      <c r="PRH93" s="387"/>
      <c r="PRI93" s="383"/>
      <c r="PRJ93" s="384"/>
      <c r="PRK93" s="28"/>
      <c r="PRL93" s="385"/>
      <c r="PRM93" s="396"/>
      <c r="PRN93" s="392"/>
      <c r="PRO93" s="135"/>
      <c r="PRP93" s="135"/>
      <c r="PRQ93" s="386"/>
      <c r="PRR93" s="135"/>
      <c r="PRS93" s="387"/>
      <c r="PRT93" s="387"/>
      <c r="PRU93" s="383"/>
      <c r="PRV93" s="384"/>
      <c r="PRW93" s="28"/>
      <c r="PRX93" s="385"/>
      <c r="PRY93" s="396"/>
      <c r="PRZ93" s="392"/>
      <c r="PSA93" s="135"/>
      <c r="PSB93" s="135"/>
      <c r="PSC93" s="386"/>
      <c r="PSD93" s="135"/>
      <c r="PSE93" s="387"/>
      <c r="PSF93" s="387"/>
      <c r="PSG93" s="383"/>
      <c r="PSH93" s="384"/>
      <c r="PSI93" s="28"/>
      <c r="PSJ93" s="385"/>
      <c r="PSK93" s="396"/>
      <c r="PSL93" s="392"/>
      <c r="PSM93" s="135"/>
      <c r="PSN93" s="135"/>
      <c r="PSO93" s="386"/>
      <c r="PSP93" s="135"/>
      <c r="PSQ93" s="387"/>
      <c r="PSR93" s="387"/>
      <c r="PSS93" s="383"/>
      <c r="PST93" s="384"/>
      <c r="PSU93" s="28"/>
      <c r="PSV93" s="385"/>
      <c r="PSW93" s="396"/>
      <c r="PSX93" s="392"/>
      <c r="PSY93" s="135"/>
      <c r="PSZ93" s="135"/>
      <c r="PTA93" s="386"/>
      <c r="PTB93" s="135"/>
      <c r="PTC93" s="387"/>
      <c r="PTD93" s="387"/>
      <c r="PTE93" s="383"/>
      <c r="PTF93" s="384"/>
      <c r="PTG93" s="28"/>
      <c r="PTH93" s="385"/>
      <c r="PTI93" s="396"/>
      <c r="PTJ93" s="392"/>
      <c r="PTK93" s="135"/>
      <c r="PTL93" s="135"/>
      <c r="PTM93" s="386"/>
      <c r="PTN93" s="135"/>
      <c r="PTO93" s="387"/>
      <c r="PTP93" s="387"/>
      <c r="PTQ93" s="383"/>
      <c r="PTR93" s="384"/>
      <c r="PTS93" s="28"/>
      <c r="PTT93" s="385"/>
      <c r="PTU93" s="396"/>
      <c r="PTV93" s="392"/>
      <c r="PTW93" s="135"/>
      <c r="PTX93" s="135"/>
      <c r="PTY93" s="386"/>
      <c r="PTZ93" s="135"/>
      <c r="PUA93" s="387"/>
      <c r="PUB93" s="387"/>
      <c r="PUC93" s="383"/>
      <c r="PUD93" s="384"/>
      <c r="PUE93" s="28"/>
      <c r="PUF93" s="385"/>
      <c r="PUG93" s="396"/>
      <c r="PUH93" s="392"/>
      <c r="PUI93" s="135"/>
      <c r="PUJ93" s="135"/>
      <c r="PUK93" s="386"/>
      <c r="PUL93" s="135"/>
      <c r="PUM93" s="387"/>
      <c r="PUN93" s="387"/>
      <c r="PUO93" s="383"/>
      <c r="PUP93" s="384"/>
      <c r="PUQ93" s="28"/>
      <c r="PUR93" s="385"/>
      <c r="PUS93" s="396"/>
      <c r="PUT93" s="392"/>
      <c r="PUU93" s="135"/>
      <c r="PUV93" s="135"/>
      <c r="PUW93" s="386"/>
      <c r="PUX93" s="135"/>
      <c r="PUY93" s="387"/>
      <c r="PUZ93" s="387"/>
      <c r="PVA93" s="383"/>
      <c r="PVB93" s="384"/>
      <c r="PVC93" s="28"/>
      <c r="PVD93" s="385"/>
      <c r="PVE93" s="396"/>
      <c r="PVF93" s="392"/>
      <c r="PVG93" s="135"/>
      <c r="PVH93" s="135"/>
      <c r="PVI93" s="386"/>
      <c r="PVJ93" s="135"/>
      <c r="PVK93" s="387"/>
      <c r="PVL93" s="387"/>
      <c r="PVM93" s="383"/>
      <c r="PVN93" s="384"/>
      <c r="PVO93" s="28"/>
      <c r="PVP93" s="385"/>
      <c r="PVQ93" s="396"/>
      <c r="PVR93" s="392"/>
      <c r="PVS93" s="135"/>
      <c r="PVT93" s="135"/>
      <c r="PVU93" s="386"/>
      <c r="PVV93" s="135"/>
      <c r="PVW93" s="387"/>
      <c r="PVX93" s="387"/>
      <c r="PVY93" s="383"/>
      <c r="PVZ93" s="384"/>
      <c r="PWA93" s="28"/>
      <c r="PWB93" s="385"/>
      <c r="PWC93" s="396"/>
      <c r="PWD93" s="392"/>
      <c r="PWE93" s="135"/>
      <c r="PWF93" s="135"/>
      <c r="PWG93" s="386"/>
      <c r="PWH93" s="135"/>
      <c r="PWI93" s="387"/>
      <c r="PWJ93" s="387"/>
      <c r="PWK93" s="383"/>
      <c r="PWL93" s="384"/>
      <c r="PWM93" s="28"/>
      <c r="PWN93" s="385"/>
      <c r="PWO93" s="396"/>
      <c r="PWP93" s="392"/>
      <c r="PWQ93" s="135"/>
      <c r="PWR93" s="135"/>
      <c r="PWS93" s="386"/>
      <c r="PWT93" s="135"/>
      <c r="PWU93" s="387"/>
      <c r="PWV93" s="387"/>
      <c r="PWW93" s="383"/>
      <c r="PWX93" s="384"/>
      <c r="PWY93" s="28"/>
      <c r="PWZ93" s="385"/>
      <c r="PXA93" s="396"/>
      <c r="PXB93" s="392"/>
      <c r="PXC93" s="135"/>
      <c r="PXD93" s="135"/>
      <c r="PXE93" s="386"/>
      <c r="PXF93" s="135"/>
      <c r="PXG93" s="387"/>
      <c r="PXH93" s="387"/>
      <c r="PXI93" s="383"/>
      <c r="PXJ93" s="384"/>
      <c r="PXK93" s="28"/>
      <c r="PXL93" s="385"/>
      <c r="PXM93" s="396"/>
      <c r="PXN93" s="392"/>
      <c r="PXO93" s="135"/>
      <c r="PXP93" s="135"/>
      <c r="PXQ93" s="386"/>
      <c r="PXR93" s="135"/>
      <c r="PXS93" s="387"/>
      <c r="PXT93" s="387"/>
      <c r="PXU93" s="383"/>
      <c r="PXV93" s="384"/>
      <c r="PXW93" s="28"/>
      <c r="PXX93" s="385"/>
      <c r="PXY93" s="396"/>
      <c r="PXZ93" s="392"/>
      <c r="PYA93" s="135"/>
      <c r="PYB93" s="135"/>
      <c r="PYC93" s="386"/>
      <c r="PYD93" s="135"/>
      <c r="PYE93" s="387"/>
      <c r="PYF93" s="387"/>
      <c r="PYG93" s="383"/>
      <c r="PYH93" s="384"/>
      <c r="PYI93" s="28"/>
      <c r="PYJ93" s="385"/>
      <c r="PYK93" s="396"/>
      <c r="PYL93" s="392"/>
      <c r="PYM93" s="135"/>
      <c r="PYN93" s="135"/>
      <c r="PYO93" s="386"/>
      <c r="PYP93" s="135"/>
      <c r="PYQ93" s="387"/>
      <c r="PYR93" s="387"/>
      <c r="PYS93" s="383"/>
      <c r="PYT93" s="384"/>
      <c r="PYU93" s="28"/>
      <c r="PYV93" s="385"/>
      <c r="PYW93" s="396"/>
      <c r="PYX93" s="392"/>
      <c r="PYY93" s="135"/>
      <c r="PYZ93" s="135"/>
      <c r="PZA93" s="386"/>
      <c r="PZB93" s="135"/>
      <c r="PZC93" s="387"/>
      <c r="PZD93" s="387"/>
      <c r="PZE93" s="383"/>
      <c r="PZF93" s="384"/>
      <c r="PZG93" s="28"/>
      <c r="PZH93" s="385"/>
      <c r="PZI93" s="396"/>
      <c r="PZJ93" s="392"/>
      <c r="PZK93" s="135"/>
      <c r="PZL93" s="135"/>
      <c r="PZM93" s="386"/>
      <c r="PZN93" s="135"/>
      <c r="PZO93" s="387"/>
      <c r="PZP93" s="387"/>
      <c r="PZQ93" s="383"/>
      <c r="PZR93" s="384"/>
      <c r="PZS93" s="28"/>
      <c r="PZT93" s="385"/>
      <c r="PZU93" s="396"/>
      <c r="PZV93" s="392"/>
      <c r="PZW93" s="135"/>
      <c r="PZX93" s="135"/>
      <c r="PZY93" s="386"/>
      <c r="PZZ93" s="135"/>
      <c r="QAA93" s="387"/>
      <c r="QAB93" s="387"/>
      <c r="QAC93" s="383"/>
      <c r="QAD93" s="384"/>
      <c r="QAE93" s="28"/>
      <c r="QAF93" s="385"/>
      <c r="QAG93" s="396"/>
      <c r="QAH93" s="392"/>
      <c r="QAI93" s="135"/>
      <c r="QAJ93" s="135"/>
      <c r="QAK93" s="386"/>
      <c r="QAL93" s="135"/>
      <c r="QAM93" s="387"/>
      <c r="QAN93" s="387"/>
      <c r="QAO93" s="383"/>
      <c r="QAP93" s="384"/>
      <c r="QAQ93" s="28"/>
      <c r="QAR93" s="385"/>
      <c r="QAS93" s="396"/>
      <c r="QAT93" s="392"/>
      <c r="QAU93" s="135"/>
      <c r="QAV93" s="135"/>
      <c r="QAW93" s="386"/>
      <c r="QAX93" s="135"/>
      <c r="QAY93" s="387"/>
      <c r="QAZ93" s="387"/>
      <c r="QBA93" s="383"/>
      <c r="QBB93" s="384"/>
      <c r="QBC93" s="28"/>
      <c r="QBD93" s="385"/>
      <c r="QBE93" s="396"/>
      <c r="QBF93" s="392"/>
      <c r="QBG93" s="135"/>
      <c r="QBH93" s="135"/>
      <c r="QBI93" s="386"/>
      <c r="QBJ93" s="135"/>
      <c r="QBK93" s="387"/>
      <c r="QBL93" s="387"/>
      <c r="QBM93" s="383"/>
      <c r="QBN93" s="384"/>
      <c r="QBO93" s="28"/>
      <c r="QBP93" s="385"/>
      <c r="QBQ93" s="396"/>
      <c r="QBR93" s="392"/>
      <c r="QBS93" s="135"/>
      <c r="QBT93" s="135"/>
      <c r="QBU93" s="386"/>
      <c r="QBV93" s="135"/>
      <c r="QBW93" s="387"/>
      <c r="QBX93" s="387"/>
      <c r="QBY93" s="383"/>
      <c r="QBZ93" s="384"/>
      <c r="QCA93" s="28"/>
      <c r="QCB93" s="385"/>
      <c r="QCC93" s="396"/>
      <c r="QCD93" s="392"/>
      <c r="QCE93" s="135"/>
      <c r="QCF93" s="135"/>
      <c r="QCG93" s="386"/>
      <c r="QCH93" s="135"/>
      <c r="QCI93" s="387"/>
      <c r="QCJ93" s="387"/>
      <c r="QCK93" s="383"/>
      <c r="QCL93" s="384"/>
      <c r="QCM93" s="28"/>
      <c r="QCN93" s="385"/>
      <c r="QCO93" s="396"/>
      <c r="QCP93" s="392"/>
      <c r="QCQ93" s="135"/>
      <c r="QCR93" s="135"/>
      <c r="QCS93" s="386"/>
      <c r="QCT93" s="135"/>
      <c r="QCU93" s="387"/>
      <c r="QCV93" s="387"/>
      <c r="QCW93" s="383"/>
      <c r="QCX93" s="384"/>
      <c r="QCY93" s="28"/>
      <c r="QCZ93" s="385"/>
      <c r="QDA93" s="396"/>
      <c r="QDB93" s="392"/>
      <c r="QDC93" s="135"/>
      <c r="QDD93" s="135"/>
      <c r="QDE93" s="386"/>
      <c r="QDF93" s="135"/>
      <c r="QDG93" s="387"/>
      <c r="QDH93" s="387"/>
      <c r="QDI93" s="383"/>
      <c r="QDJ93" s="384"/>
      <c r="QDK93" s="28"/>
      <c r="QDL93" s="385"/>
      <c r="QDM93" s="396"/>
      <c r="QDN93" s="392"/>
      <c r="QDO93" s="135"/>
      <c r="QDP93" s="135"/>
      <c r="QDQ93" s="386"/>
      <c r="QDR93" s="135"/>
      <c r="QDS93" s="387"/>
      <c r="QDT93" s="387"/>
      <c r="QDU93" s="383"/>
      <c r="QDV93" s="384"/>
      <c r="QDW93" s="28"/>
      <c r="QDX93" s="385"/>
      <c r="QDY93" s="396"/>
      <c r="QDZ93" s="392"/>
      <c r="QEA93" s="135"/>
      <c r="QEB93" s="135"/>
      <c r="QEC93" s="386"/>
      <c r="QED93" s="135"/>
      <c r="QEE93" s="387"/>
      <c r="QEF93" s="387"/>
      <c r="QEG93" s="383"/>
      <c r="QEH93" s="384"/>
      <c r="QEI93" s="28"/>
      <c r="QEJ93" s="385"/>
      <c r="QEK93" s="396"/>
      <c r="QEL93" s="392"/>
      <c r="QEM93" s="135"/>
      <c r="QEN93" s="135"/>
      <c r="QEO93" s="386"/>
      <c r="QEP93" s="135"/>
      <c r="QEQ93" s="387"/>
      <c r="QER93" s="387"/>
      <c r="QES93" s="383"/>
      <c r="QET93" s="384"/>
      <c r="QEU93" s="28"/>
      <c r="QEV93" s="385"/>
      <c r="QEW93" s="396"/>
      <c r="QEX93" s="392"/>
      <c r="QEY93" s="135"/>
      <c r="QEZ93" s="135"/>
      <c r="QFA93" s="386"/>
      <c r="QFB93" s="135"/>
      <c r="QFC93" s="387"/>
      <c r="QFD93" s="387"/>
      <c r="QFE93" s="383"/>
      <c r="QFF93" s="384"/>
      <c r="QFG93" s="28"/>
      <c r="QFH93" s="385"/>
      <c r="QFI93" s="396"/>
      <c r="QFJ93" s="392"/>
      <c r="QFK93" s="135"/>
      <c r="QFL93" s="135"/>
      <c r="QFM93" s="386"/>
      <c r="QFN93" s="135"/>
      <c r="QFO93" s="387"/>
      <c r="QFP93" s="387"/>
      <c r="QFQ93" s="383"/>
      <c r="QFR93" s="384"/>
      <c r="QFS93" s="28"/>
      <c r="QFT93" s="385"/>
      <c r="QFU93" s="396"/>
      <c r="QFV93" s="392"/>
      <c r="QFW93" s="135"/>
      <c r="QFX93" s="135"/>
      <c r="QFY93" s="386"/>
      <c r="QFZ93" s="135"/>
      <c r="QGA93" s="387"/>
      <c r="QGB93" s="387"/>
      <c r="QGC93" s="383"/>
      <c r="QGD93" s="384"/>
      <c r="QGE93" s="28"/>
      <c r="QGF93" s="385"/>
      <c r="QGG93" s="396"/>
      <c r="QGH93" s="392"/>
      <c r="QGI93" s="135"/>
      <c r="QGJ93" s="135"/>
      <c r="QGK93" s="386"/>
      <c r="QGL93" s="135"/>
      <c r="QGM93" s="387"/>
      <c r="QGN93" s="387"/>
      <c r="QGO93" s="383"/>
      <c r="QGP93" s="384"/>
      <c r="QGQ93" s="28"/>
      <c r="QGR93" s="385"/>
      <c r="QGS93" s="396"/>
      <c r="QGT93" s="392"/>
      <c r="QGU93" s="135"/>
      <c r="QGV93" s="135"/>
      <c r="QGW93" s="386"/>
      <c r="QGX93" s="135"/>
      <c r="QGY93" s="387"/>
      <c r="QGZ93" s="387"/>
      <c r="QHA93" s="383"/>
      <c r="QHB93" s="384"/>
      <c r="QHC93" s="28"/>
      <c r="QHD93" s="385"/>
      <c r="QHE93" s="396"/>
      <c r="QHF93" s="392"/>
      <c r="QHG93" s="135"/>
      <c r="QHH93" s="135"/>
      <c r="QHI93" s="386"/>
      <c r="QHJ93" s="135"/>
      <c r="QHK93" s="387"/>
      <c r="QHL93" s="387"/>
      <c r="QHM93" s="383"/>
      <c r="QHN93" s="384"/>
      <c r="QHO93" s="28"/>
      <c r="QHP93" s="385"/>
      <c r="QHQ93" s="396"/>
      <c r="QHR93" s="392"/>
      <c r="QHS93" s="135"/>
      <c r="QHT93" s="135"/>
      <c r="QHU93" s="386"/>
      <c r="QHV93" s="135"/>
      <c r="QHW93" s="387"/>
      <c r="QHX93" s="387"/>
      <c r="QHY93" s="383"/>
      <c r="QHZ93" s="384"/>
      <c r="QIA93" s="28"/>
      <c r="QIB93" s="385"/>
      <c r="QIC93" s="396"/>
      <c r="QID93" s="392"/>
      <c r="QIE93" s="135"/>
      <c r="QIF93" s="135"/>
      <c r="QIG93" s="386"/>
      <c r="QIH93" s="135"/>
      <c r="QII93" s="387"/>
      <c r="QIJ93" s="387"/>
      <c r="QIK93" s="383"/>
      <c r="QIL93" s="384"/>
      <c r="QIM93" s="28"/>
      <c r="QIN93" s="385"/>
      <c r="QIO93" s="396"/>
      <c r="QIP93" s="392"/>
      <c r="QIQ93" s="135"/>
      <c r="QIR93" s="135"/>
      <c r="QIS93" s="386"/>
      <c r="QIT93" s="135"/>
      <c r="QIU93" s="387"/>
      <c r="QIV93" s="387"/>
      <c r="QIW93" s="383"/>
      <c r="QIX93" s="384"/>
      <c r="QIY93" s="28"/>
      <c r="QIZ93" s="385"/>
      <c r="QJA93" s="396"/>
      <c r="QJB93" s="392"/>
      <c r="QJC93" s="135"/>
      <c r="QJD93" s="135"/>
      <c r="QJE93" s="386"/>
      <c r="QJF93" s="135"/>
      <c r="QJG93" s="387"/>
      <c r="QJH93" s="387"/>
      <c r="QJI93" s="383"/>
      <c r="QJJ93" s="384"/>
      <c r="QJK93" s="28"/>
      <c r="QJL93" s="385"/>
      <c r="QJM93" s="396"/>
      <c r="QJN93" s="392"/>
      <c r="QJO93" s="135"/>
      <c r="QJP93" s="135"/>
      <c r="QJQ93" s="386"/>
      <c r="QJR93" s="135"/>
      <c r="QJS93" s="387"/>
      <c r="QJT93" s="387"/>
      <c r="QJU93" s="383"/>
      <c r="QJV93" s="384"/>
      <c r="QJW93" s="28"/>
      <c r="QJX93" s="385"/>
      <c r="QJY93" s="396"/>
      <c r="QJZ93" s="392"/>
      <c r="QKA93" s="135"/>
      <c r="QKB93" s="135"/>
      <c r="QKC93" s="386"/>
      <c r="QKD93" s="135"/>
      <c r="QKE93" s="387"/>
      <c r="QKF93" s="387"/>
      <c r="QKG93" s="383"/>
      <c r="QKH93" s="384"/>
      <c r="QKI93" s="28"/>
      <c r="QKJ93" s="385"/>
      <c r="QKK93" s="396"/>
      <c r="QKL93" s="392"/>
      <c r="QKM93" s="135"/>
      <c r="QKN93" s="135"/>
      <c r="QKO93" s="386"/>
      <c r="QKP93" s="135"/>
      <c r="QKQ93" s="387"/>
      <c r="QKR93" s="387"/>
      <c r="QKS93" s="383"/>
      <c r="QKT93" s="384"/>
      <c r="QKU93" s="28"/>
      <c r="QKV93" s="385"/>
      <c r="QKW93" s="396"/>
      <c r="QKX93" s="392"/>
      <c r="QKY93" s="135"/>
      <c r="QKZ93" s="135"/>
      <c r="QLA93" s="386"/>
      <c r="QLB93" s="135"/>
      <c r="QLC93" s="387"/>
      <c r="QLD93" s="387"/>
      <c r="QLE93" s="383"/>
      <c r="QLF93" s="384"/>
      <c r="QLG93" s="28"/>
      <c r="QLH93" s="385"/>
      <c r="QLI93" s="396"/>
      <c r="QLJ93" s="392"/>
      <c r="QLK93" s="135"/>
      <c r="QLL93" s="135"/>
      <c r="QLM93" s="386"/>
      <c r="QLN93" s="135"/>
      <c r="QLO93" s="387"/>
      <c r="QLP93" s="387"/>
      <c r="QLQ93" s="383"/>
      <c r="QLR93" s="384"/>
      <c r="QLS93" s="28"/>
      <c r="QLT93" s="385"/>
      <c r="QLU93" s="396"/>
      <c r="QLV93" s="392"/>
      <c r="QLW93" s="135"/>
      <c r="QLX93" s="135"/>
      <c r="QLY93" s="386"/>
      <c r="QLZ93" s="135"/>
      <c r="QMA93" s="387"/>
      <c r="QMB93" s="387"/>
      <c r="QMC93" s="383"/>
      <c r="QMD93" s="384"/>
      <c r="QME93" s="28"/>
      <c r="QMF93" s="385"/>
      <c r="QMG93" s="396"/>
      <c r="QMH93" s="392"/>
      <c r="QMI93" s="135"/>
      <c r="QMJ93" s="135"/>
      <c r="QMK93" s="386"/>
      <c r="QML93" s="135"/>
      <c r="QMM93" s="387"/>
      <c r="QMN93" s="387"/>
      <c r="QMO93" s="383"/>
      <c r="QMP93" s="384"/>
      <c r="QMQ93" s="28"/>
      <c r="QMR93" s="385"/>
      <c r="QMS93" s="396"/>
      <c r="QMT93" s="392"/>
      <c r="QMU93" s="135"/>
      <c r="QMV93" s="135"/>
      <c r="QMW93" s="386"/>
      <c r="QMX93" s="135"/>
      <c r="QMY93" s="387"/>
      <c r="QMZ93" s="387"/>
      <c r="QNA93" s="383"/>
      <c r="QNB93" s="384"/>
      <c r="QNC93" s="28"/>
      <c r="QND93" s="385"/>
      <c r="QNE93" s="396"/>
      <c r="QNF93" s="392"/>
      <c r="QNG93" s="135"/>
      <c r="QNH93" s="135"/>
      <c r="QNI93" s="386"/>
      <c r="QNJ93" s="135"/>
      <c r="QNK93" s="387"/>
      <c r="QNL93" s="387"/>
      <c r="QNM93" s="383"/>
      <c r="QNN93" s="384"/>
      <c r="QNO93" s="28"/>
      <c r="QNP93" s="385"/>
      <c r="QNQ93" s="396"/>
      <c r="QNR93" s="392"/>
      <c r="QNS93" s="135"/>
      <c r="QNT93" s="135"/>
      <c r="QNU93" s="386"/>
      <c r="QNV93" s="135"/>
      <c r="QNW93" s="387"/>
      <c r="QNX93" s="387"/>
      <c r="QNY93" s="383"/>
      <c r="QNZ93" s="384"/>
      <c r="QOA93" s="28"/>
      <c r="QOB93" s="385"/>
      <c r="QOC93" s="396"/>
      <c r="QOD93" s="392"/>
      <c r="QOE93" s="135"/>
      <c r="QOF93" s="135"/>
      <c r="QOG93" s="386"/>
      <c r="QOH93" s="135"/>
      <c r="QOI93" s="387"/>
      <c r="QOJ93" s="387"/>
      <c r="QOK93" s="383"/>
      <c r="QOL93" s="384"/>
      <c r="QOM93" s="28"/>
      <c r="QON93" s="385"/>
      <c r="QOO93" s="396"/>
      <c r="QOP93" s="392"/>
      <c r="QOQ93" s="135"/>
      <c r="QOR93" s="135"/>
      <c r="QOS93" s="386"/>
      <c r="QOT93" s="135"/>
      <c r="QOU93" s="387"/>
      <c r="QOV93" s="387"/>
      <c r="QOW93" s="383"/>
      <c r="QOX93" s="384"/>
      <c r="QOY93" s="28"/>
      <c r="QOZ93" s="385"/>
      <c r="QPA93" s="396"/>
      <c r="QPB93" s="392"/>
      <c r="QPC93" s="135"/>
      <c r="QPD93" s="135"/>
      <c r="QPE93" s="386"/>
      <c r="QPF93" s="135"/>
      <c r="QPG93" s="387"/>
      <c r="QPH93" s="387"/>
      <c r="QPI93" s="383"/>
      <c r="QPJ93" s="384"/>
      <c r="QPK93" s="28"/>
      <c r="QPL93" s="385"/>
      <c r="QPM93" s="396"/>
      <c r="QPN93" s="392"/>
      <c r="QPO93" s="135"/>
      <c r="QPP93" s="135"/>
      <c r="QPQ93" s="386"/>
      <c r="QPR93" s="135"/>
      <c r="QPS93" s="387"/>
      <c r="QPT93" s="387"/>
      <c r="QPU93" s="383"/>
      <c r="QPV93" s="384"/>
      <c r="QPW93" s="28"/>
      <c r="QPX93" s="385"/>
      <c r="QPY93" s="396"/>
      <c r="QPZ93" s="392"/>
      <c r="QQA93" s="135"/>
      <c r="QQB93" s="135"/>
      <c r="QQC93" s="386"/>
      <c r="QQD93" s="135"/>
      <c r="QQE93" s="387"/>
      <c r="QQF93" s="387"/>
      <c r="QQG93" s="383"/>
      <c r="QQH93" s="384"/>
      <c r="QQI93" s="28"/>
      <c r="QQJ93" s="385"/>
      <c r="QQK93" s="396"/>
      <c r="QQL93" s="392"/>
      <c r="QQM93" s="135"/>
      <c r="QQN93" s="135"/>
      <c r="QQO93" s="386"/>
      <c r="QQP93" s="135"/>
      <c r="QQQ93" s="387"/>
      <c r="QQR93" s="387"/>
      <c r="QQS93" s="383"/>
      <c r="QQT93" s="384"/>
      <c r="QQU93" s="28"/>
      <c r="QQV93" s="385"/>
      <c r="QQW93" s="396"/>
      <c r="QQX93" s="392"/>
      <c r="QQY93" s="135"/>
      <c r="QQZ93" s="135"/>
      <c r="QRA93" s="386"/>
      <c r="QRB93" s="135"/>
      <c r="QRC93" s="387"/>
      <c r="QRD93" s="387"/>
      <c r="QRE93" s="383"/>
      <c r="QRF93" s="384"/>
      <c r="QRG93" s="28"/>
      <c r="QRH93" s="385"/>
      <c r="QRI93" s="396"/>
      <c r="QRJ93" s="392"/>
      <c r="QRK93" s="135"/>
      <c r="QRL93" s="135"/>
      <c r="QRM93" s="386"/>
      <c r="QRN93" s="135"/>
      <c r="QRO93" s="387"/>
      <c r="QRP93" s="387"/>
      <c r="QRQ93" s="383"/>
      <c r="QRR93" s="384"/>
      <c r="QRS93" s="28"/>
      <c r="QRT93" s="385"/>
      <c r="QRU93" s="396"/>
      <c r="QRV93" s="392"/>
      <c r="QRW93" s="135"/>
      <c r="QRX93" s="135"/>
      <c r="QRY93" s="386"/>
      <c r="QRZ93" s="135"/>
      <c r="QSA93" s="387"/>
      <c r="QSB93" s="387"/>
      <c r="QSC93" s="383"/>
      <c r="QSD93" s="384"/>
      <c r="QSE93" s="28"/>
      <c r="QSF93" s="385"/>
      <c r="QSG93" s="396"/>
      <c r="QSH93" s="392"/>
      <c r="QSI93" s="135"/>
      <c r="QSJ93" s="135"/>
      <c r="QSK93" s="386"/>
      <c r="QSL93" s="135"/>
      <c r="QSM93" s="387"/>
      <c r="QSN93" s="387"/>
      <c r="QSO93" s="383"/>
      <c r="QSP93" s="384"/>
      <c r="QSQ93" s="28"/>
      <c r="QSR93" s="385"/>
      <c r="QSS93" s="396"/>
      <c r="QST93" s="392"/>
      <c r="QSU93" s="135"/>
      <c r="QSV93" s="135"/>
      <c r="QSW93" s="386"/>
      <c r="QSX93" s="135"/>
      <c r="QSY93" s="387"/>
      <c r="QSZ93" s="387"/>
      <c r="QTA93" s="383"/>
      <c r="QTB93" s="384"/>
      <c r="QTC93" s="28"/>
      <c r="QTD93" s="385"/>
      <c r="QTE93" s="396"/>
      <c r="QTF93" s="392"/>
      <c r="QTG93" s="135"/>
      <c r="QTH93" s="135"/>
      <c r="QTI93" s="386"/>
      <c r="QTJ93" s="135"/>
      <c r="QTK93" s="387"/>
      <c r="QTL93" s="387"/>
      <c r="QTM93" s="383"/>
      <c r="QTN93" s="384"/>
      <c r="QTO93" s="28"/>
      <c r="QTP93" s="385"/>
      <c r="QTQ93" s="396"/>
      <c r="QTR93" s="392"/>
      <c r="QTS93" s="135"/>
      <c r="QTT93" s="135"/>
      <c r="QTU93" s="386"/>
      <c r="QTV93" s="135"/>
      <c r="QTW93" s="387"/>
      <c r="QTX93" s="387"/>
      <c r="QTY93" s="383"/>
      <c r="QTZ93" s="384"/>
      <c r="QUA93" s="28"/>
      <c r="QUB93" s="385"/>
      <c r="QUC93" s="396"/>
      <c r="QUD93" s="392"/>
      <c r="QUE93" s="135"/>
      <c r="QUF93" s="135"/>
      <c r="QUG93" s="386"/>
      <c r="QUH93" s="135"/>
      <c r="QUI93" s="387"/>
      <c r="QUJ93" s="387"/>
      <c r="QUK93" s="383"/>
      <c r="QUL93" s="384"/>
      <c r="QUM93" s="28"/>
      <c r="QUN93" s="385"/>
      <c r="QUO93" s="396"/>
      <c r="QUP93" s="392"/>
      <c r="QUQ93" s="135"/>
      <c r="QUR93" s="135"/>
      <c r="QUS93" s="386"/>
      <c r="QUT93" s="135"/>
      <c r="QUU93" s="387"/>
      <c r="QUV93" s="387"/>
      <c r="QUW93" s="383"/>
      <c r="QUX93" s="384"/>
      <c r="QUY93" s="28"/>
      <c r="QUZ93" s="385"/>
      <c r="QVA93" s="396"/>
      <c r="QVB93" s="392"/>
      <c r="QVC93" s="135"/>
      <c r="QVD93" s="135"/>
      <c r="QVE93" s="386"/>
      <c r="QVF93" s="135"/>
      <c r="QVG93" s="387"/>
      <c r="QVH93" s="387"/>
      <c r="QVI93" s="383"/>
      <c r="QVJ93" s="384"/>
      <c r="QVK93" s="28"/>
      <c r="QVL93" s="385"/>
      <c r="QVM93" s="396"/>
      <c r="QVN93" s="392"/>
      <c r="QVO93" s="135"/>
      <c r="QVP93" s="135"/>
      <c r="QVQ93" s="386"/>
      <c r="QVR93" s="135"/>
      <c r="QVS93" s="387"/>
      <c r="QVT93" s="387"/>
      <c r="QVU93" s="383"/>
      <c r="QVV93" s="384"/>
      <c r="QVW93" s="28"/>
      <c r="QVX93" s="385"/>
      <c r="QVY93" s="396"/>
      <c r="QVZ93" s="392"/>
      <c r="QWA93" s="135"/>
      <c r="QWB93" s="135"/>
      <c r="QWC93" s="386"/>
      <c r="QWD93" s="135"/>
      <c r="QWE93" s="387"/>
      <c r="QWF93" s="387"/>
      <c r="QWG93" s="383"/>
      <c r="QWH93" s="384"/>
      <c r="QWI93" s="28"/>
      <c r="QWJ93" s="385"/>
      <c r="QWK93" s="396"/>
      <c r="QWL93" s="392"/>
      <c r="QWM93" s="135"/>
      <c r="QWN93" s="135"/>
      <c r="QWO93" s="386"/>
      <c r="QWP93" s="135"/>
      <c r="QWQ93" s="387"/>
      <c r="QWR93" s="387"/>
      <c r="QWS93" s="383"/>
      <c r="QWT93" s="384"/>
      <c r="QWU93" s="28"/>
      <c r="QWV93" s="385"/>
      <c r="QWW93" s="396"/>
      <c r="QWX93" s="392"/>
      <c r="QWY93" s="135"/>
      <c r="QWZ93" s="135"/>
      <c r="QXA93" s="386"/>
      <c r="QXB93" s="135"/>
      <c r="QXC93" s="387"/>
      <c r="QXD93" s="387"/>
      <c r="QXE93" s="383"/>
      <c r="QXF93" s="384"/>
      <c r="QXG93" s="28"/>
      <c r="QXH93" s="385"/>
      <c r="QXI93" s="396"/>
      <c r="QXJ93" s="392"/>
      <c r="QXK93" s="135"/>
      <c r="QXL93" s="135"/>
      <c r="QXM93" s="386"/>
      <c r="QXN93" s="135"/>
      <c r="QXO93" s="387"/>
      <c r="QXP93" s="387"/>
      <c r="QXQ93" s="383"/>
      <c r="QXR93" s="384"/>
      <c r="QXS93" s="28"/>
      <c r="QXT93" s="385"/>
      <c r="QXU93" s="396"/>
      <c r="QXV93" s="392"/>
      <c r="QXW93" s="135"/>
      <c r="QXX93" s="135"/>
      <c r="QXY93" s="386"/>
      <c r="QXZ93" s="135"/>
      <c r="QYA93" s="387"/>
      <c r="QYB93" s="387"/>
      <c r="QYC93" s="383"/>
      <c r="QYD93" s="384"/>
      <c r="QYE93" s="28"/>
      <c r="QYF93" s="385"/>
      <c r="QYG93" s="396"/>
      <c r="QYH93" s="392"/>
      <c r="QYI93" s="135"/>
      <c r="QYJ93" s="135"/>
      <c r="QYK93" s="386"/>
      <c r="QYL93" s="135"/>
      <c r="QYM93" s="387"/>
      <c r="QYN93" s="387"/>
      <c r="QYO93" s="383"/>
      <c r="QYP93" s="384"/>
      <c r="QYQ93" s="28"/>
      <c r="QYR93" s="385"/>
      <c r="QYS93" s="396"/>
      <c r="QYT93" s="392"/>
      <c r="QYU93" s="135"/>
      <c r="QYV93" s="135"/>
      <c r="QYW93" s="386"/>
      <c r="QYX93" s="135"/>
      <c r="QYY93" s="387"/>
      <c r="QYZ93" s="387"/>
      <c r="QZA93" s="383"/>
      <c r="QZB93" s="384"/>
      <c r="QZC93" s="28"/>
      <c r="QZD93" s="385"/>
      <c r="QZE93" s="396"/>
      <c r="QZF93" s="392"/>
      <c r="QZG93" s="135"/>
      <c r="QZH93" s="135"/>
      <c r="QZI93" s="386"/>
      <c r="QZJ93" s="135"/>
      <c r="QZK93" s="387"/>
      <c r="QZL93" s="387"/>
      <c r="QZM93" s="383"/>
      <c r="QZN93" s="384"/>
      <c r="QZO93" s="28"/>
      <c r="QZP93" s="385"/>
      <c r="QZQ93" s="396"/>
      <c r="QZR93" s="392"/>
      <c r="QZS93" s="135"/>
      <c r="QZT93" s="135"/>
      <c r="QZU93" s="386"/>
      <c r="QZV93" s="135"/>
      <c r="QZW93" s="387"/>
      <c r="QZX93" s="387"/>
      <c r="QZY93" s="383"/>
      <c r="QZZ93" s="384"/>
      <c r="RAA93" s="28"/>
      <c r="RAB93" s="385"/>
      <c r="RAC93" s="396"/>
      <c r="RAD93" s="392"/>
      <c r="RAE93" s="135"/>
      <c r="RAF93" s="135"/>
      <c r="RAG93" s="386"/>
      <c r="RAH93" s="135"/>
      <c r="RAI93" s="387"/>
      <c r="RAJ93" s="387"/>
      <c r="RAK93" s="383"/>
      <c r="RAL93" s="384"/>
      <c r="RAM93" s="28"/>
      <c r="RAN93" s="385"/>
      <c r="RAO93" s="396"/>
      <c r="RAP93" s="392"/>
      <c r="RAQ93" s="135"/>
      <c r="RAR93" s="135"/>
      <c r="RAS93" s="386"/>
      <c r="RAT93" s="135"/>
      <c r="RAU93" s="387"/>
      <c r="RAV93" s="387"/>
      <c r="RAW93" s="383"/>
      <c r="RAX93" s="384"/>
      <c r="RAY93" s="28"/>
      <c r="RAZ93" s="385"/>
      <c r="RBA93" s="396"/>
      <c r="RBB93" s="392"/>
      <c r="RBC93" s="135"/>
      <c r="RBD93" s="135"/>
      <c r="RBE93" s="386"/>
      <c r="RBF93" s="135"/>
      <c r="RBG93" s="387"/>
      <c r="RBH93" s="387"/>
      <c r="RBI93" s="383"/>
      <c r="RBJ93" s="384"/>
      <c r="RBK93" s="28"/>
      <c r="RBL93" s="385"/>
      <c r="RBM93" s="396"/>
      <c r="RBN93" s="392"/>
      <c r="RBO93" s="135"/>
      <c r="RBP93" s="135"/>
      <c r="RBQ93" s="386"/>
      <c r="RBR93" s="135"/>
      <c r="RBS93" s="387"/>
      <c r="RBT93" s="387"/>
      <c r="RBU93" s="383"/>
      <c r="RBV93" s="384"/>
      <c r="RBW93" s="28"/>
      <c r="RBX93" s="385"/>
      <c r="RBY93" s="396"/>
      <c r="RBZ93" s="392"/>
      <c r="RCA93" s="135"/>
      <c r="RCB93" s="135"/>
      <c r="RCC93" s="386"/>
      <c r="RCD93" s="135"/>
      <c r="RCE93" s="387"/>
      <c r="RCF93" s="387"/>
      <c r="RCG93" s="383"/>
      <c r="RCH93" s="384"/>
      <c r="RCI93" s="28"/>
      <c r="RCJ93" s="385"/>
      <c r="RCK93" s="396"/>
      <c r="RCL93" s="392"/>
      <c r="RCM93" s="135"/>
      <c r="RCN93" s="135"/>
      <c r="RCO93" s="386"/>
      <c r="RCP93" s="135"/>
      <c r="RCQ93" s="387"/>
      <c r="RCR93" s="387"/>
      <c r="RCS93" s="383"/>
      <c r="RCT93" s="384"/>
      <c r="RCU93" s="28"/>
      <c r="RCV93" s="385"/>
      <c r="RCW93" s="396"/>
      <c r="RCX93" s="392"/>
      <c r="RCY93" s="135"/>
      <c r="RCZ93" s="135"/>
      <c r="RDA93" s="386"/>
      <c r="RDB93" s="135"/>
      <c r="RDC93" s="387"/>
      <c r="RDD93" s="387"/>
      <c r="RDE93" s="383"/>
      <c r="RDF93" s="384"/>
      <c r="RDG93" s="28"/>
      <c r="RDH93" s="385"/>
      <c r="RDI93" s="396"/>
      <c r="RDJ93" s="392"/>
      <c r="RDK93" s="135"/>
      <c r="RDL93" s="135"/>
      <c r="RDM93" s="386"/>
      <c r="RDN93" s="135"/>
      <c r="RDO93" s="387"/>
      <c r="RDP93" s="387"/>
      <c r="RDQ93" s="383"/>
      <c r="RDR93" s="384"/>
      <c r="RDS93" s="28"/>
      <c r="RDT93" s="385"/>
      <c r="RDU93" s="396"/>
      <c r="RDV93" s="392"/>
      <c r="RDW93" s="135"/>
      <c r="RDX93" s="135"/>
      <c r="RDY93" s="386"/>
      <c r="RDZ93" s="135"/>
      <c r="REA93" s="387"/>
      <c r="REB93" s="387"/>
      <c r="REC93" s="383"/>
      <c r="RED93" s="384"/>
      <c r="REE93" s="28"/>
      <c r="REF93" s="385"/>
      <c r="REG93" s="396"/>
      <c r="REH93" s="392"/>
      <c r="REI93" s="135"/>
      <c r="REJ93" s="135"/>
      <c r="REK93" s="386"/>
      <c r="REL93" s="135"/>
      <c r="REM93" s="387"/>
      <c r="REN93" s="387"/>
      <c r="REO93" s="383"/>
      <c r="REP93" s="384"/>
      <c r="REQ93" s="28"/>
      <c r="RER93" s="385"/>
      <c r="RES93" s="396"/>
      <c r="RET93" s="392"/>
      <c r="REU93" s="135"/>
      <c r="REV93" s="135"/>
      <c r="REW93" s="386"/>
      <c r="REX93" s="135"/>
      <c r="REY93" s="387"/>
      <c r="REZ93" s="387"/>
      <c r="RFA93" s="383"/>
      <c r="RFB93" s="384"/>
      <c r="RFC93" s="28"/>
      <c r="RFD93" s="385"/>
      <c r="RFE93" s="396"/>
      <c r="RFF93" s="392"/>
      <c r="RFG93" s="135"/>
      <c r="RFH93" s="135"/>
      <c r="RFI93" s="386"/>
      <c r="RFJ93" s="135"/>
      <c r="RFK93" s="387"/>
      <c r="RFL93" s="387"/>
      <c r="RFM93" s="383"/>
      <c r="RFN93" s="384"/>
      <c r="RFO93" s="28"/>
      <c r="RFP93" s="385"/>
      <c r="RFQ93" s="396"/>
      <c r="RFR93" s="392"/>
      <c r="RFS93" s="135"/>
      <c r="RFT93" s="135"/>
      <c r="RFU93" s="386"/>
      <c r="RFV93" s="135"/>
      <c r="RFW93" s="387"/>
      <c r="RFX93" s="387"/>
      <c r="RFY93" s="383"/>
      <c r="RFZ93" s="384"/>
      <c r="RGA93" s="28"/>
      <c r="RGB93" s="385"/>
      <c r="RGC93" s="396"/>
      <c r="RGD93" s="392"/>
      <c r="RGE93" s="135"/>
      <c r="RGF93" s="135"/>
      <c r="RGG93" s="386"/>
      <c r="RGH93" s="135"/>
      <c r="RGI93" s="387"/>
      <c r="RGJ93" s="387"/>
      <c r="RGK93" s="383"/>
      <c r="RGL93" s="384"/>
      <c r="RGM93" s="28"/>
      <c r="RGN93" s="385"/>
      <c r="RGO93" s="396"/>
      <c r="RGP93" s="392"/>
      <c r="RGQ93" s="135"/>
      <c r="RGR93" s="135"/>
      <c r="RGS93" s="386"/>
      <c r="RGT93" s="135"/>
      <c r="RGU93" s="387"/>
      <c r="RGV93" s="387"/>
      <c r="RGW93" s="383"/>
      <c r="RGX93" s="384"/>
      <c r="RGY93" s="28"/>
      <c r="RGZ93" s="385"/>
      <c r="RHA93" s="396"/>
      <c r="RHB93" s="392"/>
      <c r="RHC93" s="135"/>
      <c r="RHD93" s="135"/>
      <c r="RHE93" s="386"/>
      <c r="RHF93" s="135"/>
      <c r="RHG93" s="387"/>
      <c r="RHH93" s="387"/>
      <c r="RHI93" s="383"/>
      <c r="RHJ93" s="384"/>
      <c r="RHK93" s="28"/>
      <c r="RHL93" s="385"/>
      <c r="RHM93" s="396"/>
      <c r="RHN93" s="392"/>
      <c r="RHO93" s="135"/>
      <c r="RHP93" s="135"/>
      <c r="RHQ93" s="386"/>
      <c r="RHR93" s="135"/>
      <c r="RHS93" s="387"/>
      <c r="RHT93" s="387"/>
      <c r="RHU93" s="383"/>
      <c r="RHV93" s="384"/>
      <c r="RHW93" s="28"/>
      <c r="RHX93" s="385"/>
      <c r="RHY93" s="396"/>
      <c r="RHZ93" s="392"/>
      <c r="RIA93" s="135"/>
      <c r="RIB93" s="135"/>
      <c r="RIC93" s="386"/>
      <c r="RID93" s="135"/>
      <c r="RIE93" s="387"/>
      <c r="RIF93" s="387"/>
      <c r="RIG93" s="383"/>
      <c r="RIH93" s="384"/>
      <c r="RII93" s="28"/>
      <c r="RIJ93" s="385"/>
      <c r="RIK93" s="396"/>
      <c r="RIL93" s="392"/>
      <c r="RIM93" s="135"/>
      <c r="RIN93" s="135"/>
      <c r="RIO93" s="386"/>
      <c r="RIP93" s="135"/>
      <c r="RIQ93" s="387"/>
      <c r="RIR93" s="387"/>
      <c r="RIS93" s="383"/>
      <c r="RIT93" s="384"/>
      <c r="RIU93" s="28"/>
      <c r="RIV93" s="385"/>
      <c r="RIW93" s="396"/>
      <c r="RIX93" s="392"/>
      <c r="RIY93" s="135"/>
      <c r="RIZ93" s="135"/>
      <c r="RJA93" s="386"/>
      <c r="RJB93" s="135"/>
      <c r="RJC93" s="387"/>
      <c r="RJD93" s="387"/>
      <c r="RJE93" s="383"/>
      <c r="RJF93" s="384"/>
      <c r="RJG93" s="28"/>
      <c r="RJH93" s="385"/>
      <c r="RJI93" s="396"/>
      <c r="RJJ93" s="392"/>
      <c r="RJK93" s="135"/>
      <c r="RJL93" s="135"/>
      <c r="RJM93" s="386"/>
      <c r="RJN93" s="135"/>
      <c r="RJO93" s="387"/>
      <c r="RJP93" s="387"/>
      <c r="RJQ93" s="383"/>
      <c r="RJR93" s="384"/>
      <c r="RJS93" s="28"/>
      <c r="RJT93" s="385"/>
      <c r="RJU93" s="396"/>
      <c r="RJV93" s="392"/>
      <c r="RJW93" s="135"/>
      <c r="RJX93" s="135"/>
      <c r="RJY93" s="386"/>
      <c r="RJZ93" s="135"/>
      <c r="RKA93" s="387"/>
      <c r="RKB93" s="387"/>
      <c r="RKC93" s="383"/>
      <c r="RKD93" s="384"/>
      <c r="RKE93" s="28"/>
      <c r="RKF93" s="385"/>
      <c r="RKG93" s="396"/>
      <c r="RKH93" s="392"/>
      <c r="RKI93" s="135"/>
      <c r="RKJ93" s="135"/>
      <c r="RKK93" s="386"/>
      <c r="RKL93" s="135"/>
      <c r="RKM93" s="387"/>
      <c r="RKN93" s="387"/>
      <c r="RKO93" s="383"/>
      <c r="RKP93" s="384"/>
      <c r="RKQ93" s="28"/>
      <c r="RKR93" s="385"/>
      <c r="RKS93" s="396"/>
      <c r="RKT93" s="392"/>
      <c r="RKU93" s="135"/>
      <c r="RKV93" s="135"/>
      <c r="RKW93" s="386"/>
      <c r="RKX93" s="135"/>
      <c r="RKY93" s="387"/>
      <c r="RKZ93" s="387"/>
      <c r="RLA93" s="383"/>
      <c r="RLB93" s="384"/>
      <c r="RLC93" s="28"/>
      <c r="RLD93" s="385"/>
      <c r="RLE93" s="396"/>
      <c r="RLF93" s="392"/>
      <c r="RLG93" s="135"/>
      <c r="RLH93" s="135"/>
      <c r="RLI93" s="386"/>
      <c r="RLJ93" s="135"/>
      <c r="RLK93" s="387"/>
      <c r="RLL93" s="387"/>
      <c r="RLM93" s="383"/>
      <c r="RLN93" s="384"/>
      <c r="RLO93" s="28"/>
      <c r="RLP93" s="385"/>
      <c r="RLQ93" s="396"/>
      <c r="RLR93" s="392"/>
      <c r="RLS93" s="135"/>
      <c r="RLT93" s="135"/>
      <c r="RLU93" s="386"/>
      <c r="RLV93" s="135"/>
      <c r="RLW93" s="387"/>
      <c r="RLX93" s="387"/>
      <c r="RLY93" s="383"/>
      <c r="RLZ93" s="384"/>
      <c r="RMA93" s="28"/>
      <c r="RMB93" s="385"/>
      <c r="RMC93" s="396"/>
      <c r="RMD93" s="392"/>
      <c r="RME93" s="135"/>
      <c r="RMF93" s="135"/>
      <c r="RMG93" s="386"/>
      <c r="RMH93" s="135"/>
      <c r="RMI93" s="387"/>
      <c r="RMJ93" s="387"/>
      <c r="RMK93" s="383"/>
      <c r="RML93" s="384"/>
      <c r="RMM93" s="28"/>
      <c r="RMN93" s="385"/>
      <c r="RMO93" s="396"/>
      <c r="RMP93" s="392"/>
      <c r="RMQ93" s="135"/>
      <c r="RMR93" s="135"/>
      <c r="RMS93" s="386"/>
      <c r="RMT93" s="135"/>
      <c r="RMU93" s="387"/>
      <c r="RMV93" s="387"/>
      <c r="RMW93" s="383"/>
      <c r="RMX93" s="384"/>
      <c r="RMY93" s="28"/>
      <c r="RMZ93" s="385"/>
      <c r="RNA93" s="396"/>
      <c r="RNB93" s="392"/>
      <c r="RNC93" s="135"/>
      <c r="RND93" s="135"/>
      <c r="RNE93" s="386"/>
      <c r="RNF93" s="135"/>
      <c r="RNG93" s="387"/>
      <c r="RNH93" s="387"/>
      <c r="RNI93" s="383"/>
      <c r="RNJ93" s="384"/>
      <c r="RNK93" s="28"/>
      <c r="RNL93" s="385"/>
      <c r="RNM93" s="396"/>
      <c r="RNN93" s="392"/>
      <c r="RNO93" s="135"/>
      <c r="RNP93" s="135"/>
      <c r="RNQ93" s="386"/>
      <c r="RNR93" s="135"/>
      <c r="RNS93" s="387"/>
      <c r="RNT93" s="387"/>
      <c r="RNU93" s="383"/>
      <c r="RNV93" s="384"/>
      <c r="RNW93" s="28"/>
      <c r="RNX93" s="385"/>
      <c r="RNY93" s="396"/>
      <c r="RNZ93" s="392"/>
      <c r="ROA93" s="135"/>
      <c r="ROB93" s="135"/>
      <c r="ROC93" s="386"/>
      <c r="ROD93" s="135"/>
      <c r="ROE93" s="387"/>
      <c r="ROF93" s="387"/>
      <c r="ROG93" s="383"/>
      <c r="ROH93" s="384"/>
      <c r="ROI93" s="28"/>
      <c r="ROJ93" s="385"/>
      <c r="ROK93" s="396"/>
      <c r="ROL93" s="392"/>
      <c r="ROM93" s="135"/>
      <c r="RON93" s="135"/>
      <c r="ROO93" s="386"/>
      <c r="ROP93" s="135"/>
      <c r="ROQ93" s="387"/>
      <c r="ROR93" s="387"/>
      <c r="ROS93" s="383"/>
      <c r="ROT93" s="384"/>
      <c r="ROU93" s="28"/>
      <c r="ROV93" s="385"/>
      <c r="ROW93" s="396"/>
      <c r="ROX93" s="392"/>
      <c r="ROY93" s="135"/>
      <c r="ROZ93" s="135"/>
      <c r="RPA93" s="386"/>
      <c r="RPB93" s="135"/>
      <c r="RPC93" s="387"/>
      <c r="RPD93" s="387"/>
      <c r="RPE93" s="383"/>
      <c r="RPF93" s="384"/>
      <c r="RPG93" s="28"/>
      <c r="RPH93" s="385"/>
      <c r="RPI93" s="396"/>
      <c r="RPJ93" s="392"/>
      <c r="RPK93" s="135"/>
      <c r="RPL93" s="135"/>
      <c r="RPM93" s="386"/>
      <c r="RPN93" s="135"/>
      <c r="RPO93" s="387"/>
      <c r="RPP93" s="387"/>
      <c r="RPQ93" s="383"/>
      <c r="RPR93" s="384"/>
      <c r="RPS93" s="28"/>
      <c r="RPT93" s="385"/>
      <c r="RPU93" s="396"/>
      <c r="RPV93" s="392"/>
      <c r="RPW93" s="135"/>
      <c r="RPX93" s="135"/>
      <c r="RPY93" s="386"/>
      <c r="RPZ93" s="135"/>
      <c r="RQA93" s="387"/>
      <c r="RQB93" s="387"/>
      <c r="RQC93" s="383"/>
      <c r="RQD93" s="384"/>
      <c r="RQE93" s="28"/>
      <c r="RQF93" s="385"/>
      <c r="RQG93" s="396"/>
      <c r="RQH93" s="392"/>
      <c r="RQI93" s="135"/>
      <c r="RQJ93" s="135"/>
      <c r="RQK93" s="386"/>
      <c r="RQL93" s="135"/>
      <c r="RQM93" s="387"/>
      <c r="RQN93" s="387"/>
      <c r="RQO93" s="383"/>
      <c r="RQP93" s="384"/>
      <c r="RQQ93" s="28"/>
      <c r="RQR93" s="385"/>
      <c r="RQS93" s="396"/>
      <c r="RQT93" s="392"/>
      <c r="RQU93" s="135"/>
      <c r="RQV93" s="135"/>
      <c r="RQW93" s="386"/>
      <c r="RQX93" s="135"/>
      <c r="RQY93" s="387"/>
      <c r="RQZ93" s="387"/>
      <c r="RRA93" s="383"/>
      <c r="RRB93" s="384"/>
      <c r="RRC93" s="28"/>
      <c r="RRD93" s="385"/>
      <c r="RRE93" s="396"/>
      <c r="RRF93" s="392"/>
      <c r="RRG93" s="135"/>
      <c r="RRH93" s="135"/>
      <c r="RRI93" s="386"/>
      <c r="RRJ93" s="135"/>
      <c r="RRK93" s="387"/>
      <c r="RRL93" s="387"/>
      <c r="RRM93" s="383"/>
      <c r="RRN93" s="384"/>
      <c r="RRO93" s="28"/>
      <c r="RRP93" s="385"/>
      <c r="RRQ93" s="396"/>
      <c r="RRR93" s="392"/>
      <c r="RRS93" s="135"/>
      <c r="RRT93" s="135"/>
      <c r="RRU93" s="386"/>
      <c r="RRV93" s="135"/>
      <c r="RRW93" s="387"/>
      <c r="RRX93" s="387"/>
      <c r="RRY93" s="383"/>
      <c r="RRZ93" s="384"/>
      <c r="RSA93" s="28"/>
      <c r="RSB93" s="385"/>
      <c r="RSC93" s="396"/>
      <c r="RSD93" s="392"/>
      <c r="RSE93" s="135"/>
      <c r="RSF93" s="135"/>
      <c r="RSG93" s="386"/>
      <c r="RSH93" s="135"/>
      <c r="RSI93" s="387"/>
      <c r="RSJ93" s="387"/>
      <c r="RSK93" s="383"/>
      <c r="RSL93" s="384"/>
      <c r="RSM93" s="28"/>
      <c r="RSN93" s="385"/>
      <c r="RSO93" s="396"/>
      <c r="RSP93" s="392"/>
      <c r="RSQ93" s="135"/>
      <c r="RSR93" s="135"/>
      <c r="RSS93" s="386"/>
      <c r="RST93" s="135"/>
      <c r="RSU93" s="387"/>
      <c r="RSV93" s="387"/>
      <c r="RSW93" s="383"/>
      <c r="RSX93" s="384"/>
      <c r="RSY93" s="28"/>
      <c r="RSZ93" s="385"/>
      <c r="RTA93" s="396"/>
      <c r="RTB93" s="392"/>
      <c r="RTC93" s="135"/>
      <c r="RTD93" s="135"/>
      <c r="RTE93" s="386"/>
      <c r="RTF93" s="135"/>
      <c r="RTG93" s="387"/>
      <c r="RTH93" s="387"/>
      <c r="RTI93" s="383"/>
      <c r="RTJ93" s="384"/>
      <c r="RTK93" s="28"/>
      <c r="RTL93" s="385"/>
      <c r="RTM93" s="396"/>
      <c r="RTN93" s="392"/>
      <c r="RTO93" s="135"/>
      <c r="RTP93" s="135"/>
      <c r="RTQ93" s="386"/>
      <c r="RTR93" s="135"/>
      <c r="RTS93" s="387"/>
      <c r="RTT93" s="387"/>
      <c r="RTU93" s="383"/>
      <c r="RTV93" s="384"/>
      <c r="RTW93" s="28"/>
      <c r="RTX93" s="385"/>
      <c r="RTY93" s="396"/>
      <c r="RTZ93" s="392"/>
      <c r="RUA93" s="135"/>
      <c r="RUB93" s="135"/>
      <c r="RUC93" s="386"/>
      <c r="RUD93" s="135"/>
      <c r="RUE93" s="387"/>
      <c r="RUF93" s="387"/>
      <c r="RUG93" s="383"/>
      <c r="RUH93" s="384"/>
      <c r="RUI93" s="28"/>
      <c r="RUJ93" s="385"/>
      <c r="RUK93" s="396"/>
      <c r="RUL93" s="392"/>
      <c r="RUM93" s="135"/>
      <c r="RUN93" s="135"/>
      <c r="RUO93" s="386"/>
      <c r="RUP93" s="135"/>
      <c r="RUQ93" s="387"/>
      <c r="RUR93" s="387"/>
      <c r="RUS93" s="383"/>
      <c r="RUT93" s="384"/>
      <c r="RUU93" s="28"/>
      <c r="RUV93" s="385"/>
      <c r="RUW93" s="396"/>
      <c r="RUX93" s="392"/>
      <c r="RUY93" s="135"/>
      <c r="RUZ93" s="135"/>
      <c r="RVA93" s="386"/>
      <c r="RVB93" s="135"/>
      <c r="RVC93" s="387"/>
      <c r="RVD93" s="387"/>
      <c r="RVE93" s="383"/>
      <c r="RVF93" s="384"/>
      <c r="RVG93" s="28"/>
      <c r="RVH93" s="385"/>
      <c r="RVI93" s="396"/>
      <c r="RVJ93" s="392"/>
      <c r="RVK93" s="135"/>
      <c r="RVL93" s="135"/>
      <c r="RVM93" s="386"/>
      <c r="RVN93" s="135"/>
      <c r="RVO93" s="387"/>
      <c r="RVP93" s="387"/>
      <c r="RVQ93" s="383"/>
      <c r="RVR93" s="384"/>
      <c r="RVS93" s="28"/>
      <c r="RVT93" s="385"/>
      <c r="RVU93" s="396"/>
      <c r="RVV93" s="392"/>
      <c r="RVW93" s="135"/>
      <c r="RVX93" s="135"/>
      <c r="RVY93" s="386"/>
      <c r="RVZ93" s="135"/>
      <c r="RWA93" s="387"/>
      <c r="RWB93" s="387"/>
      <c r="RWC93" s="383"/>
      <c r="RWD93" s="384"/>
      <c r="RWE93" s="28"/>
      <c r="RWF93" s="385"/>
      <c r="RWG93" s="396"/>
      <c r="RWH93" s="392"/>
      <c r="RWI93" s="135"/>
      <c r="RWJ93" s="135"/>
      <c r="RWK93" s="386"/>
      <c r="RWL93" s="135"/>
      <c r="RWM93" s="387"/>
      <c r="RWN93" s="387"/>
      <c r="RWO93" s="383"/>
      <c r="RWP93" s="384"/>
      <c r="RWQ93" s="28"/>
      <c r="RWR93" s="385"/>
      <c r="RWS93" s="396"/>
      <c r="RWT93" s="392"/>
      <c r="RWU93" s="135"/>
      <c r="RWV93" s="135"/>
      <c r="RWW93" s="386"/>
      <c r="RWX93" s="135"/>
      <c r="RWY93" s="387"/>
      <c r="RWZ93" s="387"/>
      <c r="RXA93" s="383"/>
      <c r="RXB93" s="384"/>
      <c r="RXC93" s="28"/>
      <c r="RXD93" s="385"/>
      <c r="RXE93" s="396"/>
      <c r="RXF93" s="392"/>
      <c r="RXG93" s="135"/>
      <c r="RXH93" s="135"/>
      <c r="RXI93" s="386"/>
      <c r="RXJ93" s="135"/>
      <c r="RXK93" s="387"/>
      <c r="RXL93" s="387"/>
      <c r="RXM93" s="383"/>
      <c r="RXN93" s="384"/>
      <c r="RXO93" s="28"/>
      <c r="RXP93" s="385"/>
      <c r="RXQ93" s="396"/>
      <c r="RXR93" s="392"/>
      <c r="RXS93" s="135"/>
      <c r="RXT93" s="135"/>
      <c r="RXU93" s="386"/>
      <c r="RXV93" s="135"/>
      <c r="RXW93" s="387"/>
      <c r="RXX93" s="387"/>
      <c r="RXY93" s="383"/>
      <c r="RXZ93" s="384"/>
      <c r="RYA93" s="28"/>
      <c r="RYB93" s="385"/>
      <c r="RYC93" s="396"/>
      <c r="RYD93" s="392"/>
      <c r="RYE93" s="135"/>
      <c r="RYF93" s="135"/>
      <c r="RYG93" s="386"/>
      <c r="RYH93" s="135"/>
      <c r="RYI93" s="387"/>
      <c r="RYJ93" s="387"/>
      <c r="RYK93" s="383"/>
      <c r="RYL93" s="384"/>
      <c r="RYM93" s="28"/>
      <c r="RYN93" s="385"/>
      <c r="RYO93" s="396"/>
      <c r="RYP93" s="392"/>
      <c r="RYQ93" s="135"/>
      <c r="RYR93" s="135"/>
      <c r="RYS93" s="386"/>
      <c r="RYT93" s="135"/>
      <c r="RYU93" s="387"/>
      <c r="RYV93" s="387"/>
      <c r="RYW93" s="383"/>
      <c r="RYX93" s="384"/>
      <c r="RYY93" s="28"/>
      <c r="RYZ93" s="385"/>
      <c r="RZA93" s="396"/>
      <c r="RZB93" s="392"/>
      <c r="RZC93" s="135"/>
      <c r="RZD93" s="135"/>
      <c r="RZE93" s="386"/>
      <c r="RZF93" s="135"/>
      <c r="RZG93" s="387"/>
      <c r="RZH93" s="387"/>
      <c r="RZI93" s="383"/>
      <c r="RZJ93" s="384"/>
      <c r="RZK93" s="28"/>
      <c r="RZL93" s="385"/>
      <c r="RZM93" s="396"/>
      <c r="RZN93" s="392"/>
      <c r="RZO93" s="135"/>
      <c r="RZP93" s="135"/>
      <c r="RZQ93" s="386"/>
      <c r="RZR93" s="135"/>
      <c r="RZS93" s="387"/>
      <c r="RZT93" s="387"/>
      <c r="RZU93" s="383"/>
      <c r="RZV93" s="384"/>
      <c r="RZW93" s="28"/>
      <c r="RZX93" s="385"/>
      <c r="RZY93" s="396"/>
      <c r="RZZ93" s="392"/>
      <c r="SAA93" s="135"/>
      <c r="SAB93" s="135"/>
      <c r="SAC93" s="386"/>
      <c r="SAD93" s="135"/>
      <c r="SAE93" s="387"/>
      <c r="SAF93" s="387"/>
      <c r="SAG93" s="383"/>
      <c r="SAH93" s="384"/>
      <c r="SAI93" s="28"/>
      <c r="SAJ93" s="385"/>
      <c r="SAK93" s="396"/>
      <c r="SAL93" s="392"/>
      <c r="SAM93" s="135"/>
      <c r="SAN93" s="135"/>
      <c r="SAO93" s="386"/>
      <c r="SAP93" s="135"/>
      <c r="SAQ93" s="387"/>
      <c r="SAR93" s="387"/>
      <c r="SAS93" s="383"/>
      <c r="SAT93" s="384"/>
      <c r="SAU93" s="28"/>
      <c r="SAV93" s="385"/>
      <c r="SAW93" s="396"/>
      <c r="SAX93" s="392"/>
      <c r="SAY93" s="135"/>
      <c r="SAZ93" s="135"/>
      <c r="SBA93" s="386"/>
      <c r="SBB93" s="135"/>
      <c r="SBC93" s="387"/>
      <c r="SBD93" s="387"/>
      <c r="SBE93" s="383"/>
      <c r="SBF93" s="384"/>
      <c r="SBG93" s="28"/>
      <c r="SBH93" s="385"/>
      <c r="SBI93" s="396"/>
      <c r="SBJ93" s="392"/>
      <c r="SBK93" s="135"/>
      <c r="SBL93" s="135"/>
      <c r="SBM93" s="386"/>
      <c r="SBN93" s="135"/>
      <c r="SBO93" s="387"/>
      <c r="SBP93" s="387"/>
      <c r="SBQ93" s="383"/>
      <c r="SBR93" s="384"/>
      <c r="SBS93" s="28"/>
      <c r="SBT93" s="385"/>
      <c r="SBU93" s="396"/>
      <c r="SBV93" s="392"/>
      <c r="SBW93" s="135"/>
      <c r="SBX93" s="135"/>
      <c r="SBY93" s="386"/>
      <c r="SBZ93" s="135"/>
      <c r="SCA93" s="387"/>
      <c r="SCB93" s="387"/>
      <c r="SCC93" s="383"/>
      <c r="SCD93" s="384"/>
      <c r="SCE93" s="28"/>
      <c r="SCF93" s="385"/>
      <c r="SCG93" s="396"/>
      <c r="SCH93" s="392"/>
      <c r="SCI93" s="135"/>
      <c r="SCJ93" s="135"/>
      <c r="SCK93" s="386"/>
      <c r="SCL93" s="135"/>
      <c r="SCM93" s="387"/>
      <c r="SCN93" s="387"/>
      <c r="SCO93" s="383"/>
      <c r="SCP93" s="384"/>
      <c r="SCQ93" s="28"/>
      <c r="SCR93" s="385"/>
      <c r="SCS93" s="396"/>
      <c r="SCT93" s="392"/>
      <c r="SCU93" s="135"/>
      <c r="SCV93" s="135"/>
      <c r="SCW93" s="386"/>
      <c r="SCX93" s="135"/>
      <c r="SCY93" s="387"/>
      <c r="SCZ93" s="387"/>
      <c r="SDA93" s="383"/>
      <c r="SDB93" s="384"/>
      <c r="SDC93" s="28"/>
      <c r="SDD93" s="385"/>
      <c r="SDE93" s="396"/>
      <c r="SDF93" s="392"/>
      <c r="SDG93" s="135"/>
      <c r="SDH93" s="135"/>
      <c r="SDI93" s="386"/>
      <c r="SDJ93" s="135"/>
      <c r="SDK93" s="387"/>
      <c r="SDL93" s="387"/>
      <c r="SDM93" s="383"/>
      <c r="SDN93" s="384"/>
      <c r="SDO93" s="28"/>
      <c r="SDP93" s="385"/>
      <c r="SDQ93" s="396"/>
      <c r="SDR93" s="392"/>
      <c r="SDS93" s="135"/>
      <c r="SDT93" s="135"/>
      <c r="SDU93" s="386"/>
      <c r="SDV93" s="135"/>
      <c r="SDW93" s="387"/>
      <c r="SDX93" s="387"/>
      <c r="SDY93" s="383"/>
      <c r="SDZ93" s="384"/>
      <c r="SEA93" s="28"/>
      <c r="SEB93" s="385"/>
      <c r="SEC93" s="396"/>
      <c r="SED93" s="392"/>
      <c r="SEE93" s="135"/>
      <c r="SEF93" s="135"/>
      <c r="SEG93" s="386"/>
      <c r="SEH93" s="135"/>
      <c r="SEI93" s="387"/>
      <c r="SEJ93" s="387"/>
      <c r="SEK93" s="383"/>
      <c r="SEL93" s="384"/>
      <c r="SEM93" s="28"/>
      <c r="SEN93" s="385"/>
      <c r="SEO93" s="396"/>
      <c r="SEP93" s="392"/>
      <c r="SEQ93" s="135"/>
      <c r="SER93" s="135"/>
      <c r="SES93" s="386"/>
      <c r="SET93" s="135"/>
      <c r="SEU93" s="387"/>
      <c r="SEV93" s="387"/>
      <c r="SEW93" s="383"/>
      <c r="SEX93" s="384"/>
      <c r="SEY93" s="28"/>
      <c r="SEZ93" s="385"/>
      <c r="SFA93" s="396"/>
      <c r="SFB93" s="392"/>
      <c r="SFC93" s="135"/>
      <c r="SFD93" s="135"/>
      <c r="SFE93" s="386"/>
      <c r="SFF93" s="135"/>
      <c r="SFG93" s="387"/>
      <c r="SFH93" s="387"/>
      <c r="SFI93" s="383"/>
      <c r="SFJ93" s="384"/>
      <c r="SFK93" s="28"/>
      <c r="SFL93" s="385"/>
      <c r="SFM93" s="396"/>
      <c r="SFN93" s="392"/>
      <c r="SFO93" s="135"/>
      <c r="SFP93" s="135"/>
      <c r="SFQ93" s="386"/>
      <c r="SFR93" s="135"/>
      <c r="SFS93" s="387"/>
      <c r="SFT93" s="387"/>
      <c r="SFU93" s="383"/>
      <c r="SFV93" s="384"/>
      <c r="SFW93" s="28"/>
      <c r="SFX93" s="385"/>
      <c r="SFY93" s="396"/>
      <c r="SFZ93" s="392"/>
      <c r="SGA93" s="135"/>
      <c r="SGB93" s="135"/>
      <c r="SGC93" s="386"/>
      <c r="SGD93" s="135"/>
      <c r="SGE93" s="387"/>
      <c r="SGF93" s="387"/>
      <c r="SGG93" s="383"/>
      <c r="SGH93" s="384"/>
      <c r="SGI93" s="28"/>
      <c r="SGJ93" s="385"/>
      <c r="SGK93" s="396"/>
      <c r="SGL93" s="392"/>
      <c r="SGM93" s="135"/>
      <c r="SGN93" s="135"/>
      <c r="SGO93" s="386"/>
      <c r="SGP93" s="135"/>
      <c r="SGQ93" s="387"/>
      <c r="SGR93" s="387"/>
      <c r="SGS93" s="383"/>
      <c r="SGT93" s="384"/>
      <c r="SGU93" s="28"/>
      <c r="SGV93" s="385"/>
      <c r="SGW93" s="396"/>
      <c r="SGX93" s="392"/>
      <c r="SGY93" s="135"/>
      <c r="SGZ93" s="135"/>
      <c r="SHA93" s="386"/>
      <c r="SHB93" s="135"/>
      <c r="SHC93" s="387"/>
      <c r="SHD93" s="387"/>
      <c r="SHE93" s="383"/>
      <c r="SHF93" s="384"/>
      <c r="SHG93" s="28"/>
      <c r="SHH93" s="385"/>
      <c r="SHI93" s="396"/>
      <c r="SHJ93" s="392"/>
      <c r="SHK93" s="135"/>
      <c r="SHL93" s="135"/>
      <c r="SHM93" s="386"/>
      <c r="SHN93" s="135"/>
      <c r="SHO93" s="387"/>
      <c r="SHP93" s="387"/>
      <c r="SHQ93" s="383"/>
      <c r="SHR93" s="384"/>
      <c r="SHS93" s="28"/>
      <c r="SHT93" s="385"/>
      <c r="SHU93" s="396"/>
      <c r="SHV93" s="392"/>
      <c r="SHW93" s="135"/>
      <c r="SHX93" s="135"/>
      <c r="SHY93" s="386"/>
      <c r="SHZ93" s="135"/>
      <c r="SIA93" s="387"/>
      <c r="SIB93" s="387"/>
      <c r="SIC93" s="383"/>
      <c r="SID93" s="384"/>
      <c r="SIE93" s="28"/>
      <c r="SIF93" s="385"/>
      <c r="SIG93" s="396"/>
      <c r="SIH93" s="392"/>
      <c r="SII93" s="135"/>
      <c r="SIJ93" s="135"/>
      <c r="SIK93" s="386"/>
      <c r="SIL93" s="135"/>
      <c r="SIM93" s="387"/>
      <c r="SIN93" s="387"/>
      <c r="SIO93" s="383"/>
      <c r="SIP93" s="384"/>
      <c r="SIQ93" s="28"/>
      <c r="SIR93" s="385"/>
      <c r="SIS93" s="396"/>
      <c r="SIT93" s="392"/>
      <c r="SIU93" s="135"/>
      <c r="SIV93" s="135"/>
      <c r="SIW93" s="386"/>
      <c r="SIX93" s="135"/>
      <c r="SIY93" s="387"/>
      <c r="SIZ93" s="387"/>
      <c r="SJA93" s="383"/>
      <c r="SJB93" s="384"/>
      <c r="SJC93" s="28"/>
      <c r="SJD93" s="385"/>
      <c r="SJE93" s="396"/>
      <c r="SJF93" s="392"/>
      <c r="SJG93" s="135"/>
      <c r="SJH93" s="135"/>
      <c r="SJI93" s="386"/>
      <c r="SJJ93" s="135"/>
      <c r="SJK93" s="387"/>
      <c r="SJL93" s="387"/>
      <c r="SJM93" s="383"/>
      <c r="SJN93" s="384"/>
      <c r="SJO93" s="28"/>
      <c r="SJP93" s="385"/>
      <c r="SJQ93" s="396"/>
      <c r="SJR93" s="392"/>
      <c r="SJS93" s="135"/>
      <c r="SJT93" s="135"/>
      <c r="SJU93" s="386"/>
      <c r="SJV93" s="135"/>
      <c r="SJW93" s="387"/>
      <c r="SJX93" s="387"/>
      <c r="SJY93" s="383"/>
      <c r="SJZ93" s="384"/>
      <c r="SKA93" s="28"/>
      <c r="SKB93" s="385"/>
      <c r="SKC93" s="396"/>
      <c r="SKD93" s="392"/>
      <c r="SKE93" s="135"/>
      <c r="SKF93" s="135"/>
      <c r="SKG93" s="386"/>
      <c r="SKH93" s="135"/>
      <c r="SKI93" s="387"/>
      <c r="SKJ93" s="387"/>
      <c r="SKK93" s="383"/>
      <c r="SKL93" s="384"/>
      <c r="SKM93" s="28"/>
      <c r="SKN93" s="385"/>
      <c r="SKO93" s="396"/>
      <c r="SKP93" s="392"/>
      <c r="SKQ93" s="135"/>
      <c r="SKR93" s="135"/>
      <c r="SKS93" s="386"/>
      <c r="SKT93" s="135"/>
      <c r="SKU93" s="387"/>
      <c r="SKV93" s="387"/>
      <c r="SKW93" s="383"/>
      <c r="SKX93" s="384"/>
      <c r="SKY93" s="28"/>
      <c r="SKZ93" s="385"/>
      <c r="SLA93" s="396"/>
      <c r="SLB93" s="392"/>
      <c r="SLC93" s="135"/>
      <c r="SLD93" s="135"/>
      <c r="SLE93" s="386"/>
      <c r="SLF93" s="135"/>
      <c r="SLG93" s="387"/>
      <c r="SLH93" s="387"/>
      <c r="SLI93" s="383"/>
      <c r="SLJ93" s="384"/>
      <c r="SLK93" s="28"/>
      <c r="SLL93" s="385"/>
      <c r="SLM93" s="396"/>
      <c r="SLN93" s="392"/>
      <c r="SLO93" s="135"/>
      <c r="SLP93" s="135"/>
      <c r="SLQ93" s="386"/>
      <c r="SLR93" s="135"/>
      <c r="SLS93" s="387"/>
      <c r="SLT93" s="387"/>
      <c r="SLU93" s="383"/>
      <c r="SLV93" s="384"/>
      <c r="SLW93" s="28"/>
      <c r="SLX93" s="385"/>
      <c r="SLY93" s="396"/>
      <c r="SLZ93" s="392"/>
      <c r="SMA93" s="135"/>
      <c r="SMB93" s="135"/>
      <c r="SMC93" s="386"/>
      <c r="SMD93" s="135"/>
      <c r="SME93" s="387"/>
      <c r="SMF93" s="387"/>
      <c r="SMG93" s="383"/>
      <c r="SMH93" s="384"/>
      <c r="SMI93" s="28"/>
      <c r="SMJ93" s="385"/>
      <c r="SMK93" s="396"/>
      <c r="SML93" s="392"/>
      <c r="SMM93" s="135"/>
      <c r="SMN93" s="135"/>
      <c r="SMO93" s="386"/>
      <c r="SMP93" s="135"/>
      <c r="SMQ93" s="387"/>
      <c r="SMR93" s="387"/>
      <c r="SMS93" s="383"/>
      <c r="SMT93" s="384"/>
      <c r="SMU93" s="28"/>
      <c r="SMV93" s="385"/>
      <c r="SMW93" s="396"/>
      <c r="SMX93" s="392"/>
      <c r="SMY93" s="135"/>
      <c r="SMZ93" s="135"/>
      <c r="SNA93" s="386"/>
      <c r="SNB93" s="135"/>
      <c r="SNC93" s="387"/>
      <c r="SND93" s="387"/>
      <c r="SNE93" s="383"/>
      <c r="SNF93" s="384"/>
      <c r="SNG93" s="28"/>
      <c r="SNH93" s="385"/>
      <c r="SNI93" s="396"/>
      <c r="SNJ93" s="392"/>
      <c r="SNK93" s="135"/>
      <c r="SNL93" s="135"/>
      <c r="SNM93" s="386"/>
      <c r="SNN93" s="135"/>
      <c r="SNO93" s="387"/>
      <c r="SNP93" s="387"/>
      <c r="SNQ93" s="383"/>
      <c r="SNR93" s="384"/>
      <c r="SNS93" s="28"/>
      <c r="SNT93" s="385"/>
      <c r="SNU93" s="396"/>
      <c r="SNV93" s="392"/>
      <c r="SNW93" s="135"/>
      <c r="SNX93" s="135"/>
      <c r="SNY93" s="386"/>
      <c r="SNZ93" s="135"/>
      <c r="SOA93" s="387"/>
      <c r="SOB93" s="387"/>
      <c r="SOC93" s="383"/>
      <c r="SOD93" s="384"/>
      <c r="SOE93" s="28"/>
      <c r="SOF93" s="385"/>
      <c r="SOG93" s="396"/>
      <c r="SOH93" s="392"/>
      <c r="SOI93" s="135"/>
      <c r="SOJ93" s="135"/>
      <c r="SOK93" s="386"/>
      <c r="SOL93" s="135"/>
      <c r="SOM93" s="387"/>
      <c r="SON93" s="387"/>
      <c r="SOO93" s="383"/>
      <c r="SOP93" s="384"/>
      <c r="SOQ93" s="28"/>
      <c r="SOR93" s="385"/>
      <c r="SOS93" s="396"/>
      <c r="SOT93" s="392"/>
      <c r="SOU93" s="135"/>
      <c r="SOV93" s="135"/>
      <c r="SOW93" s="386"/>
      <c r="SOX93" s="135"/>
      <c r="SOY93" s="387"/>
      <c r="SOZ93" s="387"/>
      <c r="SPA93" s="383"/>
      <c r="SPB93" s="384"/>
      <c r="SPC93" s="28"/>
      <c r="SPD93" s="385"/>
      <c r="SPE93" s="396"/>
      <c r="SPF93" s="392"/>
      <c r="SPG93" s="135"/>
      <c r="SPH93" s="135"/>
      <c r="SPI93" s="386"/>
      <c r="SPJ93" s="135"/>
      <c r="SPK93" s="387"/>
      <c r="SPL93" s="387"/>
      <c r="SPM93" s="383"/>
      <c r="SPN93" s="384"/>
      <c r="SPO93" s="28"/>
      <c r="SPP93" s="385"/>
      <c r="SPQ93" s="396"/>
      <c r="SPR93" s="392"/>
      <c r="SPS93" s="135"/>
      <c r="SPT93" s="135"/>
      <c r="SPU93" s="386"/>
      <c r="SPV93" s="135"/>
      <c r="SPW93" s="387"/>
      <c r="SPX93" s="387"/>
      <c r="SPY93" s="383"/>
      <c r="SPZ93" s="384"/>
      <c r="SQA93" s="28"/>
      <c r="SQB93" s="385"/>
      <c r="SQC93" s="396"/>
      <c r="SQD93" s="392"/>
      <c r="SQE93" s="135"/>
      <c r="SQF93" s="135"/>
      <c r="SQG93" s="386"/>
      <c r="SQH93" s="135"/>
      <c r="SQI93" s="387"/>
      <c r="SQJ93" s="387"/>
      <c r="SQK93" s="383"/>
      <c r="SQL93" s="384"/>
      <c r="SQM93" s="28"/>
      <c r="SQN93" s="385"/>
      <c r="SQO93" s="396"/>
      <c r="SQP93" s="392"/>
      <c r="SQQ93" s="135"/>
      <c r="SQR93" s="135"/>
      <c r="SQS93" s="386"/>
      <c r="SQT93" s="135"/>
      <c r="SQU93" s="387"/>
      <c r="SQV93" s="387"/>
      <c r="SQW93" s="383"/>
      <c r="SQX93" s="384"/>
      <c r="SQY93" s="28"/>
      <c r="SQZ93" s="385"/>
      <c r="SRA93" s="396"/>
      <c r="SRB93" s="392"/>
      <c r="SRC93" s="135"/>
      <c r="SRD93" s="135"/>
      <c r="SRE93" s="386"/>
      <c r="SRF93" s="135"/>
      <c r="SRG93" s="387"/>
      <c r="SRH93" s="387"/>
      <c r="SRI93" s="383"/>
      <c r="SRJ93" s="384"/>
      <c r="SRK93" s="28"/>
      <c r="SRL93" s="385"/>
      <c r="SRM93" s="396"/>
      <c r="SRN93" s="392"/>
      <c r="SRO93" s="135"/>
      <c r="SRP93" s="135"/>
      <c r="SRQ93" s="386"/>
      <c r="SRR93" s="135"/>
      <c r="SRS93" s="387"/>
      <c r="SRT93" s="387"/>
      <c r="SRU93" s="383"/>
      <c r="SRV93" s="384"/>
      <c r="SRW93" s="28"/>
      <c r="SRX93" s="385"/>
      <c r="SRY93" s="396"/>
      <c r="SRZ93" s="392"/>
      <c r="SSA93" s="135"/>
      <c r="SSB93" s="135"/>
      <c r="SSC93" s="386"/>
      <c r="SSD93" s="135"/>
      <c r="SSE93" s="387"/>
      <c r="SSF93" s="387"/>
      <c r="SSG93" s="383"/>
      <c r="SSH93" s="384"/>
      <c r="SSI93" s="28"/>
      <c r="SSJ93" s="385"/>
      <c r="SSK93" s="396"/>
      <c r="SSL93" s="392"/>
      <c r="SSM93" s="135"/>
      <c r="SSN93" s="135"/>
      <c r="SSO93" s="386"/>
      <c r="SSP93" s="135"/>
      <c r="SSQ93" s="387"/>
      <c r="SSR93" s="387"/>
      <c r="SSS93" s="383"/>
      <c r="SST93" s="384"/>
      <c r="SSU93" s="28"/>
      <c r="SSV93" s="385"/>
      <c r="SSW93" s="396"/>
      <c r="SSX93" s="392"/>
      <c r="SSY93" s="135"/>
      <c r="SSZ93" s="135"/>
      <c r="STA93" s="386"/>
      <c r="STB93" s="135"/>
      <c r="STC93" s="387"/>
      <c r="STD93" s="387"/>
      <c r="STE93" s="383"/>
      <c r="STF93" s="384"/>
      <c r="STG93" s="28"/>
      <c r="STH93" s="385"/>
      <c r="STI93" s="396"/>
      <c r="STJ93" s="392"/>
      <c r="STK93" s="135"/>
      <c r="STL93" s="135"/>
      <c r="STM93" s="386"/>
      <c r="STN93" s="135"/>
      <c r="STO93" s="387"/>
      <c r="STP93" s="387"/>
      <c r="STQ93" s="383"/>
      <c r="STR93" s="384"/>
      <c r="STS93" s="28"/>
      <c r="STT93" s="385"/>
      <c r="STU93" s="396"/>
      <c r="STV93" s="392"/>
      <c r="STW93" s="135"/>
      <c r="STX93" s="135"/>
      <c r="STY93" s="386"/>
      <c r="STZ93" s="135"/>
      <c r="SUA93" s="387"/>
      <c r="SUB93" s="387"/>
      <c r="SUC93" s="383"/>
      <c r="SUD93" s="384"/>
      <c r="SUE93" s="28"/>
      <c r="SUF93" s="385"/>
      <c r="SUG93" s="396"/>
      <c r="SUH93" s="392"/>
      <c r="SUI93" s="135"/>
      <c r="SUJ93" s="135"/>
      <c r="SUK93" s="386"/>
      <c r="SUL93" s="135"/>
      <c r="SUM93" s="387"/>
      <c r="SUN93" s="387"/>
      <c r="SUO93" s="383"/>
      <c r="SUP93" s="384"/>
      <c r="SUQ93" s="28"/>
      <c r="SUR93" s="385"/>
      <c r="SUS93" s="396"/>
      <c r="SUT93" s="392"/>
      <c r="SUU93" s="135"/>
      <c r="SUV93" s="135"/>
      <c r="SUW93" s="386"/>
      <c r="SUX93" s="135"/>
      <c r="SUY93" s="387"/>
      <c r="SUZ93" s="387"/>
      <c r="SVA93" s="383"/>
      <c r="SVB93" s="384"/>
      <c r="SVC93" s="28"/>
      <c r="SVD93" s="385"/>
      <c r="SVE93" s="396"/>
      <c r="SVF93" s="392"/>
      <c r="SVG93" s="135"/>
      <c r="SVH93" s="135"/>
      <c r="SVI93" s="386"/>
      <c r="SVJ93" s="135"/>
      <c r="SVK93" s="387"/>
      <c r="SVL93" s="387"/>
      <c r="SVM93" s="383"/>
      <c r="SVN93" s="384"/>
      <c r="SVO93" s="28"/>
      <c r="SVP93" s="385"/>
      <c r="SVQ93" s="396"/>
      <c r="SVR93" s="392"/>
      <c r="SVS93" s="135"/>
      <c r="SVT93" s="135"/>
      <c r="SVU93" s="386"/>
      <c r="SVV93" s="135"/>
      <c r="SVW93" s="387"/>
      <c r="SVX93" s="387"/>
      <c r="SVY93" s="383"/>
      <c r="SVZ93" s="384"/>
      <c r="SWA93" s="28"/>
      <c r="SWB93" s="385"/>
      <c r="SWC93" s="396"/>
      <c r="SWD93" s="392"/>
      <c r="SWE93" s="135"/>
      <c r="SWF93" s="135"/>
      <c r="SWG93" s="386"/>
      <c r="SWH93" s="135"/>
      <c r="SWI93" s="387"/>
      <c r="SWJ93" s="387"/>
      <c r="SWK93" s="383"/>
      <c r="SWL93" s="384"/>
      <c r="SWM93" s="28"/>
      <c r="SWN93" s="385"/>
      <c r="SWO93" s="396"/>
      <c r="SWP93" s="392"/>
      <c r="SWQ93" s="135"/>
      <c r="SWR93" s="135"/>
      <c r="SWS93" s="386"/>
      <c r="SWT93" s="135"/>
      <c r="SWU93" s="387"/>
      <c r="SWV93" s="387"/>
      <c r="SWW93" s="383"/>
      <c r="SWX93" s="384"/>
      <c r="SWY93" s="28"/>
      <c r="SWZ93" s="385"/>
      <c r="SXA93" s="396"/>
      <c r="SXB93" s="392"/>
      <c r="SXC93" s="135"/>
      <c r="SXD93" s="135"/>
      <c r="SXE93" s="386"/>
      <c r="SXF93" s="135"/>
      <c r="SXG93" s="387"/>
      <c r="SXH93" s="387"/>
      <c r="SXI93" s="383"/>
      <c r="SXJ93" s="384"/>
      <c r="SXK93" s="28"/>
      <c r="SXL93" s="385"/>
      <c r="SXM93" s="396"/>
      <c r="SXN93" s="392"/>
      <c r="SXO93" s="135"/>
      <c r="SXP93" s="135"/>
      <c r="SXQ93" s="386"/>
      <c r="SXR93" s="135"/>
      <c r="SXS93" s="387"/>
      <c r="SXT93" s="387"/>
      <c r="SXU93" s="383"/>
      <c r="SXV93" s="384"/>
      <c r="SXW93" s="28"/>
      <c r="SXX93" s="385"/>
      <c r="SXY93" s="396"/>
      <c r="SXZ93" s="392"/>
      <c r="SYA93" s="135"/>
      <c r="SYB93" s="135"/>
      <c r="SYC93" s="386"/>
      <c r="SYD93" s="135"/>
      <c r="SYE93" s="387"/>
      <c r="SYF93" s="387"/>
      <c r="SYG93" s="383"/>
      <c r="SYH93" s="384"/>
      <c r="SYI93" s="28"/>
      <c r="SYJ93" s="385"/>
      <c r="SYK93" s="396"/>
      <c r="SYL93" s="392"/>
      <c r="SYM93" s="135"/>
      <c r="SYN93" s="135"/>
      <c r="SYO93" s="386"/>
      <c r="SYP93" s="135"/>
      <c r="SYQ93" s="387"/>
      <c r="SYR93" s="387"/>
      <c r="SYS93" s="383"/>
      <c r="SYT93" s="384"/>
      <c r="SYU93" s="28"/>
      <c r="SYV93" s="385"/>
      <c r="SYW93" s="396"/>
      <c r="SYX93" s="392"/>
      <c r="SYY93" s="135"/>
      <c r="SYZ93" s="135"/>
      <c r="SZA93" s="386"/>
      <c r="SZB93" s="135"/>
      <c r="SZC93" s="387"/>
      <c r="SZD93" s="387"/>
      <c r="SZE93" s="383"/>
      <c r="SZF93" s="384"/>
      <c r="SZG93" s="28"/>
      <c r="SZH93" s="385"/>
      <c r="SZI93" s="396"/>
      <c r="SZJ93" s="392"/>
      <c r="SZK93" s="135"/>
      <c r="SZL93" s="135"/>
      <c r="SZM93" s="386"/>
      <c r="SZN93" s="135"/>
      <c r="SZO93" s="387"/>
      <c r="SZP93" s="387"/>
      <c r="SZQ93" s="383"/>
      <c r="SZR93" s="384"/>
      <c r="SZS93" s="28"/>
      <c r="SZT93" s="385"/>
      <c r="SZU93" s="396"/>
      <c r="SZV93" s="392"/>
      <c r="SZW93" s="135"/>
      <c r="SZX93" s="135"/>
      <c r="SZY93" s="386"/>
      <c r="SZZ93" s="135"/>
      <c r="TAA93" s="387"/>
      <c r="TAB93" s="387"/>
      <c r="TAC93" s="383"/>
      <c r="TAD93" s="384"/>
      <c r="TAE93" s="28"/>
      <c r="TAF93" s="385"/>
      <c r="TAG93" s="396"/>
      <c r="TAH93" s="392"/>
      <c r="TAI93" s="135"/>
      <c r="TAJ93" s="135"/>
      <c r="TAK93" s="386"/>
      <c r="TAL93" s="135"/>
      <c r="TAM93" s="387"/>
      <c r="TAN93" s="387"/>
      <c r="TAO93" s="383"/>
      <c r="TAP93" s="384"/>
      <c r="TAQ93" s="28"/>
      <c r="TAR93" s="385"/>
      <c r="TAS93" s="396"/>
      <c r="TAT93" s="392"/>
      <c r="TAU93" s="135"/>
      <c r="TAV93" s="135"/>
      <c r="TAW93" s="386"/>
      <c r="TAX93" s="135"/>
      <c r="TAY93" s="387"/>
      <c r="TAZ93" s="387"/>
      <c r="TBA93" s="383"/>
      <c r="TBB93" s="384"/>
      <c r="TBC93" s="28"/>
      <c r="TBD93" s="385"/>
      <c r="TBE93" s="396"/>
      <c r="TBF93" s="392"/>
      <c r="TBG93" s="135"/>
      <c r="TBH93" s="135"/>
      <c r="TBI93" s="386"/>
      <c r="TBJ93" s="135"/>
      <c r="TBK93" s="387"/>
      <c r="TBL93" s="387"/>
      <c r="TBM93" s="383"/>
      <c r="TBN93" s="384"/>
      <c r="TBO93" s="28"/>
      <c r="TBP93" s="385"/>
      <c r="TBQ93" s="396"/>
      <c r="TBR93" s="392"/>
      <c r="TBS93" s="135"/>
      <c r="TBT93" s="135"/>
      <c r="TBU93" s="386"/>
      <c r="TBV93" s="135"/>
      <c r="TBW93" s="387"/>
      <c r="TBX93" s="387"/>
      <c r="TBY93" s="383"/>
      <c r="TBZ93" s="384"/>
      <c r="TCA93" s="28"/>
      <c r="TCB93" s="385"/>
      <c r="TCC93" s="396"/>
      <c r="TCD93" s="392"/>
      <c r="TCE93" s="135"/>
      <c r="TCF93" s="135"/>
      <c r="TCG93" s="386"/>
      <c r="TCH93" s="135"/>
      <c r="TCI93" s="387"/>
      <c r="TCJ93" s="387"/>
      <c r="TCK93" s="383"/>
      <c r="TCL93" s="384"/>
      <c r="TCM93" s="28"/>
      <c r="TCN93" s="385"/>
      <c r="TCO93" s="396"/>
      <c r="TCP93" s="392"/>
      <c r="TCQ93" s="135"/>
      <c r="TCR93" s="135"/>
      <c r="TCS93" s="386"/>
      <c r="TCT93" s="135"/>
      <c r="TCU93" s="387"/>
      <c r="TCV93" s="387"/>
      <c r="TCW93" s="383"/>
      <c r="TCX93" s="384"/>
      <c r="TCY93" s="28"/>
      <c r="TCZ93" s="385"/>
      <c r="TDA93" s="396"/>
      <c r="TDB93" s="392"/>
      <c r="TDC93" s="135"/>
      <c r="TDD93" s="135"/>
      <c r="TDE93" s="386"/>
      <c r="TDF93" s="135"/>
      <c r="TDG93" s="387"/>
      <c r="TDH93" s="387"/>
      <c r="TDI93" s="383"/>
      <c r="TDJ93" s="384"/>
      <c r="TDK93" s="28"/>
      <c r="TDL93" s="385"/>
      <c r="TDM93" s="396"/>
      <c r="TDN93" s="392"/>
      <c r="TDO93" s="135"/>
      <c r="TDP93" s="135"/>
      <c r="TDQ93" s="386"/>
      <c r="TDR93" s="135"/>
      <c r="TDS93" s="387"/>
      <c r="TDT93" s="387"/>
      <c r="TDU93" s="383"/>
      <c r="TDV93" s="384"/>
      <c r="TDW93" s="28"/>
      <c r="TDX93" s="385"/>
      <c r="TDY93" s="396"/>
      <c r="TDZ93" s="392"/>
      <c r="TEA93" s="135"/>
      <c r="TEB93" s="135"/>
      <c r="TEC93" s="386"/>
      <c r="TED93" s="135"/>
      <c r="TEE93" s="387"/>
      <c r="TEF93" s="387"/>
      <c r="TEG93" s="383"/>
      <c r="TEH93" s="384"/>
      <c r="TEI93" s="28"/>
      <c r="TEJ93" s="385"/>
      <c r="TEK93" s="396"/>
      <c r="TEL93" s="392"/>
      <c r="TEM93" s="135"/>
      <c r="TEN93" s="135"/>
      <c r="TEO93" s="386"/>
      <c r="TEP93" s="135"/>
      <c r="TEQ93" s="387"/>
      <c r="TER93" s="387"/>
      <c r="TES93" s="383"/>
      <c r="TET93" s="384"/>
      <c r="TEU93" s="28"/>
      <c r="TEV93" s="385"/>
      <c r="TEW93" s="396"/>
      <c r="TEX93" s="392"/>
      <c r="TEY93" s="135"/>
      <c r="TEZ93" s="135"/>
      <c r="TFA93" s="386"/>
      <c r="TFB93" s="135"/>
      <c r="TFC93" s="387"/>
      <c r="TFD93" s="387"/>
      <c r="TFE93" s="383"/>
      <c r="TFF93" s="384"/>
      <c r="TFG93" s="28"/>
      <c r="TFH93" s="385"/>
      <c r="TFI93" s="396"/>
      <c r="TFJ93" s="392"/>
      <c r="TFK93" s="135"/>
      <c r="TFL93" s="135"/>
      <c r="TFM93" s="386"/>
      <c r="TFN93" s="135"/>
      <c r="TFO93" s="387"/>
      <c r="TFP93" s="387"/>
      <c r="TFQ93" s="383"/>
      <c r="TFR93" s="384"/>
      <c r="TFS93" s="28"/>
      <c r="TFT93" s="385"/>
      <c r="TFU93" s="396"/>
      <c r="TFV93" s="392"/>
      <c r="TFW93" s="135"/>
      <c r="TFX93" s="135"/>
      <c r="TFY93" s="386"/>
      <c r="TFZ93" s="135"/>
      <c r="TGA93" s="387"/>
      <c r="TGB93" s="387"/>
      <c r="TGC93" s="383"/>
      <c r="TGD93" s="384"/>
      <c r="TGE93" s="28"/>
      <c r="TGF93" s="385"/>
      <c r="TGG93" s="396"/>
      <c r="TGH93" s="392"/>
      <c r="TGI93" s="135"/>
      <c r="TGJ93" s="135"/>
      <c r="TGK93" s="386"/>
      <c r="TGL93" s="135"/>
      <c r="TGM93" s="387"/>
      <c r="TGN93" s="387"/>
      <c r="TGO93" s="383"/>
      <c r="TGP93" s="384"/>
      <c r="TGQ93" s="28"/>
      <c r="TGR93" s="385"/>
      <c r="TGS93" s="396"/>
      <c r="TGT93" s="392"/>
      <c r="TGU93" s="135"/>
      <c r="TGV93" s="135"/>
      <c r="TGW93" s="386"/>
      <c r="TGX93" s="135"/>
      <c r="TGY93" s="387"/>
      <c r="TGZ93" s="387"/>
      <c r="THA93" s="383"/>
      <c r="THB93" s="384"/>
      <c r="THC93" s="28"/>
      <c r="THD93" s="385"/>
      <c r="THE93" s="396"/>
      <c r="THF93" s="392"/>
      <c r="THG93" s="135"/>
      <c r="THH93" s="135"/>
      <c r="THI93" s="386"/>
      <c r="THJ93" s="135"/>
      <c r="THK93" s="387"/>
      <c r="THL93" s="387"/>
      <c r="THM93" s="383"/>
      <c r="THN93" s="384"/>
      <c r="THO93" s="28"/>
      <c r="THP93" s="385"/>
      <c r="THQ93" s="396"/>
      <c r="THR93" s="392"/>
      <c r="THS93" s="135"/>
      <c r="THT93" s="135"/>
      <c r="THU93" s="386"/>
      <c r="THV93" s="135"/>
      <c r="THW93" s="387"/>
      <c r="THX93" s="387"/>
      <c r="THY93" s="383"/>
      <c r="THZ93" s="384"/>
      <c r="TIA93" s="28"/>
      <c r="TIB93" s="385"/>
      <c r="TIC93" s="396"/>
      <c r="TID93" s="392"/>
      <c r="TIE93" s="135"/>
      <c r="TIF93" s="135"/>
      <c r="TIG93" s="386"/>
      <c r="TIH93" s="135"/>
      <c r="TII93" s="387"/>
      <c r="TIJ93" s="387"/>
      <c r="TIK93" s="383"/>
      <c r="TIL93" s="384"/>
      <c r="TIM93" s="28"/>
      <c r="TIN93" s="385"/>
      <c r="TIO93" s="396"/>
      <c r="TIP93" s="392"/>
      <c r="TIQ93" s="135"/>
      <c r="TIR93" s="135"/>
      <c r="TIS93" s="386"/>
      <c r="TIT93" s="135"/>
      <c r="TIU93" s="387"/>
      <c r="TIV93" s="387"/>
      <c r="TIW93" s="383"/>
      <c r="TIX93" s="384"/>
      <c r="TIY93" s="28"/>
      <c r="TIZ93" s="385"/>
      <c r="TJA93" s="396"/>
      <c r="TJB93" s="392"/>
      <c r="TJC93" s="135"/>
      <c r="TJD93" s="135"/>
      <c r="TJE93" s="386"/>
      <c r="TJF93" s="135"/>
      <c r="TJG93" s="387"/>
      <c r="TJH93" s="387"/>
      <c r="TJI93" s="383"/>
      <c r="TJJ93" s="384"/>
      <c r="TJK93" s="28"/>
      <c r="TJL93" s="385"/>
      <c r="TJM93" s="396"/>
      <c r="TJN93" s="392"/>
      <c r="TJO93" s="135"/>
      <c r="TJP93" s="135"/>
      <c r="TJQ93" s="386"/>
      <c r="TJR93" s="135"/>
      <c r="TJS93" s="387"/>
      <c r="TJT93" s="387"/>
      <c r="TJU93" s="383"/>
      <c r="TJV93" s="384"/>
      <c r="TJW93" s="28"/>
      <c r="TJX93" s="385"/>
      <c r="TJY93" s="396"/>
      <c r="TJZ93" s="392"/>
      <c r="TKA93" s="135"/>
      <c r="TKB93" s="135"/>
      <c r="TKC93" s="386"/>
      <c r="TKD93" s="135"/>
      <c r="TKE93" s="387"/>
      <c r="TKF93" s="387"/>
      <c r="TKG93" s="383"/>
      <c r="TKH93" s="384"/>
      <c r="TKI93" s="28"/>
      <c r="TKJ93" s="385"/>
      <c r="TKK93" s="396"/>
      <c r="TKL93" s="392"/>
      <c r="TKM93" s="135"/>
      <c r="TKN93" s="135"/>
      <c r="TKO93" s="386"/>
      <c r="TKP93" s="135"/>
      <c r="TKQ93" s="387"/>
      <c r="TKR93" s="387"/>
      <c r="TKS93" s="383"/>
      <c r="TKT93" s="384"/>
      <c r="TKU93" s="28"/>
      <c r="TKV93" s="385"/>
      <c r="TKW93" s="396"/>
      <c r="TKX93" s="392"/>
      <c r="TKY93" s="135"/>
      <c r="TKZ93" s="135"/>
      <c r="TLA93" s="386"/>
      <c r="TLB93" s="135"/>
      <c r="TLC93" s="387"/>
      <c r="TLD93" s="387"/>
      <c r="TLE93" s="383"/>
      <c r="TLF93" s="384"/>
      <c r="TLG93" s="28"/>
      <c r="TLH93" s="385"/>
      <c r="TLI93" s="396"/>
      <c r="TLJ93" s="392"/>
      <c r="TLK93" s="135"/>
      <c r="TLL93" s="135"/>
      <c r="TLM93" s="386"/>
      <c r="TLN93" s="135"/>
      <c r="TLO93" s="387"/>
      <c r="TLP93" s="387"/>
      <c r="TLQ93" s="383"/>
      <c r="TLR93" s="384"/>
      <c r="TLS93" s="28"/>
      <c r="TLT93" s="385"/>
      <c r="TLU93" s="396"/>
      <c r="TLV93" s="392"/>
      <c r="TLW93" s="135"/>
      <c r="TLX93" s="135"/>
      <c r="TLY93" s="386"/>
      <c r="TLZ93" s="135"/>
      <c r="TMA93" s="387"/>
      <c r="TMB93" s="387"/>
      <c r="TMC93" s="383"/>
      <c r="TMD93" s="384"/>
      <c r="TME93" s="28"/>
      <c r="TMF93" s="385"/>
      <c r="TMG93" s="396"/>
      <c r="TMH93" s="392"/>
      <c r="TMI93" s="135"/>
      <c r="TMJ93" s="135"/>
      <c r="TMK93" s="386"/>
      <c r="TML93" s="135"/>
      <c r="TMM93" s="387"/>
      <c r="TMN93" s="387"/>
      <c r="TMO93" s="383"/>
      <c r="TMP93" s="384"/>
      <c r="TMQ93" s="28"/>
      <c r="TMR93" s="385"/>
      <c r="TMS93" s="396"/>
      <c r="TMT93" s="392"/>
      <c r="TMU93" s="135"/>
      <c r="TMV93" s="135"/>
      <c r="TMW93" s="386"/>
      <c r="TMX93" s="135"/>
      <c r="TMY93" s="387"/>
      <c r="TMZ93" s="387"/>
      <c r="TNA93" s="383"/>
      <c r="TNB93" s="384"/>
      <c r="TNC93" s="28"/>
      <c r="TND93" s="385"/>
      <c r="TNE93" s="396"/>
      <c r="TNF93" s="392"/>
      <c r="TNG93" s="135"/>
      <c r="TNH93" s="135"/>
      <c r="TNI93" s="386"/>
      <c r="TNJ93" s="135"/>
      <c r="TNK93" s="387"/>
      <c r="TNL93" s="387"/>
      <c r="TNM93" s="383"/>
      <c r="TNN93" s="384"/>
      <c r="TNO93" s="28"/>
      <c r="TNP93" s="385"/>
      <c r="TNQ93" s="396"/>
      <c r="TNR93" s="392"/>
      <c r="TNS93" s="135"/>
      <c r="TNT93" s="135"/>
      <c r="TNU93" s="386"/>
      <c r="TNV93" s="135"/>
      <c r="TNW93" s="387"/>
      <c r="TNX93" s="387"/>
      <c r="TNY93" s="383"/>
      <c r="TNZ93" s="384"/>
      <c r="TOA93" s="28"/>
      <c r="TOB93" s="385"/>
      <c r="TOC93" s="396"/>
      <c r="TOD93" s="392"/>
      <c r="TOE93" s="135"/>
      <c r="TOF93" s="135"/>
      <c r="TOG93" s="386"/>
      <c r="TOH93" s="135"/>
      <c r="TOI93" s="387"/>
      <c r="TOJ93" s="387"/>
      <c r="TOK93" s="383"/>
      <c r="TOL93" s="384"/>
      <c r="TOM93" s="28"/>
      <c r="TON93" s="385"/>
      <c r="TOO93" s="396"/>
      <c r="TOP93" s="392"/>
      <c r="TOQ93" s="135"/>
      <c r="TOR93" s="135"/>
      <c r="TOS93" s="386"/>
      <c r="TOT93" s="135"/>
      <c r="TOU93" s="387"/>
      <c r="TOV93" s="387"/>
      <c r="TOW93" s="383"/>
      <c r="TOX93" s="384"/>
      <c r="TOY93" s="28"/>
      <c r="TOZ93" s="385"/>
      <c r="TPA93" s="396"/>
      <c r="TPB93" s="392"/>
      <c r="TPC93" s="135"/>
      <c r="TPD93" s="135"/>
      <c r="TPE93" s="386"/>
      <c r="TPF93" s="135"/>
      <c r="TPG93" s="387"/>
      <c r="TPH93" s="387"/>
      <c r="TPI93" s="383"/>
      <c r="TPJ93" s="384"/>
      <c r="TPK93" s="28"/>
      <c r="TPL93" s="385"/>
      <c r="TPM93" s="396"/>
      <c r="TPN93" s="392"/>
      <c r="TPO93" s="135"/>
      <c r="TPP93" s="135"/>
      <c r="TPQ93" s="386"/>
      <c r="TPR93" s="135"/>
      <c r="TPS93" s="387"/>
      <c r="TPT93" s="387"/>
      <c r="TPU93" s="383"/>
      <c r="TPV93" s="384"/>
      <c r="TPW93" s="28"/>
      <c r="TPX93" s="385"/>
      <c r="TPY93" s="396"/>
      <c r="TPZ93" s="392"/>
      <c r="TQA93" s="135"/>
      <c r="TQB93" s="135"/>
      <c r="TQC93" s="386"/>
      <c r="TQD93" s="135"/>
      <c r="TQE93" s="387"/>
      <c r="TQF93" s="387"/>
      <c r="TQG93" s="383"/>
      <c r="TQH93" s="384"/>
      <c r="TQI93" s="28"/>
      <c r="TQJ93" s="385"/>
      <c r="TQK93" s="396"/>
      <c r="TQL93" s="392"/>
      <c r="TQM93" s="135"/>
      <c r="TQN93" s="135"/>
      <c r="TQO93" s="386"/>
      <c r="TQP93" s="135"/>
      <c r="TQQ93" s="387"/>
      <c r="TQR93" s="387"/>
      <c r="TQS93" s="383"/>
      <c r="TQT93" s="384"/>
      <c r="TQU93" s="28"/>
      <c r="TQV93" s="385"/>
      <c r="TQW93" s="396"/>
      <c r="TQX93" s="392"/>
      <c r="TQY93" s="135"/>
      <c r="TQZ93" s="135"/>
      <c r="TRA93" s="386"/>
      <c r="TRB93" s="135"/>
      <c r="TRC93" s="387"/>
      <c r="TRD93" s="387"/>
      <c r="TRE93" s="383"/>
      <c r="TRF93" s="384"/>
      <c r="TRG93" s="28"/>
      <c r="TRH93" s="385"/>
      <c r="TRI93" s="396"/>
      <c r="TRJ93" s="392"/>
      <c r="TRK93" s="135"/>
      <c r="TRL93" s="135"/>
      <c r="TRM93" s="386"/>
      <c r="TRN93" s="135"/>
      <c r="TRO93" s="387"/>
      <c r="TRP93" s="387"/>
      <c r="TRQ93" s="383"/>
      <c r="TRR93" s="384"/>
      <c r="TRS93" s="28"/>
      <c r="TRT93" s="385"/>
      <c r="TRU93" s="396"/>
      <c r="TRV93" s="392"/>
      <c r="TRW93" s="135"/>
      <c r="TRX93" s="135"/>
      <c r="TRY93" s="386"/>
      <c r="TRZ93" s="135"/>
      <c r="TSA93" s="387"/>
      <c r="TSB93" s="387"/>
      <c r="TSC93" s="383"/>
      <c r="TSD93" s="384"/>
      <c r="TSE93" s="28"/>
      <c r="TSF93" s="385"/>
      <c r="TSG93" s="396"/>
      <c r="TSH93" s="392"/>
      <c r="TSI93" s="135"/>
      <c r="TSJ93" s="135"/>
      <c r="TSK93" s="386"/>
      <c r="TSL93" s="135"/>
      <c r="TSM93" s="387"/>
      <c r="TSN93" s="387"/>
      <c r="TSO93" s="383"/>
      <c r="TSP93" s="384"/>
      <c r="TSQ93" s="28"/>
      <c r="TSR93" s="385"/>
      <c r="TSS93" s="396"/>
      <c r="TST93" s="392"/>
      <c r="TSU93" s="135"/>
      <c r="TSV93" s="135"/>
      <c r="TSW93" s="386"/>
      <c r="TSX93" s="135"/>
      <c r="TSY93" s="387"/>
      <c r="TSZ93" s="387"/>
      <c r="TTA93" s="383"/>
      <c r="TTB93" s="384"/>
      <c r="TTC93" s="28"/>
      <c r="TTD93" s="385"/>
      <c r="TTE93" s="396"/>
      <c r="TTF93" s="392"/>
      <c r="TTG93" s="135"/>
      <c r="TTH93" s="135"/>
      <c r="TTI93" s="386"/>
      <c r="TTJ93" s="135"/>
      <c r="TTK93" s="387"/>
      <c r="TTL93" s="387"/>
      <c r="TTM93" s="383"/>
      <c r="TTN93" s="384"/>
      <c r="TTO93" s="28"/>
      <c r="TTP93" s="385"/>
      <c r="TTQ93" s="396"/>
      <c r="TTR93" s="392"/>
      <c r="TTS93" s="135"/>
      <c r="TTT93" s="135"/>
      <c r="TTU93" s="386"/>
      <c r="TTV93" s="135"/>
      <c r="TTW93" s="387"/>
      <c r="TTX93" s="387"/>
      <c r="TTY93" s="383"/>
      <c r="TTZ93" s="384"/>
      <c r="TUA93" s="28"/>
      <c r="TUB93" s="385"/>
      <c r="TUC93" s="396"/>
      <c r="TUD93" s="392"/>
      <c r="TUE93" s="135"/>
      <c r="TUF93" s="135"/>
      <c r="TUG93" s="386"/>
      <c r="TUH93" s="135"/>
      <c r="TUI93" s="387"/>
      <c r="TUJ93" s="387"/>
      <c r="TUK93" s="383"/>
      <c r="TUL93" s="384"/>
      <c r="TUM93" s="28"/>
      <c r="TUN93" s="385"/>
      <c r="TUO93" s="396"/>
      <c r="TUP93" s="392"/>
      <c r="TUQ93" s="135"/>
      <c r="TUR93" s="135"/>
      <c r="TUS93" s="386"/>
      <c r="TUT93" s="135"/>
      <c r="TUU93" s="387"/>
      <c r="TUV93" s="387"/>
      <c r="TUW93" s="383"/>
      <c r="TUX93" s="384"/>
      <c r="TUY93" s="28"/>
      <c r="TUZ93" s="385"/>
      <c r="TVA93" s="396"/>
      <c r="TVB93" s="392"/>
      <c r="TVC93" s="135"/>
      <c r="TVD93" s="135"/>
      <c r="TVE93" s="386"/>
      <c r="TVF93" s="135"/>
      <c r="TVG93" s="387"/>
      <c r="TVH93" s="387"/>
      <c r="TVI93" s="383"/>
      <c r="TVJ93" s="384"/>
      <c r="TVK93" s="28"/>
      <c r="TVL93" s="385"/>
      <c r="TVM93" s="396"/>
      <c r="TVN93" s="392"/>
      <c r="TVO93" s="135"/>
      <c r="TVP93" s="135"/>
      <c r="TVQ93" s="386"/>
      <c r="TVR93" s="135"/>
      <c r="TVS93" s="387"/>
      <c r="TVT93" s="387"/>
      <c r="TVU93" s="383"/>
      <c r="TVV93" s="384"/>
      <c r="TVW93" s="28"/>
      <c r="TVX93" s="385"/>
      <c r="TVY93" s="396"/>
      <c r="TVZ93" s="392"/>
      <c r="TWA93" s="135"/>
      <c r="TWB93" s="135"/>
      <c r="TWC93" s="386"/>
      <c r="TWD93" s="135"/>
      <c r="TWE93" s="387"/>
      <c r="TWF93" s="387"/>
      <c r="TWG93" s="383"/>
      <c r="TWH93" s="384"/>
      <c r="TWI93" s="28"/>
      <c r="TWJ93" s="385"/>
      <c r="TWK93" s="396"/>
      <c r="TWL93" s="392"/>
      <c r="TWM93" s="135"/>
      <c r="TWN93" s="135"/>
      <c r="TWO93" s="386"/>
      <c r="TWP93" s="135"/>
      <c r="TWQ93" s="387"/>
      <c r="TWR93" s="387"/>
      <c r="TWS93" s="383"/>
      <c r="TWT93" s="384"/>
      <c r="TWU93" s="28"/>
      <c r="TWV93" s="385"/>
      <c r="TWW93" s="396"/>
      <c r="TWX93" s="392"/>
      <c r="TWY93" s="135"/>
      <c r="TWZ93" s="135"/>
      <c r="TXA93" s="386"/>
      <c r="TXB93" s="135"/>
      <c r="TXC93" s="387"/>
      <c r="TXD93" s="387"/>
      <c r="TXE93" s="383"/>
      <c r="TXF93" s="384"/>
      <c r="TXG93" s="28"/>
      <c r="TXH93" s="385"/>
      <c r="TXI93" s="396"/>
      <c r="TXJ93" s="392"/>
      <c r="TXK93" s="135"/>
      <c r="TXL93" s="135"/>
      <c r="TXM93" s="386"/>
      <c r="TXN93" s="135"/>
      <c r="TXO93" s="387"/>
      <c r="TXP93" s="387"/>
      <c r="TXQ93" s="383"/>
      <c r="TXR93" s="384"/>
      <c r="TXS93" s="28"/>
      <c r="TXT93" s="385"/>
      <c r="TXU93" s="396"/>
      <c r="TXV93" s="392"/>
      <c r="TXW93" s="135"/>
      <c r="TXX93" s="135"/>
      <c r="TXY93" s="386"/>
      <c r="TXZ93" s="135"/>
      <c r="TYA93" s="387"/>
      <c r="TYB93" s="387"/>
      <c r="TYC93" s="383"/>
      <c r="TYD93" s="384"/>
      <c r="TYE93" s="28"/>
      <c r="TYF93" s="385"/>
      <c r="TYG93" s="396"/>
      <c r="TYH93" s="392"/>
      <c r="TYI93" s="135"/>
      <c r="TYJ93" s="135"/>
      <c r="TYK93" s="386"/>
      <c r="TYL93" s="135"/>
      <c r="TYM93" s="387"/>
      <c r="TYN93" s="387"/>
      <c r="TYO93" s="383"/>
      <c r="TYP93" s="384"/>
      <c r="TYQ93" s="28"/>
      <c r="TYR93" s="385"/>
      <c r="TYS93" s="396"/>
      <c r="TYT93" s="392"/>
      <c r="TYU93" s="135"/>
      <c r="TYV93" s="135"/>
      <c r="TYW93" s="386"/>
      <c r="TYX93" s="135"/>
      <c r="TYY93" s="387"/>
      <c r="TYZ93" s="387"/>
      <c r="TZA93" s="383"/>
      <c r="TZB93" s="384"/>
      <c r="TZC93" s="28"/>
      <c r="TZD93" s="385"/>
      <c r="TZE93" s="396"/>
      <c r="TZF93" s="392"/>
      <c r="TZG93" s="135"/>
      <c r="TZH93" s="135"/>
      <c r="TZI93" s="386"/>
      <c r="TZJ93" s="135"/>
      <c r="TZK93" s="387"/>
      <c r="TZL93" s="387"/>
      <c r="TZM93" s="383"/>
      <c r="TZN93" s="384"/>
      <c r="TZO93" s="28"/>
      <c r="TZP93" s="385"/>
      <c r="TZQ93" s="396"/>
      <c r="TZR93" s="392"/>
      <c r="TZS93" s="135"/>
      <c r="TZT93" s="135"/>
      <c r="TZU93" s="386"/>
      <c r="TZV93" s="135"/>
      <c r="TZW93" s="387"/>
      <c r="TZX93" s="387"/>
      <c r="TZY93" s="383"/>
      <c r="TZZ93" s="384"/>
      <c r="UAA93" s="28"/>
      <c r="UAB93" s="385"/>
      <c r="UAC93" s="396"/>
      <c r="UAD93" s="392"/>
      <c r="UAE93" s="135"/>
      <c r="UAF93" s="135"/>
      <c r="UAG93" s="386"/>
      <c r="UAH93" s="135"/>
      <c r="UAI93" s="387"/>
      <c r="UAJ93" s="387"/>
      <c r="UAK93" s="383"/>
      <c r="UAL93" s="384"/>
      <c r="UAM93" s="28"/>
      <c r="UAN93" s="385"/>
      <c r="UAO93" s="396"/>
      <c r="UAP93" s="392"/>
      <c r="UAQ93" s="135"/>
      <c r="UAR93" s="135"/>
      <c r="UAS93" s="386"/>
      <c r="UAT93" s="135"/>
      <c r="UAU93" s="387"/>
      <c r="UAV93" s="387"/>
      <c r="UAW93" s="383"/>
      <c r="UAX93" s="384"/>
      <c r="UAY93" s="28"/>
      <c r="UAZ93" s="385"/>
      <c r="UBA93" s="396"/>
      <c r="UBB93" s="392"/>
      <c r="UBC93" s="135"/>
      <c r="UBD93" s="135"/>
      <c r="UBE93" s="386"/>
      <c r="UBF93" s="135"/>
      <c r="UBG93" s="387"/>
      <c r="UBH93" s="387"/>
      <c r="UBI93" s="383"/>
      <c r="UBJ93" s="384"/>
      <c r="UBK93" s="28"/>
      <c r="UBL93" s="385"/>
      <c r="UBM93" s="396"/>
      <c r="UBN93" s="392"/>
      <c r="UBO93" s="135"/>
      <c r="UBP93" s="135"/>
      <c r="UBQ93" s="386"/>
      <c r="UBR93" s="135"/>
      <c r="UBS93" s="387"/>
      <c r="UBT93" s="387"/>
      <c r="UBU93" s="383"/>
      <c r="UBV93" s="384"/>
      <c r="UBW93" s="28"/>
      <c r="UBX93" s="385"/>
      <c r="UBY93" s="396"/>
      <c r="UBZ93" s="392"/>
      <c r="UCA93" s="135"/>
      <c r="UCB93" s="135"/>
      <c r="UCC93" s="386"/>
      <c r="UCD93" s="135"/>
      <c r="UCE93" s="387"/>
      <c r="UCF93" s="387"/>
      <c r="UCG93" s="383"/>
      <c r="UCH93" s="384"/>
      <c r="UCI93" s="28"/>
      <c r="UCJ93" s="385"/>
      <c r="UCK93" s="396"/>
      <c r="UCL93" s="392"/>
      <c r="UCM93" s="135"/>
      <c r="UCN93" s="135"/>
      <c r="UCO93" s="386"/>
      <c r="UCP93" s="135"/>
      <c r="UCQ93" s="387"/>
      <c r="UCR93" s="387"/>
      <c r="UCS93" s="383"/>
      <c r="UCT93" s="384"/>
      <c r="UCU93" s="28"/>
      <c r="UCV93" s="385"/>
      <c r="UCW93" s="396"/>
      <c r="UCX93" s="392"/>
      <c r="UCY93" s="135"/>
      <c r="UCZ93" s="135"/>
      <c r="UDA93" s="386"/>
      <c r="UDB93" s="135"/>
      <c r="UDC93" s="387"/>
      <c r="UDD93" s="387"/>
      <c r="UDE93" s="383"/>
      <c r="UDF93" s="384"/>
      <c r="UDG93" s="28"/>
      <c r="UDH93" s="385"/>
      <c r="UDI93" s="396"/>
      <c r="UDJ93" s="392"/>
      <c r="UDK93" s="135"/>
      <c r="UDL93" s="135"/>
      <c r="UDM93" s="386"/>
      <c r="UDN93" s="135"/>
      <c r="UDO93" s="387"/>
      <c r="UDP93" s="387"/>
      <c r="UDQ93" s="383"/>
      <c r="UDR93" s="384"/>
      <c r="UDS93" s="28"/>
      <c r="UDT93" s="385"/>
      <c r="UDU93" s="396"/>
      <c r="UDV93" s="392"/>
      <c r="UDW93" s="135"/>
      <c r="UDX93" s="135"/>
      <c r="UDY93" s="386"/>
      <c r="UDZ93" s="135"/>
      <c r="UEA93" s="387"/>
      <c r="UEB93" s="387"/>
      <c r="UEC93" s="383"/>
      <c r="UED93" s="384"/>
      <c r="UEE93" s="28"/>
      <c r="UEF93" s="385"/>
      <c r="UEG93" s="396"/>
      <c r="UEH93" s="392"/>
      <c r="UEI93" s="135"/>
      <c r="UEJ93" s="135"/>
      <c r="UEK93" s="386"/>
      <c r="UEL93" s="135"/>
      <c r="UEM93" s="387"/>
      <c r="UEN93" s="387"/>
      <c r="UEO93" s="383"/>
      <c r="UEP93" s="384"/>
      <c r="UEQ93" s="28"/>
      <c r="UER93" s="385"/>
      <c r="UES93" s="396"/>
      <c r="UET93" s="392"/>
      <c r="UEU93" s="135"/>
      <c r="UEV93" s="135"/>
      <c r="UEW93" s="386"/>
      <c r="UEX93" s="135"/>
      <c r="UEY93" s="387"/>
      <c r="UEZ93" s="387"/>
      <c r="UFA93" s="383"/>
      <c r="UFB93" s="384"/>
      <c r="UFC93" s="28"/>
      <c r="UFD93" s="385"/>
      <c r="UFE93" s="396"/>
      <c r="UFF93" s="392"/>
      <c r="UFG93" s="135"/>
      <c r="UFH93" s="135"/>
      <c r="UFI93" s="386"/>
      <c r="UFJ93" s="135"/>
      <c r="UFK93" s="387"/>
      <c r="UFL93" s="387"/>
      <c r="UFM93" s="383"/>
      <c r="UFN93" s="384"/>
      <c r="UFO93" s="28"/>
      <c r="UFP93" s="385"/>
      <c r="UFQ93" s="396"/>
      <c r="UFR93" s="392"/>
      <c r="UFS93" s="135"/>
      <c r="UFT93" s="135"/>
      <c r="UFU93" s="386"/>
      <c r="UFV93" s="135"/>
      <c r="UFW93" s="387"/>
      <c r="UFX93" s="387"/>
      <c r="UFY93" s="383"/>
      <c r="UFZ93" s="384"/>
      <c r="UGA93" s="28"/>
      <c r="UGB93" s="385"/>
      <c r="UGC93" s="396"/>
      <c r="UGD93" s="392"/>
      <c r="UGE93" s="135"/>
      <c r="UGF93" s="135"/>
      <c r="UGG93" s="386"/>
      <c r="UGH93" s="135"/>
      <c r="UGI93" s="387"/>
      <c r="UGJ93" s="387"/>
      <c r="UGK93" s="383"/>
      <c r="UGL93" s="384"/>
      <c r="UGM93" s="28"/>
      <c r="UGN93" s="385"/>
      <c r="UGO93" s="396"/>
      <c r="UGP93" s="392"/>
      <c r="UGQ93" s="135"/>
      <c r="UGR93" s="135"/>
      <c r="UGS93" s="386"/>
      <c r="UGT93" s="135"/>
      <c r="UGU93" s="387"/>
      <c r="UGV93" s="387"/>
      <c r="UGW93" s="383"/>
      <c r="UGX93" s="384"/>
      <c r="UGY93" s="28"/>
      <c r="UGZ93" s="385"/>
      <c r="UHA93" s="396"/>
      <c r="UHB93" s="392"/>
      <c r="UHC93" s="135"/>
      <c r="UHD93" s="135"/>
      <c r="UHE93" s="386"/>
      <c r="UHF93" s="135"/>
      <c r="UHG93" s="387"/>
      <c r="UHH93" s="387"/>
      <c r="UHI93" s="383"/>
      <c r="UHJ93" s="384"/>
      <c r="UHK93" s="28"/>
      <c r="UHL93" s="385"/>
      <c r="UHM93" s="396"/>
      <c r="UHN93" s="392"/>
      <c r="UHO93" s="135"/>
      <c r="UHP93" s="135"/>
      <c r="UHQ93" s="386"/>
      <c r="UHR93" s="135"/>
      <c r="UHS93" s="387"/>
      <c r="UHT93" s="387"/>
      <c r="UHU93" s="383"/>
      <c r="UHV93" s="384"/>
      <c r="UHW93" s="28"/>
      <c r="UHX93" s="385"/>
      <c r="UHY93" s="396"/>
      <c r="UHZ93" s="392"/>
      <c r="UIA93" s="135"/>
      <c r="UIB93" s="135"/>
      <c r="UIC93" s="386"/>
      <c r="UID93" s="135"/>
      <c r="UIE93" s="387"/>
      <c r="UIF93" s="387"/>
      <c r="UIG93" s="383"/>
      <c r="UIH93" s="384"/>
      <c r="UII93" s="28"/>
      <c r="UIJ93" s="385"/>
      <c r="UIK93" s="396"/>
      <c r="UIL93" s="392"/>
      <c r="UIM93" s="135"/>
      <c r="UIN93" s="135"/>
      <c r="UIO93" s="386"/>
      <c r="UIP93" s="135"/>
      <c r="UIQ93" s="387"/>
      <c r="UIR93" s="387"/>
      <c r="UIS93" s="383"/>
      <c r="UIT93" s="384"/>
      <c r="UIU93" s="28"/>
      <c r="UIV93" s="385"/>
      <c r="UIW93" s="396"/>
      <c r="UIX93" s="392"/>
      <c r="UIY93" s="135"/>
      <c r="UIZ93" s="135"/>
      <c r="UJA93" s="386"/>
      <c r="UJB93" s="135"/>
      <c r="UJC93" s="387"/>
      <c r="UJD93" s="387"/>
      <c r="UJE93" s="383"/>
      <c r="UJF93" s="384"/>
      <c r="UJG93" s="28"/>
      <c r="UJH93" s="385"/>
      <c r="UJI93" s="396"/>
      <c r="UJJ93" s="392"/>
      <c r="UJK93" s="135"/>
      <c r="UJL93" s="135"/>
      <c r="UJM93" s="386"/>
      <c r="UJN93" s="135"/>
      <c r="UJO93" s="387"/>
      <c r="UJP93" s="387"/>
      <c r="UJQ93" s="383"/>
      <c r="UJR93" s="384"/>
      <c r="UJS93" s="28"/>
      <c r="UJT93" s="385"/>
      <c r="UJU93" s="396"/>
      <c r="UJV93" s="392"/>
      <c r="UJW93" s="135"/>
      <c r="UJX93" s="135"/>
      <c r="UJY93" s="386"/>
      <c r="UJZ93" s="135"/>
      <c r="UKA93" s="387"/>
      <c r="UKB93" s="387"/>
      <c r="UKC93" s="383"/>
      <c r="UKD93" s="384"/>
      <c r="UKE93" s="28"/>
      <c r="UKF93" s="385"/>
      <c r="UKG93" s="396"/>
      <c r="UKH93" s="392"/>
      <c r="UKI93" s="135"/>
      <c r="UKJ93" s="135"/>
      <c r="UKK93" s="386"/>
      <c r="UKL93" s="135"/>
      <c r="UKM93" s="387"/>
      <c r="UKN93" s="387"/>
      <c r="UKO93" s="383"/>
      <c r="UKP93" s="384"/>
      <c r="UKQ93" s="28"/>
      <c r="UKR93" s="385"/>
      <c r="UKS93" s="396"/>
      <c r="UKT93" s="392"/>
      <c r="UKU93" s="135"/>
      <c r="UKV93" s="135"/>
      <c r="UKW93" s="386"/>
      <c r="UKX93" s="135"/>
      <c r="UKY93" s="387"/>
      <c r="UKZ93" s="387"/>
      <c r="ULA93" s="383"/>
      <c r="ULB93" s="384"/>
      <c r="ULC93" s="28"/>
      <c r="ULD93" s="385"/>
      <c r="ULE93" s="396"/>
      <c r="ULF93" s="392"/>
      <c r="ULG93" s="135"/>
      <c r="ULH93" s="135"/>
      <c r="ULI93" s="386"/>
      <c r="ULJ93" s="135"/>
      <c r="ULK93" s="387"/>
      <c r="ULL93" s="387"/>
      <c r="ULM93" s="383"/>
      <c r="ULN93" s="384"/>
      <c r="ULO93" s="28"/>
      <c r="ULP93" s="385"/>
      <c r="ULQ93" s="396"/>
      <c r="ULR93" s="392"/>
      <c r="ULS93" s="135"/>
      <c r="ULT93" s="135"/>
      <c r="ULU93" s="386"/>
      <c r="ULV93" s="135"/>
      <c r="ULW93" s="387"/>
      <c r="ULX93" s="387"/>
      <c r="ULY93" s="383"/>
      <c r="ULZ93" s="384"/>
      <c r="UMA93" s="28"/>
      <c r="UMB93" s="385"/>
      <c r="UMC93" s="396"/>
      <c r="UMD93" s="392"/>
      <c r="UME93" s="135"/>
      <c r="UMF93" s="135"/>
      <c r="UMG93" s="386"/>
      <c r="UMH93" s="135"/>
      <c r="UMI93" s="387"/>
      <c r="UMJ93" s="387"/>
      <c r="UMK93" s="383"/>
      <c r="UML93" s="384"/>
      <c r="UMM93" s="28"/>
      <c r="UMN93" s="385"/>
      <c r="UMO93" s="396"/>
      <c r="UMP93" s="392"/>
      <c r="UMQ93" s="135"/>
      <c r="UMR93" s="135"/>
      <c r="UMS93" s="386"/>
      <c r="UMT93" s="135"/>
      <c r="UMU93" s="387"/>
      <c r="UMV93" s="387"/>
      <c r="UMW93" s="383"/>
      <c r="UMX93" s="384"/>
      <c r="UMY93" s="28"/>
      <c r="UMZ93" s="385"/>
      <c r="UNA93" s="396"/>
      <c r="UNB93" s="392"/>
      <c r="UNC93" s="135"/>
      <c r="UND93" s="135"/>
      <c r="UNE93" s="386"/>
      <c r="UNF93" s="135"/>
      <c r="UNG93" s="387"/>
      <c r="UNH93" s="387"/>
      <c r="UNI93" s="383"/>
      <c r="UNJ93" s="384"/>
      <c r="UNK93" s="28"/>
      <c r="UNL93" s="385"/>
      <c r="UNM93" s="396"/>
      <c r="UNN93" s="392"/>
      <c r="UNO93" s="135"/>
      <c r="UNP93" s="135"/>
      <c r="UNQ93" s="386"/>
      <c r="UNR93" s="135"/>
      <c r="UNS93" s="387"/>
      <c r="UNT93" s="387"/>
      <c r="UNU93" s="383"/>
      <c r="UNV93" s="384"/>
      <c r="UNW93" s="28"/>
      <c r="UNX93" s="385"/>
      <c r="UNY93" s="396"/>
      <c r="UNZ93" s="392"/>
      <c r="UOA93" s="135"/>
      <c r="UOB93" s="135"/>
      <c r="UOC93" s="386"/>
      <c r="UOD93" s="135"/>
      <c r="UOE93" s="387"/>
      <c r="UOF93" s="387"/>
      <c r="UOG93" s="383"/>
      <c r="UOH93" s="384"/>
      <c r="UOI93" s="28"/>
      <c r="UOJ93" s="385"/>
      <c r="UOK93" s="396"/>
      <c r="UOL93" s="392"/>
      <c r="UOM93" s="135"/>
      <c r="UON93" s="135"/>
      <c r="UOO93" s="386"/>
      <c r="UOP93" s="135"/>
      <c r="UOQ93" s="387"/>
      <c r="UOR93" s="387"/>
      <c r="UOS93" s="383"/>
      <c r="UOT93" s="384"/>
      <c r="UOU93" s="28"/>
      <c r="UOV93" s="385"/>
      <c r="UOW93" s="396"/>
      <c r="UOX93" s="392"/>
      <c r="UOY93" s="135"/>
      <c r="UOZ93" s="135"/>
      <c r="UPA93" s="386"/>
      <c r="UPB93" s="135"/>
      <c r="UPC93" s="387"/>
      <c r="UPD93" s="387"/>
      <c r="UPE93" s="383"/>
      <c r="UPF93" s="384"/>
      <c r="UPG93" s="28"/>
      <c r="UPH93" s="385"/>
      <c r="UPI93" s="396"/>
      <c r="UPJ93" s="392"/>
      <c r="UPK93" s="135"/>
      <c r="UPL93" s="135"/>
      <c r="UPM93" s="386"/>
      <c r="UPN93" s="135"/>
      <c r="UPO93" s="387"/>
      <c r="UPP93" s="387"/>
      <c r="UPQ93" s="383"/>
      <c r="UPR93" s="384"/>
      <c r="UPS93" s="28"/>
      <c r="UPT93" s="385"/>
      <c r="UPU93" s="396"/>
      <c r="UPV93" s="392"/>
      <c r="UPW93" s="135"/>
      <c r="UPX93" s="135"/>
      <c r="UPY93" s="386"/>
      <c r="UPZ93" s="135"/>
      <c r="UQA93" s="387"/>
      <c r="UQB93" s="387"/>
      <c r="UQC93" s="383"/>
      <c r="UQD93" s="384"/>
      <c r="UQE93" s="28"/>
      <c r="UQF93" s="385"/>
      <c r="UQG93" s="396"/>
      <c r="UQH93" s="392"/>
      <c r="UQI93" s="135"/>
      <c r="UQJ93" s="135"/>
      <c r="UQK93" s="386"/>
      <c r="UQL93" s="135"/>
      <c r="UQM93" s="387"/>
      <c r="UQN93" s="387"/>
      <c r="UQO93" s="383"/>
      <c r="UQP93" s="384"/>
      <c r="UQQ93" s="28"/>
      <c r="UQR93" s="385"/>
      <c r="UQS93" s="396"/>
      <c r="UQT93" s="392"/>
      <c r="UQU93" s="135"/>
      <c r="UQV93" s="135"/>
      <c r="UQW93" s="386"/>
      <c r="UQX93" s="135"/>
      <c r="UQY93" s="387"/>
      <c r="UQZ93" s="387"/>
      <c r="URA93" s="383"/>
      <c r="URB93" s="384"/>
      <c r="URC93" s="28"/>
      <c r="URD93" s="385"/>
      <c r="URE93" s="396"/>
      <c r="URF93" s="392"/>
      <c r="URG93" s="135"/>
      <c r="URH93" s="135"/>
      <c r="URI93" s="386"/>
      <c r="URJ93" s="135"/>
      <c r="URK93" s="387"/>
      <c r="URL93" s="387"/>
      <c r="URM93" s="383"/>
      <c r="URN93" s="384"/>
      <c r="URO93" s="28"/>
      <c r="URP93" s="385"/>
      <c r="URQ93" s="396"/>
      <c r="URR93" s="392"/>
      <c r="URS93" s="135"/>
      <c r="URT93" s="135"/>
      <c r="URU93" s="386"/>
      <c r="URV93" s="135"/>
      <c r="URW93" s="387"/>
      <c r="URX93" s="387"/>
      <c r="URY93" s="383"/>
      <c r="URZ93" s="384"/>
      <c r="USA93" s="28"/>
      <c r="USB93" s="385"/>
      <c r="USC93" s="396"/>
      <c r="USD93" s="392"/>
      <c r="USE93" s="135"/>
      <c r="USF93" s="135"/>
      <c r="USG93" s="386"/>
      <c r="USH93" s="135"/>
      <c r="USI93" s="387"/>
      <c r="USJ93" s="387"/>
      <c r="USK93" s="383"/>
      <c r="USL93" s="384"/>
      <c r="USM93" s="28"/>
      <c r="USN93" s="385"/>
      <c r="USO93" s="396"/>
      <c r="USP93" s="392"/>
      <c r="USQ93" s="135"/>
      <c r="USR93" s="135"/>
      <c r="USS93" s="386"/>
      <c r="UST93" s="135"/>
      <c r="USU93" s="387"/>
      <c r="USV93" s="387"/>
      <c r="USW93" s="383"/>
      <c r="USX93" s="384"/>
      <c r="USY93" s="28"/>
      <c r="USZ93" s="385"/>
      <c r="UTA93" s="396"/>
      <c r="UTB93" s="392"/>
      <c r="UTC93" s="135"/>
      <c r="UTD93" s="135"/>
      <c r="UTE93" s="386"/>
      <c r="UTF93" s="135"/>
      <c r="UTG93" s="387"/>
      <c r="UTH93" s="387"/>
      <c r="UTI93" s="383"/>
      <c r="UTJ93" s="384"/>
      <c r="UTK93" s="28"/>
      <c r="UTL93" s="385"/>
      <c r="UTM93" s="396"/>
      <c r="UTN93" s="392"/>
      <c r="UTO93" s="135"/>
      <c r="UTP93" s="135"/>
      <c r="UTQ93" s="386"/>
      <c r="UTR93" s="135"/>
      <c r="UTS93" s="387"/>
      <c r="UTT93" s="387"/>
      <c r="UTU93" s="383"/>
      <c r="UTV93" s="384"/>
      <c r="UTW93" s="28"/>
      <c r="UTX93" s="385"/>
      <c r="UTY93" s="396"/>
      <c r="UTZ93" s="392"/>
      <c r="UUA93" s="135"/>
      <c r="UUB93" s="135"/>
      <c r="UUC93" s="386"/>
      <c r="UUD93" s="135"/>
      <c r="UUE93" s="387"/>
      <c r="UUF93" s="387"/>
      <c r="UUG93" s="383"/>
      <c r="UUH93" s="384"/>
      <c r="UUI93" s="28"/>
      <c r="UUJ93" s="385"/>
      <c r="UUK93" s="396"/>
      <c r="UUL93" s="392"/>
      <c r="UUM93" s="135"/>
      <c r="UUN93" s="135"/>
      <c r="UUO93" s="386"/>
      <c r="UUP93" s="135"/>
      <c r="UUQ93" s="387"/>
      <c r="UUR93" s="387"/>
      <c r="UUS93" s="383"/>
      <c r="UUT93" s="384"/>
      <c r="UUU93" s="28"/>
      <c r="UUV93" s="385"/>
      <c r="UUW93" s="396"/>
      <c r="UUX93" s="392"/>
      <c r="UUY93" s="135"/>
      <c r="UUZ93" s="135"/>
      <c r="UVA93" s="386"/>
      <c r="UVB93" s="135"/>
      <c r="UVC93" s="387"/>
      <c r="UVD93" s="387"/>
      <c r="UVE93" s="383"/>
      <c r="UVF93" s="384"/>
      <c r="UVG93" s="28"/>
      <c r="UVH93" s="385"/>
      <c r="UVI93" s="396"/>
      <c r="UVJ93" s="392"/>
      <c r="UVK93" s="135"/>
      <c r="UVL93" s="135"/>
      <c r="UVM93" s="386"/>
      <c r="UVN93" s="135"/>
      <c r="UVO93" s="387"/>
      <c r="UVP93" s="387"/>
      <c r="UVQ93" s="383"/>
      <c r="UVR93" s="384"/>
      <c r="UVS93" s="28"/>
      <c r="UVT93" s="385"/>
      <c r="UVU93" s="396"/>
      <c r="UVV93" s="392"/>
      <c r="UVW93" s="135"/>
      <c r="UVX93" s="135"/>
      <c r="UVY93" s="386"/>
      <c r="UVZ93" s="135"/>
      <c r="UWA93" s="387"/>
      <c r="UWB93" s="387"/>
      <c r="UWC93" s="383"/>
      <c r="UWD93" s="384"/>
      <c r="UWE93" s="28"/>
      <c r="UWF93" s="385"/>
      <c r="UWG93" s="396"/>
      <c r="UWH93" s="392"/>
      <c r="UWI93" s="135"/>
      <c r="UWJ93" s="135"/>
      <c r="UWK93" s="386"/>
      <c r="UWL93" s="135"/>
      <c r="UWM93" s="387"/>
      <c r="UWN93" s="387"/>
      <c r="UWO93" s="383"/>
      <c r="UWP93" s="384"/>
      <c r="UWQ93" s="28"/>
      <c r="UWR93" s="385"/>
      <c r="UWS93" s="396"/>
      <c r="UWT93" s="392"/>
      <c r="UWU93" s="135"/>
      <c r="UWV93" s="135"/>
      <c r="UWW93" s="386"/>
      <c r="UWX93" s="135"/>
      <c r="UWY93" s="387"/>
      <c r="UWZ93" s="387"/>
      <c r="UXA93" s="383"/>
      <c r="UXB93" s="384"/>
      <c r="UXC93" s="28"/>
      <c r="UXD93" s="385"/>
      <c r="UXE93" s="396"/>
      <c r="UXF93" s="392"/>
      <c r="UXG93" s="135"/>
      <c r="UXH93" s="135"/>
      <c r="UXI93" s="386"/>
      <c r="UXJ93" s="135"/>
      <c r="UXK93" s="387"/>
      <c r="UXL93" s="387"/>
      <c r="UXM93" s="383"/>
      <c r="UXN93" s="384"/>
      <c r="UXO93" s="28"/>
      <c r="UXP93" s="385"/>
      <c r="UXQ93" s="396"/>
      <c r="UXR93" s="392"/>
      <c r="UXS93" s="135"/>
      <c r="UXT93" s="135"/>
      <c r="UXU93" s="386"/>
      <c r="UXV93" s="135"/>
      <c r="UXW93" s="387"/>
      <c r="UXX93" s="387"/>
      <c r="UXY93" s="383"/>
      <c r="UXZ93" s="384"/>
      <c r="UYA93" s="28"/>
      <c r="UYB93" s="385"/>
      <c r="UYC93" s="396"/>
      <c r="UYD93" s="392"/>
      <c r="UYE93" s="135"/>
      <c r="UYF93" s="135"/>
      <c r="UYG93" s="386"/>
      <c r="UYH93" s="135"/>
      <c r="UYI93" s="387"/>
      <c r="UYJ93" s="387"/>
      <c r="UYK93" s="383"/>
      <c r="UYL93" s="384"/>
      <c r="UYM93" s="28"/>
      <c r="UYN93" s="385"/>
      <c r="UYO93" s="396"/>
      <c r="UYP93" s="392"/>
      <c r="UYQ93" s="135"/>
      <c r="UYR93" s="135"/>
      <c r="UYS93" s="386"/>
      <c r="UYT93" s="135"/>
      <c r="UYU93" s="387"/>
      <c r="UYV93" s="387"/>
      <c r="UYW93" s="383"/>
      <c r="UYX93" s="384"/>
      <c r="UYY93" s="28"/>
      <c r="UYZ93" s="385"/>
      <c r="UZA93" s="396"/>
      <c r="UZB93" s="392"/>
      <c r="UZC93" s="135"/>
      <c r="UZD93" s="135"/>
      <c r="UZE93" s="386"/>
      <c r="UZF93" s="135"/>
      <c r="UZG93" s="387"/>
      <c r="UZH93" s="387"/>
      <c r="UZI93" s="383"/>
      <c r="UZJ93" s="384"/>
      <c r="UZK93" s="28"/>
      <c r="UZL93" s="385"/>
      <c r="UZM93" s="396"/>
      <c r="UZN93" s="392"/>
      <c r="UZO93" s="135"/>
      <c r="UZP93" s="135"/>
      <c r="UZQ93" s="386"/>
      <c r="UZR93" s="135"/>
      <c r="UZS93" s="387"/>
      <c r="UZT93" s="387"/>
      <c r="UZU93" s="383"/>
      <c r="UZV93" s="384"/>
      <c r="UZW93" s="28"/>
      <c r="UZX93" s="385"/>
      <c r="UZY93" s="396"/>
      <c r="UZZ93" s="392"/>
      <c r="VAA93" s="135"/>
      <c r="VAB93" s="135"/>
      <c r="VAC93" s="386"/>
      <c r="VAD93" s="135"/>
      <c r="VAE93" s="387"/>
      <c r="VAF93" s="387"/>
      <c r="VAG93" s="383"/>
      <c r="VAH93" s="384"/>
      <c r="VAI93" s="28"/>
      <c r="VAJ93" s="385"/>
      <c r="VAK93" s="396"/>
      <c r="VAL93" s="392"/>
      <c r="VAM93" s="135"/>
      <c r="VAN93" s="135"/>
      <c r="VAO93" s="386"/>
      <c r="VAP93" s="135"/>
      <c r="VAQ93" s="387"/>
      <c r="VAR93" s="387"/>
      <c r="VAS93" s="383"/>
      <c r="VAT93" s="384"/>
      <c r="VAU93" s="28"/>
      <c r="VAV93" s="385"/>
      <c r="VAW93" s="396"/>
      <c r="VAX93" s="392"/>
      <c r="VAY93" s="135"/>
      <c r="VAZ93" s="135"/>
      <c r="VBA93" s="386"/>
      <c r="VBB93" s="135"/>
      <c r="VBC93" s="387"/>
      <c r="VBD93" s="387"/>
      <c r="VBE93" s="383"/>
      <c r="VBF93" s="384"/>
      <c r="VBG93" s="28"/>
      <c r="VBH93" s="385"/>
      <c r="VBI93" s="396"/>
      <c r="VBJ93" s="392"/>
      <c r="VBK93" s="135"/>
      <c r="VBL93" s="135"/>
      <c r="VBM93" s="386"/>
      <c r="VBN93" s="135"/>
      <c r="VBO93" s="387"/>
      <c r="VBP93" s="387"/>
      <c r="VBQ93" s="383"/>
      <c r="VBR93" s="384"/>
      <c r="VBS93" s="28"/>
      <c r="VBT93" s="385"/>
      <c r="VBU93" s="396"/>
      <c r="VBV93" s="392"/>
      <c r="VBW93" s="135"/>
      <c r="VBX93" s="135"/>
      <c r="VBY93" s="386"/>
      <c r="VBZ93" s="135"/>
      <c r="VCA93" s="387"/>
      <c r="VCB93" s="387"/>
      <c r="VCC93" s="383"/>
      <c r="VCD93" s="384"/>
      <c r="VCE93" s="28"/>
      <c r="VCF93" s="385"/>
      <c r="VCG93" s="396"/>
      <c r="VCH93" s="392"/>
      <c r="VCI93" s="135"/>
      <c r="VCJ93" s="135"/>
      <c r="VCK93" s="386"/>
      <c r="VCL93" s="135"/>
      <c r="VCM93" s="387"/>
      <c r="VCN93" s="387"/>
      <c r="VCO93" s="383"/>
      <c r="VCP93" s="384"/>
      <c r="VCQ93" s="28"/>
      <c r="VCR93" s="385"/>
      <c r="VCS93" s="396"/>
      <c r="VCT93" s="392"/>
      <c r="VCU93" s="135"/>
      <c r="VCV93" s="135"/>
      <c r="VCW93" s="386"/>
      <c r="VCX93" s="135"/>
      <c r="VCY93" s="387"/>
      <c r="VCZ93" s="387"/>
      <c r="VDA93" s="383"/>
      <c r="VDB93" s="384"/>
      <c r="VDC93" s="28"/>
      <c r="VDD93" s="385"/>
      <c r="VDE93" s="396"/>
      <c r="VDF93" s="392"/>
      <c r="VDG93" s="135"/>
      <c r="VDH93" s="135"/>
      <c r="VDI93" s="386"/>
      <c r="VDJ93" s="135"/>
      <c r="VDK93" s="387"/>
      <c r="VDL93" s="387"/>
      <c r="VDM93" s="383"/>
      <c r="VDN93" s="384"/>
      <c r="VDO93" s="28"/>
      <c r="VDP93" s="385"/>
      <c r="VDQ93" s="396"/>
      <c r="VDR93" s="392"/>
      <c r="VDS93" s="135"/>
      <c r="VDT93" s="135"/>
      <c r="VDU93" s="386"/>
      <c r="VDV93" s="135"/>
      <c r="VDW93" s="387"/>
      <c r="VDX93" s="387"/>
      <c r="VDY93" s="383"/>
      <c r="VDZ93" s="384"/>
      <c r="VEA93" s="28"/>
      <c r="VEB93" s="385"/>
      <c r="VEC93" s="396"/>
      <c r="VED93" s="392"/>
      <c r="VEE93" s="135"/>
      <c r="VEF93" s="135"/>
      <c r="VEG93" s="386"/>
      <c r="VEH93" s="135"/>
      <c r="VEI93" s="387"/>
      <c r="VEJ93" s="387"/>
      <c r="VEK93" s="383"/>
      <c r="VEL93" s="384"/>
      <c r="VEM93" s="28"/>
      <c r="VEN93" s="385"/>
      <c r="VEO93" s="396"/>
      <c r="VEP93" s="392"/>
      <c r="VEQ93" s="135"/>
      <c r="VER93" s="135"/>
      <c r="VES93" s="386"/>
      <c r="VET93" s="135"/>
      <c r="VEU93" s="387"/>
      <c r="VEV93" s="387"/>
      <c r="VEW93" s="383"/>
      <c r="VEX93" s="384"/>
      <c r="VEY93" s="28"/>
      <c r="VEZ93" s="385"/>
      <c r="VFA93" s="396"/>
      <c r="VFB93" s="392"/>
      <c r="VFC93" s="135"/>
      <c r="VFD93" s="135"/>
      <c r="VFE93" s="386"/>
      <c r="VFF93" s="135"/>
      <c r="VFG93" s="387"/>
      <c r="VFH93" s="387"/>
      <c r="VFI93" s="383"/>
      <c r="VFJ93" s="384"/>
      <c r="VFK93" s="28"/>
      <c r="VFL93" s="385"/>
      <c r="VFM93" s="396"/>
      <c r="VFN93" s="392"/>
      <c r="VFO93" s="135"/>
      <c r="VFP93" s="135"/>
      <c r="VFQ93" s="386"/>
      <c r="VFR93" s="135"/>
      <c r="VFS93" s="387"/>
      <c r="VFT93" s="387"/>
      <c r="VFU93" s="383"/>
      <c r="VFV93" s="384"/>
      <c r="VFW93" s="28"/>
      <c r="VFX93" s="385"/>
      <c r="VFY93" s="396"/>
      <c r="VFZ93" s="392"/>
      <c r="VGA93" s="135"/>
      <c r="VGB93" s="135"/>
      <c r="VGC93" s="386"/>
      <c r="VGD93" s="135"/>
      <c r="VGE93" s="387"/>
      <c r="VGF93" s="387"/>
      <c r="VGG93" s="383"/>
      <c r="VGH93" s="384"/>
      <c r="VGI93" s="28"/>
      <c r="VGJ93" s="385"/>
      <c r="VGK93" s="396"/>
      <c r="VGL93" s="392"/>
      <c r="VGM93" s="135"/>
      <c r="VGN93" s="135"/>
      <c r="VGO93" s="386"/>
      <c r="VGP93" s="135"/>
      <c r="VGQ93" s="387"/>
      <c r="VGR93" s="387"/>
      <c r="VGS93" s="383"/>
      <c r="VGT93" s="384"/>
      <c r="VGU93" s="28"/>
      <c r="VGV93" s="385"/>
      <c r="VGW93" s="396"/>
      <c r="VGX93" s="392"/>
      <c r="VGY93" s="135"/>
      <c r="VGZ93" s="135"/>
      <c r="VHA93" s="386"/>
      <c r="VHB93" s="135"/>
      <c r="VHC93" s="387"/>
      <c r="VHD93" s="387"/>
      <c r="VHE93" s="383"/>
      <c r="VHF93" s="384"/>
      <c r="VHG93" s="28"/>
      <c r="VHH93" s="385"/>
      <c r="VHI93" s="396"/>
      <c r="VHJ93" s="392"/>
      <c r="VHK93" s="135"/>
      <c r="VHL93" s="135"/>
      <c r="VHM93" s="386"/>
      <c r="VHN93" s="135"/>
      <c r="VHO93" s="387"/>
      <c r="VHP93" s="387"/>
      <c r="VHQ93" s="383"/>
      <c r="VHR93" s="384"/>
      <c r="VHS93" s="28"/>
      <c r="VHT93" s="385"/>
      <c r="VHU93" s="396"/>
      <c r="VHV93" s="392"/>
      <c r="VHW93" s="135"/>
      <c r="VHX93" s="135"/>
      <c r="VHY93" s="386"/>
      <c r="VHZ93" s="135"/>
      <c r="VIA93" s="387"/>
      <c r="VIB93" s="387"/>
      <c r="VIC93" s="383"/>
      <c r="VID93" s="384"/>
      <c r="VIE93" s="28"/>
      <c r="VIF93" s="385"/>
      <c r="VIG93" s="396"/>
      <c r="VIH93" s="392"/>
      <c r="VII93" s="135"/>
      <c r="VIJ93" s="135"/>
      <c r="VIK93" s="386"/>
      <c r="VIL93" s="135"/>
      <c r="VIM93" s="387"/>
      <c r="VIN93" s="387"/>
      <c r="VIO93" s="383"/>
      <c r="VIP93" s="384"/>
      <c r="VIQ93" s="28"/>
      <c r="VIR93" s="385"/>
      <c r="VIS93" s="396"/>
      <c r="VIT93" s="392"/>
      <c r="VIU93" s="135"/>
      <c r="VIV93" s="135"/>
      <c r="VIW93" s="386"/>
      <c r="VIX93" s="135"/>
      <c r="VIY93" s="387"/>
      <c r="VIZ93" s="387"/>
      <c r="VJA93" s="383"/>
      <c r="VJB93" s="384"/>
      <c r="VJC93" s="28"/>
      <c r="VJD93" s="385"/>
      <c r="VJE93" s="396"/>
      <c r="VJF93" s="392"/>
      <c r="VJG93" s="135"/>
      <c r="VJH93" s="135"/>
      <c r="VJI93" s="386"/>
      <c r="VJJ93" s="135"/>
      <c r="VJK93" s="387"/>
      <c r="VJL93" s="387"/>
      <c r="VJM93" s="383"/>
      <c r="VJN93" s="384"/>
      <c r="VJO93" s="28"/>
      <c r="VJP93" s="385"/>
      <c r="VJQ93" s="396"/>
      <c r="VJR93" s="392"/>
      <c r="VJS93" s="135"/>
      <c r="VJT93" s="135"/>
      <c r="VJU93" s="386"/>
      <c r="VJV93" s="135"/>
      <c r="VJW93" s="387"/>
      <c r="VJX93" s="387"/>
      <c r="VJY93" s="383"/>
      <c r="VJZ93" s="384"/>
      <c r="VKA93" s="28"/>
      <c r="VKB93" s="385"/>
      <c r="VKC93" s="396"/>
      <c r="VKD93" s="392"/>
      <c r="VKE93" s="135"/>
      <c r="VKF93" s="135"/>
      <c r="VKG93" s="386"/>
      <c r="VKH93" s="135"/>
      <c r="VKI93" s="387"/>
      <c r="VKJ93" s="387"/>
      <c r="VKK93" s="383"/>
      <c r="VKL93" s="384"/>
      <c r="VKM93" s="28"/>
      <c r="VKN93" s="385"/>
      <c r="VKO93" s="396"/>
      <c r="VKP93" s="392"/>
      <c r="VKQ93" s="135"/>
      <c r="VKR93" s="135"/>
      <c r="VKS93" s="386"/>
      <c r="VKT93" s="135"/>
      <c r="VKU93" s="387"/>
      <c r="VKV93" s="387"/>
      <c r="VKW93" s="383"/>
      <c r="VKX93" s="384"/>
      <c r="VKY93" s="28"/>
      <c r="VKZ93" s="385"/>
      <c r="VLA93" s="396"/>
      <c r="VLB93" s="392"/>
      <c r="VLC93" s="135"/>
      <c r="VLD93" s="135"/>
      <c r="VLE93" s="386"/>
      <c r="VLF93" s="135"/>
      <c r="VLG93" s="387"/>
      <c r="VLH93" s="387"/>
      <c r="VLI93" s="383"/>
      <c r="VLJ93" s="384"/>
      <c r="VLK93" s="28"/>
      <c r="VLL93" s="385"/>
      <c r="VLM93" s="396"/>
      <c r="VLN93" s="392"/>
      <c r="VLO93" s="135"/>
      <c r="VLP93" s="135"/>
      <c r="VLQ93" s="386"/>
      <c r="VLR93" s="135"/>
      <c r="VLS93" s="387"/>
      <c r="VLT93" s="387"/>
      <c r="VLU93" s="383"/>
      <c r="VLV93" s="384"/>
      <c r="VLW93" s="28"/>
      <c r="VLX93" s="385"/>
      <c r="VLY93" s="396"/>
      <c r="VLZ93" s="392"/>
      <c r="VMA93" s="135"/>
      <c r="VMB93" s="135"/>
      <c r="VMC93" s="386"/>
      <c r="VMD93" s="135"/>
      <c r="VME93" s="387"/>
      <c r="VMF93" s="387"/>
      <c r="VMG93" s="383"/>
      <c r="VMH93" s="384"/>
      <c r="VMI93" s="28"/>
      <c r="VMJ93" s="385"/>
      <c r="VMK93" s="396"/>
      <c r="VML93" s="392"/>
      <c r="VMM93" s="135"/>
      <c r="VMN93" s="135"/>
      <c r="VMO93" s="386"/>
      <c r="VMP93" s="135"/>
      <c r="VMQ93" s="387"/>
      <c r="VMR93" s="387"/>
      <c r="VMS93" s="383"/>
      <c r="VMT93" s="384"/>
      <c r="VMU93" s="28"/>
      <c r="VMV93" s="385"/>
      <c r="VMW93" s="396"/>
      <c r="VMX93" s="392"/>
      <c r="VMY93" s="135"/>
      <c r="VMZ93" s="135"/>
      <c r="VNA93" s="386"/>
      <c r="VNB93" s="135"/>
      <c r="VNC93" s="387"/>
      <c r="VND93" s="387"/>
      <c r="VNE93" s="383"/>
      <c r="VNF93" s="384"/>
      <c r="VNG93" s="28"/>
      <c r="VNH93" s="385"/>
      <c r="VNI93" s="396"/>
      <c r="VNJ93" s="392"/>
      <c r="VNK93" s="135"/>
      <c r="VNL93" s="135"/>
      <c r="VNM93" s="386"/>
      <c r="VNN93" s="135"/>
      <c r="VNO93" s="387"/>
      <c r="VNP93" s="387"/>
      <c r="VNQ93" s="383"/>
      <c r="VNR93" s="384"/>
      <c r="VNS93" s="28"/>
      <c r="VNT93" s="385"/>
      <c r="VNU93" s="396"/>
      <c r="VNV93" s="392"/>
      <c r="VNW93" s="135"/>
      <c r="VNX93" s="135"/>
      <c r="VNY93" s="386"/>
      <c r="VNZ93" s="135"/>
      <c r="VOA93" s="387"/>
      <c r="VOB93" s="387"/>
      <c r="VOC93" s="383"/>
      <c r="VOD93" s="384"/>
      <c r="VOE93" s="28"/>
      <c r="VOF93" s="385"/>
      <c r="VOG93" s="396"/>
      <c r="VOH93" s="392"/>
      <c r="VOI93" s="135"/>
      <c r="VOJ93" s="135"/>
      <c r="VOK93" s="386"/>
      <c r="VOL93" s="135"/>
      <c r="VOM93" s="387"/>
      <c r="VON93" s="387"/>
      <c r="VOO93" s="383"/>
      <c r="VOP93" s="384"/>
      <c r="VOQ93" s="28"/>
      <c r="VOR93" s="385"/>
      <c r="VOS93" s="396"/>
      <c r="VOT93" s="392"/>
      <c r="VOU93" s="135"/>
      <c r="VOV93" s="135"/>
      <c r="VOW93" s="386"/>
      <c r="VOX93" s="135"/>
      <c r="VOY93" s="387"/>
      <c r="VOZ93" s="387"/>
      <c r="VPA93" s="383"/>
      <c r="VPB93" s="384"/>
      <c r="VPC93" s="28"/>
      <c r="VPD93" s="385"/>
      <c r="VPE93" s="396"/>
      <c r="VPF93" s="392"/>
      <c r="VPG93" s="135"/>
      <c r="VPH93" s="135"/>
      <c r="VPI93" s="386"/>
      <c r="VPJ93" s="135"/>
      <c r="VPK93" s="387"/>
      <c r="VPL93" s="387"/>
      <c r="VPM93" s="383"/>
      <c r="VPN93" s="384"/>
      <c r="VPO93" s="28"/>
      <c r="VPP93" s="385"/>
      <c r="VPQ93" s="396"/>
      <c r="VPR93" s="392"/>
      <c r="VPS93" s="135"/>
      <c r="VPT93" s="135"/>
      <c r="VPU93" s="386"/>
      <c r="VPV93" s="135"/>
      <c r="VPW93" s="387"/>
      <c r="VPX93" s="387"/>
      <c r="VPY93" s="383"/>
      <c r="VPZ93" s="384"/>
      <c r="VQA93" s="28"/>
      <c r="VQB93" s="385"/>
      <c r="VQC93" s="396"/>
      <c r="VQD93" s="392"/>
      <c r="VQE93" s="135"/>
      <c r="VQF93" s="135"/>
      <c r="VQG93" s="386"/>
      <c r="VQH93" s="135"/>
      <c r="VQI93" s="387"/>
      <c r="VQJ93" s="387"/>
      <c r="VQK93" s="383"/>
      <c r="VQL93" s="384"/>
      <c r="VQM93" s="28"/>
      <c r="VQN93" s="385"/>
      <c r="VQO93" s="396"/>
      <c r="VQP93" s="392"/>
      <c r="VQQ93" s="135"/>
      <c r="VQR93" s="135"/>
      <c r="VQS93" s="386"/>
      <c r="VQT93" s="135"/>
      <c r="VQU93" s="387"/>
      <c r="VQV93" s="387"/>
      <c r="VQW93" s="383"/>
      <c r="VQX93" s="384"/>
      <c r="VQY93" s="28"/>
      <c r="VQZ93" s="385"/>
      <c r="VRA93" s="396"/>
      <c r="VRB93" s="392"/>
      <c r="VRC93" s="135"/>
      <c r="VRD93" s="135"/>
      <c r="VRE93" s="386"/>
      <c r="VRF93" s="135"/>
      <c r="VRG93" s="387"/>
      <c r="VRH93" s="387"/>
      <c r="VRI93" s="383"/>
      <c r="VRJ93" s="384"/>
      <c r="VRK93" s="28"/>
      <c r="VRL93" s="385"/>
      <c r="VRM93" s="396"/>
      <c r="VRN93" s="392"/>
      <c r="VRO93" s="135"/>
      <c r="VRP93" s="135"/>
      <c r="VRQ93" s="386"/>
      <c r="VRR93" s="135"/>
      <c r="VRS93" s="387"/>
      <c r="VRT93" s="387"/>
      <c r="VRU93" s="383"/>
      <c r="VRV93" s="384"/>
      <c r="VRW93" s="28"/>
      <c r="VRX93" s="385"/>
      <c r="VRY93" s="396"/>
      <c r="VRZ93" s="392"/>
      <c r="VSA93" s="135"/>
      <c r="VSB93" s="135"/>
      <c r="VSC93" s="386"/>
      <c r="VSD93" s="135"/>
      <c r="VSE93" s="387"/>
      <c r="VSF93" s="387"/>
      <c r="VSG93" s="383"/>
      <c r="VSH93" s="384"/>
      <c r="VSI93" s="28"/>
      <c r="VSJ93" s="385"/>
      <c r="VSK93" s="396"/>
      <c r="VSL93" s="392"/>
      <c r="VSM93" s="135"/>
      <c r="VSN93" s="135"/>
      <c r="VSO93" s="386"/>
      <c r="VSP93" s="135"/>
      <c r="VSQ93" s="387"/>
      <c r="VSR93" s="387"/>
      <c r="VSS93" s="383"/>
      <c r="VST93" s="384"/>
      <c r="VSU93" s="28"/>
      <c r="VSV93" s="385"/>
      <c r="VSW93" s="396"/>
      <c r="VSX93" s="392"/>
      <c r="VSY93" s="135"/>
      <c r="VSZ93" s="135"/>
      <c r="VTA93" s="386"/>
      <c r="VTB93" s="135"/>
      <c r="VTC93" s="387"/>
      <c r="VTD93" s="387"/>
      <c r="VTE93" s="383"/>
      <c r="VTF93" s="384"/>
      <c r="VTG93" s="28"/>
      <c r="VTH93" s="385"/>
      <c r="VTI93" s="396"/>
      <c r="VTJ93" s="392"/>
      <c r="VTK93" s="135"/>
      <c r="VTL93" s="135"/>
      <c r="VTM93" s="386"/>
      <c r="VTN93" s="135"/>
      <c r="VTO93" s="387"/>
      <c r="VTP93" s="387"/>
      <c r="VTQ93" s="383"/>
      <c r="VTR93" s="384"/>
      <c r="VTS93" s="28"/>
      <c r="VTT93" s="385"/>
      <c r="VTU93" s="396"/>
      <c r="VTV93" s="392"/>
      <c r="VTW93" s="135"/>
      <c r="VTX93" s="135"/>
      <c r="VTY93" s="386"/>
      <c r="VTZ93" s="135"/>
      <c r="VUA93" s="387"/>
      <c r="VUB93" s="387"/>
      <c r="VUC93" s="383"/>
      <c r="VUD93" s="384"/>
      <c r="VUE93" s="28"/>
      <c r="VUF93" s="385"/>
      <c r="VUG93" s="396"/>
      <c r="VUH93" s="392"/>
      <c r="VUI93" s="135"/>
      <c r="VUJ93" s="135"/>
      <c r="VUK93" s="386"/>
      <c r="VUL93" s="135"/>
      <c r="VUM93" s="387"/>
      <c r="VUN93" s="387"/>
      <c r="VUO93" s="383"/>
      <c r="VUP93" s="384"/>
      <c r="VUQ93" s="28"/>
      <c r="VUR93" s="385"/>
      <c r="VUS93" s="396"/>
      <c r="VUT93" s="392"/>
      <c r="VUU93" s="135"/>
      <c r="VUV93" s="135"/>
      <c r="VUW93" s="386"/>
      <c r="VUX93" s="135"/>
      <c r="VUY93" s="387"/>
      <c r="VUZ93" s="387"/>
      <c r="VVA93" s="383"/>
      <c r="VVB93" s="384"/>
      <c r="VVC93" s="28"/>
      <c r="VVD93" s="385"/>
      <c r="VVE93" s="396"/>
      <c r="VVF93" s="392"/>
      <c r="VVG93" s="135"/>
      <c r="VVH93" s="135"/>
      <c r="VVI93" s="386"/>
      <c r="VVJ93" s="135"/>
      <c r="VVK93" s="387"/>
      <c r="VVL93" s="387"/>
      <c r="VVM93" s="383"/>
      <c r="VVN93" s="384"/>
      <c r="VVO93" s="28"/>
      <c r="VVP93" s="385"/>
      <c r="VVQ93" s="396"/>
      <c r="VVR93" s="392"/>
      <c r="VVS93" s="135"/>
      <c r="VVT93" s="135"/>
      <c r="VVU93" s="386"/>
      <c r="VVV93" s="135"/>
      <c r="VVW93" s="387"/>
      <c r="VVX93" s="387"/>
      <c r="VVY93" s="383"/>
      <c r="VVZ93" s="384"/>
      <c r="VWA93" s="28"/>
      <c r="VWB93" s="385"/>
      <c r="VWC93" s="396"/>
      <c r="VWD93" s="392"/>
      <c r="VWE93" s="135"/>
      <c r="VWF93" s="135"/>
      <c r="VWG93" s="386"/>
      <c r="VWH93" s="135"/>
      <c r="VWI93" s="387"/>
      <c r="VWJ93" s="387"/>
      <c r="VWK93" s="383"/>
      <c r="VWL93" s="384"/>
      <c r="VWM93" s="28"/>
      <c r="VWN93" s="385"/>
      <c r="VWO93" s="396"/>
      <c r="VWP93" s="392"/>
      <c r="VWQ93" s="135"/>
      <c r="VWR93" s="135"/>
      <c r="VWS93" s="386"/>
      <c r="VWT93" s="135"/>
      <c r="VWU93" s="387"/>
      <c r="VWV93" s="387"/>
      <c r="VWW93" s="383"/>
      <c r="VWX93" s="384"/>
      <c r="VWY93" s="28"/>
      <c r="VWZ93" s="385"/>
      <c r="VXA93" s="396"/>
      <c r="VXB93" s="392"/>
      <c r="VXC93" s="135"/>
      <c r="VXD93" s="135"/>
      <c r="VXE93" s="386"/>
      <c r="VXF93" s="135"/>
      <c r="VXG93" s="387"/>
      <c r="VXH93" s="387"/>
      <c r="VXI93" s="383"/>
      <c r="VXJ93" s="384"/>
      <c r="VXK93" s="28"/>
      <c r="VXL93" s="385"/>
      <c r="VXM93" s="396"/>
      <c r="VXN93" s="392"/>
      <c r="VXO93" s="135"/>
      <c r="VXP93" s="135"/>
      <c r="VXQ93" s="386"/>
      <c r="VXR93" s="135"/>
      <c r="VXS93" s="387"/>
      <c r="VXT93" s="387"/>
      <c r="VXU93" s="383"/>
      <c r="VXV93" s="384"/>
      <c r="VXW93" s="28"/>
      <c r="VXX93" s="385"/>
      <c r="VXY93" s="396"/>
      <c r="VXZ93" s="392"/>
      <c r="VYA93" s="135"/>
      <c r="VYB93" s="135"/>
      <c r="VYC93" s="386"/>
      <c r="VYD93" s="135"/>
      <c r="VYE93" s="387"/>
      <c r="VYF93" s="387"/>
      <c r="VYG93" s="383"/>
      <c r="VYH93" s="384"/>
      <c r="VYI93" s="28"/>
      <c r="VYJ93" s="385"/>
      <c r="VYK93" s="396"/>
      <c r="VYL93" s="392"/>
      <c r="VYM93" s="135"/>
      <c r="VYN93" s="135"/>
      <c r="VYO93" s="386"/>
      <c r="VYP93" s="135"/>
      <c r="VYQ93" s="387"/>
      <c r="VYR93" s="387"/>
      <c r="VYS93" s="383"/>
      <c r="VYT93" s="384"/>
      <c r="VYU93" s="28"/>
      <c r="VYV93" s="385"/>
      <c r="VYW93" s="396"/>
      <c r="VYX93" s="392"/>
      <c r="VYY93" s="135"/>
      <c r="VYZ93" s="135"/>
      <c r="VZA93" s="386"/>
      <c r="VZB93" s="135"/>
      <c r="VZC93" s="387"/>
      <c r="VZD93" s="387"/>
      <c r="VZE93" s="383"/>
      <c r="VZF93" s="384"/>
      <c r="VZG93" s="28"/>
      <c r="VZH93" s="385"/>
      <c r="VZI93" s="396"/>
      <c r="VZJ93" s="392"/>
      <c r="VZK93" s="135"/>
      <c r="VZL93" s="135"/>
      <c r="VZM93" s="386"/>
      <c r="VZN93" s="135"/>
      <c r="VZO93" s="387"/>
      <c r="VZP93" s="387"/>
      <c r="VZQ93" s="383"/>
      <c r="VZR93" s="384"/>
      <c r="VZS93" s="28"/>
      <c r="VZT93" s="385"/>
      <c r="VZU93" s="396"/>
      <c r="VZV93" s="392"/>
      <c r="VZW93" s="135"/>
      <c r="VZX93" s="135"/>
      <c r="VZY93" s="386"/>
      <c r="VZZ93" s="135"/>
      <c r="WAA93" s="387"/>
      <c r="WAB93" s="387"/>
      <c r="WAC93" s="383"/>
      <c r="WAD93" s="384"/>
      <c r="WAE93" s="28"/>
      <c r="WAF93" s="385"/>
      <c r="WAG93" s="396"/>
      <c r="WAH93" s="392"/>
      <c r="WAI93" s="135"/>
      <c r="WAJ93" s="135"/>
      <c r="WAK93" s="386"/>
      <c r="WAL93" s="135"/>
      <c r="WAM93" s="387"/>
      <c r="WAN93" s="387"/>
      <c r="WAO93" s="383"/>
      <c r="WAP93" s="384"/>
      <c r="WAQ93" s="28"/>
      <c r="WAR93" s="385"/>
      <c r="WAS93" s="396"/>
      <c r="WAT93" s="392"/>
      <c r="WAU93" s="135"/>
      <c r="WAV93" s="135"/>
      <c r="WAW93" s="386"/>
      <c r="WAX93" s="135"/>
      <c r="WAY93" s="387"/>
      <c r="WAZ93" s="387"/>
      <c r="WBA93" s="383"/>
      <c r="WBB93" s="384"/>
      <c r="WBC93" s="28"/>
      <c r="WBD93" s="385"/>
      <c r="WBE93" s="396"/>
      <c r="WBF93" s="392"/>
      <c r="WBG93" s="135"/>
      <c r="WBH93" s="135"/>
      <c r="WBI93" s="386"/>
      <c r="WBJ93" s="135"/>
      <c r="WBK93" s="387"/>
      <c r="WBL93" s="387"/>
      <c r="WBM93" s="383"/>
      <c r="WBN93" s="384"/>
      <c r="WBO93" s="28"/>
      <c r="WBP93" s="385"/>
      <c r="WBQ93" s="396"/>
      <c r="WBR93" s="392"/>
      <c r="WBS93" s="135"/>
      <c r="WBT93" s="135"/>
      <c r="WBU93" s="386"/>
      <c r="WBV93" s="135"/>
      <c r="WBW93" s="387"/>
      <c r="WBX93" s="387"/>
      <c r="WBY93" s="383"/>
      <c r="WBZ93" s="384"/>
      <c r="WCA93" s="28"/>
      <c r="WCB93" s="385"/>
      <c r="WCC93" s="396"/>
      <c r="WCD93" s="392"/>
      <c r="WCE93" s="135"/>
      <c r="WCF93" s="135"/>
      <c r="WCG93" s="386"/>
      <c r="WCH93" s="135"/>
      <c r="WCI93" s="387"/>
      <c r="WCJ93" s="387"/>
      <c r="WCK93" s="383"/>
      <c r="WCL93" s="384"/>
      <c r="WCM93" s="28"/>
      <c r="WCN93" s="385"/>
      <c r="WCO93" s="396"/>
      <c r="WCP93" s="392"/>
      <c r="WCQ93" s="135"/>
      <c r="WCR93" s="135"/>
      <c r="WCS93" s="386"/>
      <c r="WCT93" s="135"/>
      <c r="WCU93" s="387"/>
      <c r="WCV93" s="387"/>
      <c r="WCW93" s="383"/>
      <c r="WCX93" s="384"/>
      <c r="WCY93" s="28"/>
      <c r="WCZ93" s="385"/>
      <c r="WDA93" s="396"/>
      <c r="WDB93" s="392"/>
      <c r="WDC93" s="135"/>
      <c r="WDD93" s="135"/>
      <c r="WDE93" s="386"/>
      <c r="WDF93" s="135"/>
      <c r="WDG93" s="387"/>
      <c r="WDH93" s="387"/>
      <c r="WDI93" s="383"/>
      <c r="WDJ93" s="384"/>
      <c r="WDK93" s="28"/>
      <c r="WDL93" s="385"/>
      <c r="WDM93" s="396"/>
      <c r="WDN93" s="392"/>
      <c r="WDO93" s="135"/>
      <c r="WDP93" s="135"/>
      <c r="WDQ93" s="386"/>
      <c r="WDR93" s="135"/>
      <c r="WDS93" s="387"/>
      <c r="WDT93" s="387"/>
      <c r="WDU93" s="383"/>
      <c r="WDV93" s="384"/>
      <c r="WDW93" s="28"/>
      <c r="WDX93" s="385"/>
      <c r="WDY93" s="396"/>
      <c r="WDZ93" s="392"/>
      <c r="WEA93" s="135"/>
      <c r="WEB93" s="135"/>
      <c r="WEC93" s="386"/>
      <c r="WED93" s="135"/>
      <c r="WEE93" s="387"/>
      <c r="WEF93" s="387"/>
      <c r="WEG93" s="383"/>
      <c r="WEH93" s="384"/>
      <c r="WEI93" s="28"/>
      <c r="WEJ93" s="385"/>
      <c r="WEK93" s="396"/>
      <c r="WEL93" s="392"/>
      <c r="WEM93" s="135"/>
      <c r="WEN93" s="135"/>
      <c r="WEO93" s="386"/>
      <c r="WEP93" s="135"/>
      <c r="WEQ93" s="387"/>
      <c r="WER93" s="387"/>
      <c r="WES93" s="383"/>
      <c r="WET93" s="384"/>
      <c r="WEU93" s="28"/>
      <c r="WEV93" s="385"/>
      <c r="WEW93" s="396"/>
      <c r="WEX93" s="392"/>
      <c r="WEY93" s="135"/>
      <c r="WEZ93" s="135"/>
      <c r="WFA93" s="386"/>
      <c r="WFB93" s="135"/>
      <c r="WFC93" s="387"/>
      <c r="WFD93" s="387"/>
      <c r="WFE93" s="383"/>
      <c r="WFF93" s="384"/>
      <c r="WFG93" s="28"/>
      <c r="WFH93" s="385"/>
      <c r="WFI93" s="396"/>
      <c r="WFJ93" s="392"/>
      <c r="WFK93" s="135"/>
      <c r="WFL93" s="135"/>
      <c r="WFM93" s="386"/>
      <c r="WFN93" s="135"/>
      <c r="WFO93" s="387"/>
      <c r="WFP93" s="387"/>
      <c r="WFQ93" s="383"/>
      <c r="WFR93" s="384"/>
      <c r="WFS93" s="28"/>
      <c r="WFT93" s="385"/>
      <c r="WFU93" s="396"/>
      <c r="WFV93" s="392"/>
      <c r="WFW93" s="135"/>
      <c r="WFX93" s="135"/>
      <c r="WFY93" s="386"/>
      <c r="WFZ93" s="135"/>
      <c r="WGA93" s="387"/>
      <c r="WGB93" s="387"/>
      <c r="WGC93" s="383"/>
      <c r="WGD93" s="384"/>
      <c r="WGE93" s="28"/>
      <c r="WGF93" s="385"/>
      <c r="WGG93" s="396"/>
      <c r="WGH93" s="392"/>
      <c r="WGI93" s="135"/>
      <c r="WGJ93" s="135"/>
      <c r="WGK93" s="386"/>
      <c r="WGL93" s="135"/>
      <c r="WGM93" s="387"/>
      <c r="WGN93" s="387"/>
      <c r="WGO93" s="383"/>
      <c r="WGP93" s="384"/>
      <c r="WGQ93" s="28"/>
      <c r="WGR93" s="385"/>
      <c r="WGS93" s="396"/>
      <c r="WGT93" s="392"/>
      <c r="WGU93" s="135"/>
      <c r="WGV93" s="135"/>
      <c r="WGW93" s="386"/>
      <c r="WGX93" s="135"/>
      <c r="WGY93" s="387"/>
      <c r="WGZ93" s="387"/>
      <c r="WHA93" s="383"/>
      <c r="WHB93" s="384"/>
      <c r="WHC93" s="28"/>
      <c r="WHD93" s="385"/>
      <c r="WHE93" s="396"/>
      <c r="WHF93" s="392"/>
      <c r="WHG93" s="135"/>
      <c r="WHH93" s="135"/>
      <c r="WHI93" s="386"/>
      <c r="WHJ93" s="135"/>
      <c r="WHK93" s="387"/>
      <c r="WHL93" s="387"/>
      <c r="WHM93" s="383"/>
      <c r="WHN93" s="384"/>
      <c r="WHO93" s="28"/>
      <c r="WHP93" s="385"/>
      <c r="WHQ93" s="396"/>
      <c r="WHR93" s="392"/>
      <c r="WHS93" s="135"/>
      <c r="WHT93" s="135"/>
      <c r="WHU93" s="386"/>
      <c r="WHV93" s="135"/>
      <c r="WHW93" s="387"/>
      <c r="WHX93" s="387"/>
      <c r="WHY93" s="383"/>
      <c r="WHZ93" s="384"/>
      <c r="WIA93" s="28"/>
      <c r="WIB93" s="385"/>
      <c r="WIC93" s="396"/>
      <c r="WID93" s="392"/>
      <c r="WIE93" s="135"/>
      <c r="WIF93" s="135"/>
      <c r="WIG93" s="386"/>
      <c r="WIH93" s="135"/>
      <c r="WII93" s="387"/>
      <c r="WIJ93" s="387"/>
      <c r="WIK93" s="383"/>
      <c r="WIL93" s="384"/>
      <c r="WIM93" s="28"/>
      <c r="WIN93" s="385"/>
      <c r="WIO93" s="396"/>
      <c r="WIP93" s="392"/>
      <c r="WIQ93" s="135"/>
      <c r="WIR93" s="135"/>
      <c r="WIS93" s="386"/>
      <c r="WIT93" s="135"/>
      <c r="WIU93" s="387"/>
      <c r="WIV93" s="387"/>
      <c r="WIW93" s="383"/>
      <c r="WIX93" s="384"/>
      <c r="WIY93" s="28"/>
      <c r="WIZ93" s="385"/>
      <c r="WJA93" s="396"/>
      <c r="WJB93" s="392"/>
      <c r="WJC93" s="135"/>
      <c r="WJD93" s="135"/>
      <c r="WJE93" s="386"/>
      <c r="WJF93" s="135"/>
      <c r="WJG93" s="387"/>
      <c r="WJH93" s="387"/>
      <c r="WJI93" s="383"/>
      <c r="WJJ93" s="384"/>
      <c r="WJK93" s="28"/>
      <c r="WJL93" s="385"/>
      <c r="WJM93" s="396"/>
      <c r="WJN93" s="392"/>
      <c r="WJO93" s="135"/>
      <c r="WJP93" s="135"/>
      <c r="WJQ93" s="386"/>
      <c r="WJR93" s="135"/>
      <c r="WJS93" s="387"/>
      <c r="WJT93" s="387"/>
      <c r="WJU93" s="383"/>
      <c r="WJV93" s="384"/>
      <c r="WJW93" s="28"/>
      <c r="WJX93" s="385"/>
      <c r="WJY93" s="396"/>
      <c r="WJZ93" s="392"/>
      <c r="WKA93" s="135"/>
      <c r="WKB93" s="135"/>
      <c r="WKC93" s="386"/>
      <c r="WKD93" s="135"/>
      <c r="WKE93" s="387"/>
      <c r="WKF93" s="387"/>
      <c r="WKG93" s="383"/>
      <c r="WKH93" s="384"/>
      <c r="WKI93" s="28"/>
      <c r="WKJ93" s="385"/>
      <c r="WKK93" s="396"/>
      <c r="WKL93" s="392"/>
      <c r="WKM93" s="135"/>
      <c r="WKN93" s="135"/>
      <c r="WKO93" s="386"/>
      <c r="WKP93" s="135"/>
      <c r="WKQ93" s="387"/>
      <c r="WKR93" s="387"/>
      <c r="WKS93" s="383"/>
      <c r="WKT93" s="384"/>
      <c r="WKU93" s="28"/>
      <c r="WKV93" s="385"/>
      <c r="WKW93" s="396"/>
      <c r="WKX93" s="392"/>
      <c r="WKY93" s="135"/>
      <c r="WKZ93" s="135"/>
      <c r="WLA93" s="386"/>
      <c r="WLB93" s="135"/>
      <c r="WLC93" s="387"/>
      <c r="WLD93" s="387"/>
      <c r="WLE93" s="383"/>
      <c r="WLF93" s="384"/>
      <c r="WLG93" s="28"/>
      <c r="WLH93" s="385"/>
      <c r="WLI93" s="396"/>
      <c r="WLJ93" s="392"/>
      <c r="WLK93" s="135"/>
      <c r="WLL93" s="135"/>
      <c r="WLM93" s="386"/>
      <c r="WLN93" s="135"/>
      <c r="WLO93" s="387"/>
      <c r="WLP93" s="387"/>
      <c r="WLQ93" s="383"/>
      <c r="WLR93" s="384"/>
      <c r="WLS93" s="28"/>
      <c r="WLT93" s="385"/>
      <c r="WLU93" s="396"/>
      <c r="WLV93" s="392"/>
      <c r="WLW93" s="135"/>
      <c r="WLX93" s="135"/>
      <c r="WLY93" s="386"/>
      <c r="WLZ93" s="135"/>
      <c r="WMA93" s="387"/>
      <c r="WMB93" s="387"/>
      <c r="WMC93" s="383"/>
      <c r="WMD93" s="384"/>
      <c r="WME93" s="28"/>
      <c r="WMF93" s="385"/>
      <c r="WMG93" s="396"/>
      <c r="WMH93" s="392"/>
      <c r="WMI93" s="135"/>
      <c r="WMJ93" s="135"/>
      <c r="WMK93" s="386"/>
      <c r="WML93" s="135"/>
      <c r="WMM93" s="387"/>
      <c r="WMN93" s="387"/>
      <c r="WMO93" s="383"/>
      <c r="WMP93" s="384"/>
      <c r="WMQ93" s="28"/>
      <c r="WMR93" s="385"/>
      <c r="WMS93" s="396"/>
      <c r="WMT93" s="392"/>
      <c r="WMU93" s="135"/>
      <c r="WMV93" s="135"/>
      <c r="WMW93" s="386"/>
      <c r="WMX93" s="135"/>
      <c r="WMY93" s="387"/>
      <c r="WMZ93" s="387"/>
      <c r="WNA93" s="383"/>
      <c r="WNB93" s="384"/>
      <c r="WNC93" s="28"/>
      <c r="WND93" s="385"/>
      <c r="WNE93" s="396"/>
      <c r="WNF93" s="392"/>
      <c r="WNG93" s="135"/>
      <c r="WNH93" s="135"/>
      <c r="WNI93" s="386"/>
      <c r="WNJ93" s="135"/>
      <c r="WNK93" s="387"/>
      <c r="WNL93" s="387"/>
      <c r="WNM93" s="383"/>
      <c r="WNN93" s="384"/>
      <c r="WNO93" s="28"/>
      <c r="WNP93" s="385"/>
      <c r="WNQ93" s="396"/>
      <c r="WNR93" s="392"/>
      <c r="WNS93" s="135"/>
      <c r="WNT93" s="135"/>
      <c r="WNU93" s="386"/>
      <c r="WNV93" s="135"/>
      <c r="WNW93" s="387"/>
      <c r="WNX93" s="387"/>
      <c r="WNY93" s="383"/>
      <c r="WNZ93" s="384"/>
      <c r="WOA93" s="28"/>
      <c r="WOB93" s="385"/>
      <c r="WOC93" s="396"/>
      <c r="WOD93" s="392"/>
      <c r="WOE93" s="135"/>
      <c r="WOF93" s="135"/>
      <c r="WOG93" s="386"/>
      <c r="WOH93" s="135"/>
      <c r="WOI93" s="387"/>
      <c r="WOJ93" s="387"/>
      <c r="WOK93" s="383"/>
      <c r="WOL93" s="384"/>
      <c r="WOM93" s="28"/>
      <c r="WON93" s="385"/>
      <c r="WOO93" s="396"/>
      <c r="WOP93" s="392"/>
      <c r="WOQ93" s="135"/>
      <c r="WOR93" s="135"/>
      <c r="WOS93" s="386"/>
      <c r="WOT93" s="135"/>
      <c r="WOU93" s="387"/>
      <c r="WOV93" s="387"/>
      <c r="WOW93" s="383"/>
      <c r="WOX93" s="384"/>
      <c r="WOY93" s="28"/>
      <c r="WOZ93" s="385"/>
      <c r="WPA93" s="396"/>
      <c r="WPB93" s="392"/>
      <c r="WPC93" s="135"/>
      <c r="WPD93" s="135"/>
      <c r="WPE93" s="386"/>
      <c r="WPF93" s="135"/>
      <c r="WPG93" s="387"/>
      <c r="WPH93" s="387"/>
      <c r="WPI93" s="383"/>
      <c r="WPJ93" s="384"/>
      <c r="WPK93" s="28"/>
      <c r="WPL93" s="385"/>
      <c r="WPM93" s="396"/>
      <c r="WPN93" s="392"/>
      <c r="WPO93" s="135"/>
      <c r="WPP93" s="135"/>
      <c r="WPQ93" s="386"/>
      <c r="WPR93" s="135"/>
      <c r="WPS93" s="387"/>
      <c r="WPT93" s="387"/>
      <c r="WPU93" s="383"/>
      <c r="WPV93" s="384"/>
      <c r="WPW93" s="28"/>
      <c r="WPX93" s="385"/>
      <c r="WPY93" s="396"/>
      <c r="WPZ93" s="392"/>
      <c r="WQA93" s="135"/>
      <c r="WQB93" s="135"/>
      <c r="WQC93" s="386"/>
      <c r="WQD93" s="135"/>
      <c r="WQE93" s="387"/>
      <c r="WQF93" s="387"/>
      <c r="WQG93" s="383"/>
      <c r="WQH93" s="384"/>
      <c r="WQI93" s="28"/>
      <c r="WQJ93" s="385"/>
      <c r="WQK93" s="396"/>
      <c r="WQL93" s="392"/>
      <c r="WQM93" s="135"/>
      <c r="WQN93" s="135"/>
      <c r="WQO93" s="386"/>
      <c r="WQP93" s="135"/>
      <c r="WQQ93" s="387"/>
      <c r="WQR93" s="387"/>
      <c r="WQS93" s="383"/>
      <c r="WQT93" s="384"/>
      <c r="WQU93" s="28"/>
      <c r="WQV93" s="385"/>
      <c r="WQW93" s="396"/>
      <c r="WQX93" s="392"/>
      <c r="WQY93" s="135"/>
      <c r="WQZ93" s="135"/>
      <c r="WRA93" s="386"/>
      <c r="WRB93" s="135"/>
      <c r="WRC93" s="387"/>
      <c r="WRD93" s="387"/>
      <c r="WRE93" s="383"/>
      <c r="WRF93" s="384"/>
      <c r="WRG93" s="28"/>
      <c r="WRH93" s="385"/>
      <c r="WRI93" s="396"/>
      <c r="WRJ93" s="392"/>
      <c r="WRK93" s="135"/>
      <c r="WRL93" s="135"/>
      <c r="WRM93" s="386"/>
      <c r="WRN93" s="135"/>
      <c r="WRO93" s="387"/>
      <c r="WRP93" s="387"/>
      <c r="WRQ93" s="383"/>
      <c r="WRR93" s="384"/>
      <c r="WRS93" s="28"/>
      <c r="WRT93" s="385"/>
      <c r="WRU93" s="396"/>
      <c r="WRV93" s="392"/>
      <c r="WRW93" s="135"/>
      <c r="WRX93" s="135"/>
      <c r="WRY93" s="386"/>
      <c r="WRZ93" s="135"/>
      <c r="WSA93" s="387"/>
      <c r="WSB93" s="387"/>
      <c r="WSC93" s="383"/>
      <c r="WSD93" s="384"/>
      <c r="WSE93" s="28"/>
      <c r="WSF93" s="385"/>
      <c r="WSG93" s="396"/>
      <c r="WSH93" s="392"/>
      <c r="WSI93" s="135"/>
      <c r="WSJ93" s="135"/>
      <c r="WSK93" s="386"/>
      <c r="WSL93" s="135"/>
      <c r="WSM93" s="387"/>
      <c r="WSN93" s="387"/>
      <c r="WSO93" s="383"/>
      <c r="WSP93" s="384"/>
      <c r="WSQ93" s="28"/>
      <c r="WSR93" s="385"/>
      <c r="WSS93" s="396"/>
      <c r="WST93" s="392"/>
      <c r="WSU93" s="135"/>
      <c r="WSV93" s="135"/>
      <c r="WSW93" s="386"/>
      <c r="WSX93" s="135"/>
      <c r="WSY93" s="387"/>
      <c r="WSZ93" s="387"/>
      <c r="WTA93" s="383"/>
      <c r="WTB93" s="384"/>
      <c r="WTC93" s="28"/>
      <c r="WTD93" s="385"/>
      <c r="WTE93" s="396"/>
      <c r="WTF93" s="392"/>
      <c r="WTG93" s="135"/>
      <c r="WTH93" s="135"/>
      <c r="WTI93" s="386"/>
      <c r="WTJ93" s="135"/>
      <c r="WTK93" s="387"/>
      <c r="WTL93" s="387"/>
      <c r="WTM93" s="383"/>
      <c r="WTN93" s="384"/>
      <c r="WTO93" s="28"/>
      <c r="WTP93" s="385"/>
      <c r="WTQ93" s="396"/>
      <c r="WTR93" s="392"/>
      <c r="WTS93" s="135"/>
      <c r="WTT93" s="135"/>
      <c r="WTU93" s="386"/>
      <c r="WTV93" s="135"/>
      <c r="WTW93" s="387"/>
      <c r="WTX93" s="387"/>
      <c r="WTY93" s="383"/>
      <c r="WTZ93" s="384"/>
      <c r="WUA93" s="28"/>
      <c r="WUB93" s="385"/>
      <c r="WUC93" s="396"/>
      <c r="WUD93" s="392"/>
      <c r="WUE93" s="135"/>
      <c r="WUF93" s="135"/>
      <c r="WUG93" s="386"/>
      <c r="WUH93" s="135"/>
      <c r="WUI93" s="387"/>
      <c r="WUJ93" s="387"/>
      <c r="WUK93" s="383"/>
      <c r="WUL93" s="384"/>
      <c r="WUM93" s="28"/>
      <c r="WUN93" s="385"/>
      <c r="WUO93" s="396"/>
      <c r="WUP93" s="392"/>
      <c r="WUQ93" s="135"/>
      <c r="WUR93" s="135"/>
      <c r="WUS93" s="386"/>
      <c r="WUT93" s="135"/>
      <c r="WUU93" s="387"/>
      <c r="WUV93" s="387"/>
      <c r="WUW93" s="383"/>
      <c r="WUX93" s="384"/>
      <c r="WUY93" s="28"/>
      <c r="WUZ93" s="385"/>
      <c r="WVA93" s="396"/>
      <c r="WVB93" s="392"/>
      <c r="WVC93" s="135"/>
      <c r="WVD93" s="135"/>
      <c r="WVE93" s="386"/>
      <c r="WVF93" s="135"/>
      <c r="WVG93" s="387"/>
      <c r="WVH93" s="387"/>
      <c r="WVI93" s="383"/>
      <c r="WVJ93" s="384"/>
      <c r="WVK93" s="28"/>
      <c r="WVL93" s="385"/>
      <c r="WVM93" s="396"/>
      <c r="WVN93" s="392"/>
      <c r="WVO93" s="135"/>
      <c r="WVP93" s="135"/>
      <c r="WVQ93" s="386"/>
      <c r="WVR93" s="135"/>
      <c r="WVS93" s="387"/>
      <c r="WVT93" s="387"/>
      <c r="WVU93" s="383"/>
      <c r="WVV93" s="384"/>
      <c r="WVW93" s="28"/>
      <c r="WVX93" s="385"/>
      <c r="WVY93" s="396"/>
      <c r="WVZ93" s="392"/>
      <c r="WWA93" s="135"/>
      <c r="WWB93" s="135"/>
      <c r="WWC93" s="386"/>
      <c r="WWD93" s="135"/>
      <c r="WWE93" s="387"/>
      <c r="WWF93" s="387"/>
      <c r="WWG93" s="383"/>
      <c r="WWH93" s="384"/>
      <c r="WWI93" s="28"/>
      <c r="WWJ93" s="385"/>
      <c r="WWK93" s="396"/>
      <c r="WWL93" s="392"/>
      <c r="WWM93" s="135"/>
      <c r="WWN93" s="135"/>
      <c r="WWO93" s="386"/>
      <c r="WWP93" s="135"/>
      <c r="WWQ93" s="387"/>
      <c r="WWR93" s="387"/>
      <c r="WWS93" s="383"/>
      <c r="WWT93" s="384"/>
      <c r="WWU93" s="28"/>
      <c r="WWV93" s="385"/>
      <c r="WWW93" s="396"/>
      <c r="WWX93" s="392"/>
      <c r="WWY93" s="135"/>
      <c r="WWZ93" s="135"/>
      <c r="WXA93" s="386"/>
      <c r="WXB93" s="135"/>
      <c r="WXC93" s="387"/>
      <c r="WXD93" s="387"/>
      <c r="WXE93" s="383"/>
      <c r="WXF93" s="384"/>
      <c r="WXG93" s="28"/>
      <c r="WXH93" s="385"/>
      <c r="WXI93" s="396"/>
      <c r="WXJ93" s="392"/>
      <c r="WXK93" s="135"/>
      <c r="WXL93" s="135"/>
      <c r="WXM93" s="386"/>
      <c r="WXN93" s="135"/>
      <c r="WXO93" s="387"/>
      <c r="WXP93" s="387"/>
      <c r="WXQ93" s="383"/>
      <c r="WXR93" s="384"/>
      <c r="WXS93" s="28"/>
      <c r="WXT93" s="385"/>
      <c r="WXU93" s="396"/>
      <c r="WXV93" s="392"/>
      <c r="WXW93" s="135"/>
      <c r="WXX93" s="135"/>
      <c r="WXY93" s="386"/>
      <c r="WXZ93" s="135"/>
      <c r="WYA93" s="387"/>
      <c r="WYB93" s="387"/>
      <c r="WYC93" s="383"/>
      <c r="WYD93" s="384"/>
      <c r="WYE93" s="28"/>
      <c r="WYF93" s="385"/>
      <c r="WYG93" s="396"/>
      <c r="WYH93" s="392"/>
      <c r="WYI93" s="135"/>
      <c r="WYJ93" s="135"/>
      <c r="WYK93" s="386"/>
      <c r="WYL93" s="135"/>
      <c r="WYM93" s="387"/>
      <c r="WYN93" s="387"/>
      <c r="WYO93" s="383"/>
      <c r="WYP93" s="384"/>
      <c r="WYQ93" s="28"/>
      <c r="WYR93" s="385"/>
      <c r="WYS93" s="396"/>
      <c r="WYT93" s="392"/>
      <c r="WYU93" s="135"/>
      <c r="WYV93" s="135"/>
      <c r="WYW93" s="386"/>
      <c r="WYX93" s="135"/>
      <c r="WYY93" s="387"/>
      <c r="WYZ93" s="387"/>
      <c r="WZA93" s="383"/>
      <c r="WZB93" s="384"/>
      <c r="WZC93" s="28"/>
      <c r="WZD93" s="385"/>
      <c r="WZE93" s="396"/>
      <c r="WZF93" s="392"/>
      <c r="WZG93" s="135"/>
      <c r="WZH93" s="135"/>
      <c r="WZI93" s="386"/>
      <c r="WZJ93" s="135"/>
      <c r="WZK93" s="387"/>
      <c r="WZL93" s="387"/>
      <c r="WZM93" s="383"/>
      <c r="WZN93" s="384"/>
      <c r="WZO93" s="28"/>
      <c r="WZP93" s="385"/>
      <c r="WZQ93" s="396"/>
      <c r="WZR93" s="392"/>
      <c r="WZS93" s="135"/>
      <c r="WZT93" s="135"/>
      <c r="WZU93" s="386"/>
      <c r="WZV93" s="135"/>
      <c r="WZW93" s="387"/>
      <c r="WZX93" s="387"/>
      <c r="WZY93" s="383"/>
      <c r="WZZ93" s="384"/>
      <c r="XAA93" s="28"/>
      <c r="XAB93" s="385"/>
      <c r="XAC93" s="396"/>
      <c r="XAD93" s="392"/>
      <c r="XAE93" s="135"/>
      <c r="XAF93" s="135"/>
      <c r="XAG93" s="386"/>
      <c r="XAH93" s="135"/>
      <c r="XAI93" s="387"/>
      <c r="XAJ93" s="387"/>
      <c r="XAK93" s="383"/>
      <c r="XAL93" s="384"/>
      <c r="XAM93" s="28"/>
      <c r="XAN93" s="385"/>
      <c r="XAO93" s="396"/>
      <c r="XAP93" s="392"/>
      <c r="XAQ93" s="135"/>
      <c r="XAR93" s="135"/>
      <c r="XAS93" s="386"/>
      <c r="XAT93" s="135"/>
      <c r="XAU93" s="387"/>
      <c r="XAV93" s="387"/>
      <c r="XAW93" s="383"/>
      <c r="XAX93" s="384"/>
      <c r="XAY93" s="28"/>
      <c r="XAZ93" s="385"/>
      <c r="XBA93" s="396"/>
      <c r="XBB93" s="392"/>
      <c r="XBC93" s="135"/>
      <c r="XBD93" s="135"/>
      <c r="XBE93" s="386"/>
      <c r="XBF93" s="135"/>
      <c r="XBG93" s="387"/>
      <c r="XBH93" s="387"/>
      <c r="XBI93" s="383"/>
      <c r="XBJ93" s="384"/>
      <c r="XBK93" s="28"/>
      <c r="XBL93" s="385"/>
      <c r="XBM93" s="396"/>
      <c r="XBN93" s="392"/>
      <c r="XBO93" s="135"/>
      <c r="XBP93" s="135"/>
      <c r="XBQ93" s="386"/>
      <c r="XBR93" s="135"/>
      <c r="XBS93" s="387"/>
      <c r="XBT93" s="387"/>
      <c r="XBU93" s="383"/>
      <c r="XBV93" s="384"/>
      <c r="XBW93" s="28"/>
      <c r="XBX93" s="385"/>
      <c r="XBY93" s="396"/>
      <c r="XBZ93" s="392"/>
      <c r="XCA93" s="135"/>
      <c r="XCB93" s="135"/>
      <c r="XCC93" s="386"/>
      <c r="XCD93" s="135"/>
      <c r="XCE93" s="387"/>
      <c r="XCF93" s="387"/>
      <c r="XCG93" s="383"/>
      <c r="XCH93" s="384"/>
      <c r="XCI93" s="28"/>
      <c r="XCJ93" s="385"/>
      <c r="XCK93" s="396"/>
      <c r="XCL93" s="392"/>
      <c r="XCM93" s="135"/>
      <c r="XCN93" s="135"/>
      <c r="XCO93" s="386"/>
      <c r="XCP93" s="135"/>
      <c r="XCQ93" s="387"/>
      <c r="XCR93" s="387"/>
      <c r="XCS93" s="383"/>
      <c r="XCT93" s="384"/>
      <c r="XCU93" s="28"/>
      <c r="XCV93" s="385"/>
      <c r="XCW93" s="396"/>
      <c r="XCX93" s="392"/>
      <c r="XCY93" s="135"/>
      <c r="XCZ93" s="135"/>
      <c r="XDA93" s="386"/>
      <c r="XDB93" s="135"/>
      <c r="XDC93" s="387"/>
      <c r="XDD93" s="387"/>
      <c r="XDE93" s="383"/>
      <c r="XDF93" s="384"/>
      <c r="XDG93" s="28"/>
      <c r="XDH93" s="385"/>
      <c r="XDI93" s="396"/>
      <c r="XDJ93" s="392"/>
      <c r="XDK93" s="135"/>
      <c r="XDL93" s="135"/>
      <c r="XDM93" s="386"/>
      <c r="XDN93" s="135"/>
      <c r="XDO93" s="387"/>
      <c r="XDP93" s="387"/>
      <c r="XDQ93" s="383"/>
      <c r="XDR93" s="384"/>
      <c r="XDS93" s="28"/>
      <c r="XDT93" s="385"/>
      <c r="XDU93" s="396"/>
      <c r="XDV93" s="392"/>
      <c r="XDW93" s="135"/>
      <c r="XDX93" s="135"/>
      <c r="XDY93" s="386"/>
      <c r="XDZ93" s="135"/>
      <c r="XEA93" s="387"/>
      <c r="XEB93" s="387"/>
      <c r="XEC93" s="383"/>
      <c r="XED93" s="384"/>
      <c r="XEE93" s="28"/>
      <c r="XEF93" s="385"/>
      <c r="XEG93" s="396"/>
      <c r="XEH93" s="392"/>
      <c r="XEI93" s="135"/>
      <c r="XEJ93" s="135"/>
      <c r="XEK93" s="386"/>
      <c r="XEL93" s="135"/>
      <c r="XEM93" s="387"/>
      <c r="XEN93" s="387"/>
      <c r="XEO93" s="383"/>
      <c r="XEP93" s="384"/>
      <c r="XEQ93" s="28"/>
      <c r="XER93" s="385"/>
      <c r="XES93" s="396"/>
      <c r="XET93" s="392"/>
      <c r="XEU93" s="135"/>
      <c r="XEV93" s="135"/>
      <c r="XEW93" s="386"/>
      <c r="XEX93" s="135"/>
      <c r="XEY93" s="387"/>
      <c r="XEZ93" s="387"/>
      <c r="XFA93" s="383"/>
      <c r="XFB93" s="384"/>
      <c r="XFC93" s="28"/>
      <c r="XFD93" s="385"/>
    </row>
    <row r="94" spans="1:16384" ht="15.75">
      <c r="A94" s="383" t="s">
        <v>451</v>
      </c>
      <c r="B94" s="384" t="s">
        <v>529</v>
      </c>
      <c r="C94" s="429" t="s">
        <v>322</v>
      </c>
      <c r="D94" s="136" t="s">
        <v>259</v>
      </c>
      <c r="E94" s="630">
        <v>5000000000</v>
      </c>
      <c r="F94" s="630">
        <v>7431014075</v>
      </c>
      <c r="G94" s="631">
        <v>33.32</v>
      </c>
      <c r="H94" s="631">
        <v>59.21</v>
      </c>
      <c r="I94" s="631">
        <v>4</v>
      </c>
      <c r="J94" s="631">
        <v>11.67</v>
      </c>
      <c r="K94" s="501">
        <v>43868</v>
      </c>
      <c r="L94" s="501">
        <v>44561</v>
      </c>
      <c r="BL94" s="385"/>
      <c r="BM94" s="396"/>
      <c r="BN94" s="392"/>
      <c r="BO94" s="135"/>
      <c r="BP94" s="135"/>
      <c r="BQ94" s="386"/>
      <c r="BR94" s="135"/>
      <c r="BS94" s="387"/>
      <c r="BT94" s="387"/>
      <c r="BU94" s="383"/>
      <c r="BV94" s="384"/>
      <c r="BW94" s="28"/>
      <c r="BX94" s="385"/>
      <c r="BY94" s="396"/>
      <c r="BZ94" s="392"/>
      <c r="CA94" s="135"/>
      <c r="CB94" s="135"/>
      <c r="CC94" s="386"/>
      <c r="CD94" s="135"/>
      <c r="CE94" s="387"/>
      <c r="CF94" s="387"/>
      <c r="CG94" s="383"/>
      <c r="CH94" s="384"/>
      <c r="CI94" s="28"/>
      <c r="CJ94" s="385"/>
      <c r="CK94" s="396"/>
      <c r="CL94" s="392"/>
      <c r="CM94" s="135"/>
      <c r="CN94" s="135"/>
      <c r="CO94" s="386"/>
      <c r="CP94" s="135"/>
      <c r="CQ94" s="387"/>
      <c r="CR94" s="387"/>
      <c r="CS94" s="383"/>
      <c r="CT94" s="384"/>
      <c r="CU94" s="28"/>
      <c r="CV94" s="385"/>
      <c r="CW94" s="396"/>
      <c r="CX94" s="392"/>
      <c r="CY94" s="135"/>
      <c r="CZ94" s="135"/>
      <c r="DA94" s="386"/>
      <c r="DB94" s="135"/>
      <c r="DC94" s="387"/>
      <c r="DD94" s="387"/>
      <c r="DE94" s="383"/>
      <c r="DF94" s="384"/>
      <c r="DG94" s="28"/>
      <c r="DH94" s="385"/>
      <c r="DI94" s="396"/>
      <c r="DJ94" s="392"/>
      <c r="DK94" s="135"/>
      <c r="DL94" s="135"/>
      <c r="DM94" s="386"/>
      <c r="DN94" s="135"/>
      <c r="DO94" s="387"/>
      <c r="DP94" s="387"/>
      <c r="DQ94" s="383"/>
      <c r="DR94" s="384"/>
      <c r="DS94" s="28"/>
      <c r="DT94" s="385"/>
      <c r="DU94" s="396"/>
      <c r="DV94" s="392"/>
      <c r="DW94" s="135"/>
      <c r="DX94" s="135"/>
      <c r="DY94" s="386"/>
      <c r="DZ94" s="135"/>
      <c r="EA94" s="387"/>
      <c r="EB94" s="387"/>
      <c r="EC94" s="383"/>
      <c r="ED94" s="384"/>
      <c r="EE94" s="28"/>
      <c r="EF94" s="385"/>
      <c r="EG94" s="396"/>
      <c r="EH94" s="392"/>
      <c r="EI94" s="135"/>
      <c r="EJ94" s="135"/>
      <c r="EK94" s="386"/>
      <c r="EL94" s="135"/>
      <c r="EM94" s="387"/>
      <c r="EN94" s="387"/>
      <c r="EO94" s="383"/>
      <c r="EP94" s="384"/>
      <c r="EQ94" s="28"/>
      <c r="ER94" s="385"/>
      <c r="ES94" s="396"/>
      <c r="ET94" s="392"/>
      <c r="EU94" s="135"/>
      <c r="EV94" s="135"/>
      <c r="EW94" s="386"/>
      <c r="EX94" s="135"/>
      <c r="EY94" s="387"/>
      <c r="EZ94" s="387"/>
      <c r="FA94" s="383"/>
      <c r="FB94" s="384"/>
      <c r="FC94" s="28"/>
      <c r="FD94" s="385"/>
      <c r="FE94" s="396"/>
      <c r="FF94" s="392"/>
      <c r="FG94" s="135"/>
      <c r="FH94" s="135"/>
      <c r="FI94" s="386"/>
      <c r="FJ94" s="135"/>
      <c r="FK94" s="387"/>
      <c r="FL94" s="387"/>
      <c r="FM94" s="383"/>
      <c r="FN94" s="384"/>
      <c r="FO94" s="28"/>
      <c r="FP94" s="385"/>
      <c r="FQ94" s="396"/>
      <c r="FR94" s="392"/>
      <c r="FS94" s="135"/>
      <c r="FT94" s="135"/>
      <c r="FU94" s="386"/>
      <c r="FV94" s="135"/>
      <c r="FW94" s="387"/>
      <c r="FX94" s="387"/>
      <c r="FY94" s="383"/>
      <c r="FZ94" s="384"/>
      <c r="GA94" s="28"/>
      <c r="GB94" s="385"/>
      <c r="GC94" s="396"/>
      <c r="GD94" s="392"/>
      <c r="GE94" s="135"/>
      <c r="GF94" s="135"/>
      <c r="GG94" s="386"/>
      <c r="GH94" s="135"/>
      <c r="GI94" s="387"/>
      <c r="GJ94" s="387"/>
      <c r="GK94" s="383"/>
      <c r="GL94" s="384"/>
      <c r="GM94" s="28"/>
      <c r="GN94" s="385"/>
      <c r="GO94" s="396"/>
      <c r="GP94" s="392"/>
      <c r="GQ94" s="135"/>
      <c r="GR94" s="135"/>
      <c r="GS94" s="386"/>
      <c r="GT94" s="135"/>
      <c r="GU94" s="387"/>
      <c r="GV94" s="387"/>
      <c r="GW94" s="383"/>
      <c r="GX94" s="384"/>
      <c r="GY94" s="28"/>
      <c r="GZ94" s="385"/>
      <c r="HA94" s="396"/>
      <c r="HB94" s="392"/>
      <c r="HC94" s="135"/>
      <c r="HD94" s="135"/>
      <c r="HE94" s="386"/>
      <c r="HF94" s="135"/>
      <c r="HG94" s="387"/>
      <c r="HH94" s="387"/>
      <c r="HI94" s="383"/>
      <c r="HJ94" s="384"/>
      <c r="HK94" s="28"/>
      <c r="HL94" s="385"/>
      <c r="HM94" s="396"/>
      <c r="HN94" s="392"/>
      <c r="HO94" s="135"/>
      <c r="HP94" s="135"/>
      <c r="HQ94" s="386"/>
      <c r="HR94" s="135"/>
      <c r="HS94" s="387"/>
      <c r="HT94" s="387"/>
      <c r="HU94" s="383"/>
      <c r="HV94" s="384"/>
      <c r="HW94" s="28"/>
      <c r="HX94" s="385"/>
      <c r="HY94" s="396"/>
      <c r="HZ94" s="392"/>
      <c r="IA94" s="135"/>
      <c r="IB94" s="135"/>
      <c r="IC94" s="386"/>
      <c r="ID94" s="135"/>
      <c r="IE94" s="387"/>
      <c r="IF94" s="387"/>
      <c r="IG94" s="383"/>
      <c r="IH94" s="384"/>
      <c r="II94" s="28"/>
      <c r="IJ94" s="385"/>
      <c r="IK94" s="396"/>
      <c r="IL94" s="392"/>
      <c r="IM94" s="135"/>
      <c r="IN94" s="135"/>
      <c r="IO94" s="386"/>
      <c r="IP94" s="135"/>
      <c r="IQ94" s="387"/>
      <c r="IR94" s="387"/>
      <c r="IS94" s="383"/>
      <c r="IT94" s="384"/>
      <c r="IU94" s="28"/>
      <c r="IV94" s="385"/>
      <c r="IW94" s="396"/>
      <c r="IX94" s="392"/>
      <c r="IY94" s="135"/>
      <c r="IZ94" s="135"/>
      <c r="JA94" s="386"/>
      <c r="JB94" s="135"/>
      <c r="JC94" s="387"/>
      <c r="JD94" s="387"/>
      <c r="JE94" s="383"/>
      <c r="JF94" s="384"/>
      <c r="JG94" s="28"/>
      <c r="JH94" s="385"/>
      <c r="JI94" s="396"/>
      <c r="JJ94" s="392"/>
      <c r="JK94" s="135"/>
      <c r="JL94" s="135"/>
      <c r="JM94" s="386"/>
      <c r="JN94" s="135"/>
      <c r="JO94" s="387"/>
      <c r="JP94" s="387"/>
      <c r="JQ94" s="383"/>
      <c r="JR94" s="384"/>
      <c r="JS94" s="28"/>
      <c r="JT94" s="385"/>
      <c r="JU94" s="396"/>
      <c r="JV94" s="392"/>
      <c r="JW94" s="135"/>
      <c r="JX94" s="135"/>
      <c r="JY94" s="386"/>
      <c r="JZ94" s="135"/>
      <c r="KA94" s="387"/>
      <c r="KB94" s="387"/>
      <c r="KC94" s="383"/>
      <c r="KD94" s="384"/>
      <c r="KE94" s="28"/>
      <c r="KF94" s="385"/>
      <c r="KG94" s="396"/>
      <c r="KH94" s="392"/>
      <c r="KI94" s="135"/>
      <c r="KJ94" s="135"/>
      <c r="KK94" s="386"/>
      <c r="KL94" s="135"/>
      <c r="KM94" s="387"/>
      <c r="KN94" s="387"/>
      <c r="KO94" s="383"/>
      <c r="KP94" s="384"/>
      <c r="KQ94" s="28"/>
      <c r="KR94" s="385"/>
      <c r="KS94" s="396"/>
      <c r="KT94" s="392"/>
      <c r="KU94" s="135"/>
      <c r="KV94" s="135"/>
      <c r="KW94" s="386"/>
      <c r="KX94" s="135"/>
      <c r="KY94" s="387"/>
      <c r="KZ94" s="387"/>
      <c r="LA94" s="383"/>
      <c r="LB94" s="384"/>
      <c r="LC94" s="28"/>
      <c r="LD94" s="385"/>
      <c r="LE94" s="396"/>
      <c r="LF94" s="392"/>
      <c r="LG94" s="135"/>
      <c r="LH94" s="135"/>
      <c r="LI94" s="386"/>
      <c r="LJ94" s="135"/>
      <c r="LK94" s="387"/>
      <c r="LL94" s="387"/>
      <c r="LM94" s="383"/>
      <c r="LN94" s="384"/>
      <c r="LO94" s="28"/>
      <c r="LP94" s="385"/>
      <c r="LQ94" s="396"/>
      <c r="LR94" s="392"/>
      <c r="LS94" s="135"/>
      <c r="LT94" s="135"/>
      <c r="LU94" s="386"/>
      <c r="LV94" s="135"/>
      <c r="LW94" s="387"/>
      <c r="LX94" s="387"/>
      <c r="LY94" s="383"/>
      <c r="LZ94" s="384"/>
      <c r="MA94" s="28"/>
      <c r="MB94" s="385"/>
      <c r="MC94" s="396"/>
      <c r="MD94" s="392"/>
      <c r="ME94" s="135"/>
      <c r="MF94" s="135"/>
      <c r="MG94" s="386"/>
      <c r="MH94" s="135"/>
      <c r="MI94" s="387"/>
      <c r="MJ94" s="387"/>
      <c r="MK94" s="383"/>
      <c r="ML94" s="384"/>
      <c r="MM94" s="28"/>
      <c r="MN94" s="385"/>
      <c r="MO94" s="396"/>
      <c r="MP94" s="392"/>
      <c r="MQ94" s="135"/>
      <c r="MR94" s="135"/>
      <c r="MS94" s="386"/>
      <c r="MT94" s="135"/>
      <c r="MU94" s="387"/>
      <c r="MV94" s="387"/>
      <c r="MW94" s="383"/>
      <c r="MX94" s="384"/>
      <c r="MY94" s="28"/>
      <c r="MZ94" s="385"/>
      <c r="NA94" s="396"/>
      <c r="NB94" s="392"/>
      <c r="NC94" s="135"/>
      <c r="ND94" s="135"/>
      <c r="NE94" s="386"/>
      <c r="NF94" s="135"/>
      <c r="NG94" s="387"/>
      <c r="NH94" s="387"/>
      <c r="NI94" s="383"/>
      <c r="NJ94" s="384"/>
      <c r="NK94" s="28"/>
      <c r="NL94" s="385"/>
      <c r="NM94" s="396"/>
      <c r="NN94" s="392"/>
      <c r="NO94" s="135"/>
      <c r="NP94" s="135"/>
      <c r="NQ94" s="386"/>
      <c r="NR94" s="135"/>
      <c r="NS94" s="387"/>
      <c r="NT94" s="387"/>
      <c r="NU94" s="383"/>
      <c r="NV94" s="384"/>
      <c r="NW94" s="28"/>
      <c r="NX94" s="385"/>
      <c r="NY94" s="396"/>
      <c r="NZ94" s="392"/>
      <c r="OA94" s="135"/>
      <c r="OB94" s="135"/>
      <c r="OC94" s="386"/>
      <c r="OD94" s="135"/>
      <c r="OE94" s="387"/>
      <c r="OF94" s="387"/>
      <c r="OG94" s="383"/>
      <c r="OH94" s="384"/>
      <c r="OI94" s="28"/>
      <c r="OJ94" s="385"/>
      <c r="OK94" s="396"/>
      <c r="OL94" s="392"/>
      <c r="OM94" s="135"/>
      <c r="ON94" s="135"/>
      <c r="OO94" s="386"/>
      <c r="OP94" s="135"/>
      <c r="OQ94" s="387"/>
      <c r="OR94" s="387"/>
      <c r="OS94" s="383"/>
      <c r="OT94" s="384"/>
      <c r="OU94" s="28"/>
      <c r="OV94" s="385"/>
      <c r="OW94" s="396"/>
      <c r="OX94" s="392"/>
      <c r="OY94" s="135"/>
      <c r="OZ94" s="135"/>
      <c r="PA94" s="386"/>
      <c r="PB94" s="135"/>
      <c r="PC94" s="387"/>
      <c r="PD94" s="387"/>
      <c r="PE94" s="383"/>
      <c r="PF94" s="384"/>
      <c r="PG94" s="28"/>
      <c r="PH94" s="385"/>
      <c r="PI94" s="396"/>
      <c r="PJ94" s="392"/>
      <c r="PK94" s="135"/>
      <c r="PL94" s="135"/>
      <c r="PM94" s="386"/>
      <c r="PN94" s="135"/>
      <c r="PO94" s="387"/>
      <c r="PP94" s="387"/>
      <c r="PQ94" s="383"/>
      <c r="PR94" s="384"/>
      <c r="PS94" s="28"/>
      <c r="PT94" s="385"/>
      <c r="PU94" s="396"/>
      <c r="PV94" s="392"/>
      <c r="PW94" s="135"/>
      <c r="PX94" s="135"/>
      <c r="PY94" s="386"/>
      <c r="PZ94" s="135"/>
      <c r="QA94" s="387"/>
      <c r="QB94" s="387"/>
      <c r="QC94" s="383"/>
      <c r="QD94" s="384"/>
      <c r="QE94" s="28"/>
      <c r="QF94" s="385"/>
      <c r="QG94" s="396"/>
      <c r="QH94" s="392"/>
      <c r="QI94" s="135"/>
      <c r="QJ94" s="135"/>
      <c r="QK94" s="386"/>
      <c r="QL94" s="135"/>
      <c r="QM94" s="387"/>
      <c r="QN94" s="387"/>
      <c r="QO94" s="383"/>
      <c r="QP94" s="384"/>
      <c r="QQ94" s="28"/>
      <c r="QR94" s="385"/>
      <c r="QS94" s="396"/>
      <c r="QT94" s="392"/>
      <c r="QU94" s="135"/>
      <c r="QV94" s="135"/>
      <c r="QW94" s="386"/>
      <c r="QX94" s="135"/>
      <c r="QY94" s="387"/>
      <c r="QZ94" s="387"/>
      <c r="RA94" s="383"/>
      <c r="RB94" s="384"/>
      <c r="RC94" s="28"/>
      <c r="RD94" s="385"/>
      <c r="RE94" s="396"/>
      <c r="RF94" s="392"/>
      <c r="RG94" s="135"/>
      <c r="RH94" s="135"/>
      <c r="RI94" s="386"/>
      <c r="RJ94" s="135"/>
      <c r="RK94" s="387"/>
      <c r="RL94" s="387"/>
      <c r="RM94" s="383"/>
      <c r="RN94" s="384"/>
      <c r="RO94" s="28"/>
      <c r="RP94" s="385"/>
      <c r="RQ94" s="396"/>
      <c r="RR94" s="392"/>
      <c r="RS94" s="135"/>
      <c r="RT94" s="135"/>
      <c r="RU94" s="386"/>
      <c r="RV94" s="135"/>
      <c r="RW94" s="387"/>
      <c r="RX94" s="387"/>
      <c r="RY94" s="383"/>
      <c r="RZ94" s="384"/>
      <c r="SA94" s="28"/>
      <c r="SB94" s="385"/>
      <c r="SC94" s="396"/>
      <c r="SD94" s="392"/>
      <c r="SE94" s="135"/>
      <c r="SF94" s="135"/>
      <c r="SG94" s="386"/>
      <c r="SH94" s="135"/>
      <c r="SI94" s="387"/>
      <c r="SJ94" s="387"/>
      <c r="SK94" s="383"/>
      <c r="SL94" s="384"/>
      <c r="SM94" s="28"/>
      <c r="SN94" s="385"/>
      <c r="SO94" s="396"/>
      <c r="SP94" s="392"/>
      <c r="SQ94" s="135"/>
      <c r="SR94" s="135"/>
      <c r="SS94" s="386"/>
      <c r="ST94" s="135"/>
      <c r="SU94" s="387"/>
      <c r="SV94" s="387"/>
      <c r="SW94" s="383"/>
      <c r="SX94" s="384"/>
      <c r="SY94" s="28"/>
      <c r="SZ94" s="385"/>
      <c r="TA94" s="396"/>
      <c r="TB94" s="392"/>
      <c r="TC94" s="135"/>
      <c r="TD94" s="135"/>
      <c r="TE94" s="386"/>
      <c r="TF94" s="135"/>
      <c r="TG94" s="387"/>
      <c r="TH94" s="387"/>
      <c r="TI94" s="383"/>
      <c r="TJ94" s="384"/>
      <c r="TK94" s="28"/>
      <c r="TL94" s="385"/>
      <c r="TM94" s="396"/>
      <c r="TN94" s="392"/>
      <c r="TO94" s="135"/>
      <c r="TP94" s="135"/>
      <c r="TQ94" s="386"/>
      <c r="TR94" s="135"/>
      <c r="TS94" s="387"/>
      <c r="TT94" s="387"/>
      <c r="TU94" s="383"/>
      <c r="TV94" s="384"/>
      <c r="TW94" s="28"/>
      <c r="TX94" s="385"/>
      <c r="TY94" s="396"/>
      <c r="TZ94" s="392"/>
      <c r="UA94" s="135"/>
      <c r="UB94" s="135"/>
      <c r="UC94" s="386"/>
      <c r="UD94" s="135"/>
      <c r="UE94" s="387"/>
      <c r="UF94" s="387"/>
      <c r="UG94" s="383"/>
      <c r="UH94" s="384"/>
      <c r="UI94" s="28"/>
      <c r="UJ94" s="385"/>
      <c r="UK94" s="396"/>
      <c r="UL94" s="392"/>
      <c r="UM94" s="135"/>
      <c r="UN94" s="135"/>
      <c r="UO94" s="386"/>
      <c r="UP94" s="135"/>
      <c r="UQ94" s="387"/>
      <c r="UR94" s="387"/>
      <c r="US94" s="383"/>
      <c r="UT94" s="384"/>
      <c r="UU94" s="28"/>
      <c r="UV94" s="385"/>
      <c r="UW94" s="396"/>
      <c r="UX94" s="392"/>
      <c r="UY94" s="135"/>
      <c r="UZ94" s="135"/>
      <c r="VA94" s="386"/>
      <c r="VB94" s="135"/>
      <c r="VC94" s="387"/>
      <c r="VD94" s="387"/>
      <c r="VE94" s="383"/>
      <c r="VF94" s="384"/>
      <c r="VG94" s="28"/>
      <c r="VH94" s="385"/>
      <c r="VI94" s="396"/>
      <c r="VJ94" s="392"/>
      <c r="VK94" s="135"/>
      <c r="VL94" s="135"/>
      <c r="VM94" s="386"/>
      <c r="VN94" s="135"/>
      <c r="VO94" s="387"/>
      <c r="VP94" s="387"/>
      <c r="VQ94" s="383"/>
      <c r="VR94" s="384"/>
      <c r="VS94" s="28"/>
      <c r="VT94" s="385"/>
      <c r="VU94" s="396"/>
      <c r="VV94" s="392"/>
      <c r="VW94" s="135"/>
      <c r="VX94" s="135"/>
      <c r="VY94" s="386"/>
      <c r="VZ94" s="135"/>
      <c r="WA94" s="387"/>
      <c r="WB94" s="387"/>
      <c r="WC94" s="383"/>
      <c r="WD94" s="384"/>
      <c r="WE94" s="28"/>
      <c r="WF94" s="385"/>
      <c r="WG94" s="396"/>
      <c r="WH94" s="392"/>
      <c r="WI94" s="135"/>
      <c r="WJ94" s="135"/>
      <c r="WK94" s="386"/>
      <c r="WL94" s="135"/>
      <c r="WM94" s="387"/>
      <c r="WN94" s="387"/>
      <c r="WO94" s="383"/>
      <c r="WP94" s="384"/>
      <c r="WQ94" s="28"/>
      <c r="WR94" s="385"/>
      <c r="WS94" s="396"/>
      <c r="WT94" s="392"/>
      <c r="WU94" s="135"/>
      <c r="WV94" s="135"/>
      <c r="WW94" s="386"/>
      <c r="WX94" s="135"/>
      <c r="WY94" s="387"/>
      <c r="WZ94" s="387"/>
      <c r="XA94" s="383"/>
      <c r="XB94" s="384"/>
      <c r="XC94" s="28"/>
      <c r="XD94" s="385"/>
      <c r="XE94" s="396"/>
      <c r="XF94" s="392"/>
      <c r="XG94" s="135"/>
      <c r="XH94" s="135"/>
      <c r="XI94" s="386"/>
      <c r="XJ94" s="135"/>
      <c r="XK94" s="387"/>
      <c r="XL94" s="387"/>
      <c r="XM94" s="383"/>
      <c r="XN94" s="384"/>
      <c r="XO94" s="28"/>
      <c r="XP94" s="385"/>
      <c r="XQ94" s="396"/>
      <c r="XR94" s="392"/>
      <c r="XS94" s="135"/>
      <c r="XT94" s="135"/>
      <c r="XU94" s="386"/>
      <c r="XV94" s="135"/>
      <c r="XW94" s="387"/>
      <c r="XX94" s="387"/>
      <c r="XY94" s="383"/>
      <c r="XZ94" s="384"/>
      <c r="YA94" s="28"/>
      <c r="YB94" s="385"/>
      <c r="YC94" s="396"/>
      <c r="YD94" s="392"/>
      <c r="YE94" s="135"/>
      <c r="YF94" s="135"/>
      <c r="YG94" s="386"/>
      <c r="YH94" s="135"/>
      <c r="YI94" s="387"/>
      <c r="YJ94" s="387"/>
      <c r="YK94" s="383"/>
      <c r="YL94" s="384"/>
      <c r="YM94" s="28"/>
      <c r="YN94" s="385"/>
      <c r="YO94" s="396"/>
      <c r="YP94" s="392"/>
      <c r="YQ94" s="135"/>
      <c r="YR94" s="135"/>
      <c r="YS94" s="386"/>
      <c r="YT94" s="135"/>
      <c r="YU94" s="387"/>
      <c r="YV94" s="387"/>
      <c r="YW94" s="383"/>
      <c r="YX94" s="384"/>
      <c r="YY94" s="28"/>
      <c r="YZ94" s="385"/>
      <c r="ZA94" s="396"/>
      <c r="ZB94" s="392"/>
      <c r="ZC94" s="135"/>
      <c r="ZD94" s="135"/>
      <c r="ZE94" s="386"/>
      <c r="ZF94" s="135"/>
      <c r="ZG94" s="387"/>
      <c r="ZH94" s="387"/>
      <c r="ZI94" s="383"/>
      <c r="ZJ94" s="384"/>
      <c r="ZK94" s="28"/>
      <c r="ZL94" s="385"/>
      <c r="ZM94" s="396"/>
      <c r="ZN94" s="392"/>
      <c r="ZO94" s="135"/>
      <c r="ZP94" s="135"/>
      <c r="ZQ94" s="386"/>
      <c r="ZR94" s="135"/>
      <c r="ZS94" s="387"/>
      <c r="ZT94" s="387"/>
      <c r="ZU94" s="383"/>
      <c r="ZV94" s="384"/>
      <c r="ZW94" s="28"/>
      <c r="ZX94" s="385"/>
      <c r="ZY94" s="396"/>
      <c r="ZZ94" s="392"/>
      <c r="AAA94" s="135"/>
      <c r="AAB94" s="135"/>
      <c r="AAC94" s="386"/>
      <c r="AAD94" s="135"/>
      <c r="AAE94" s="387"/>
      <c r="AAF94" s="387"/>
      <c r="AAG94" s="383"/>
      <c r="AAH94" s="384"/>
      <c r="AAI94" s="28"/>
      <c r="AAJ94" s="385"/>
      <c r="AAK94" s="396"/>
      <c r="AAL94" s="392"/>
      <c r="AAM94" s="135"/>
      <c r="AAN94" s="135"/>
      <c r="AAO94" s="386"/>
      <c r="AAP94" s="135"/>
      <c r="AAQ94" s="387"/>
      <c r="AAR94" s="387"/>
      <c r="AAS94" s="383"/>
      <c r="AAT94" s="384"/>
      <c r="AAU94" s="28"/>
      <c r="AAV94" s="385"/>
      <c r="AAW94" s="396"/>
      <c r="AAX94" s="392"/>
      <c r="AAY94" s="135"/>
      <c r="AAZ94" s="135"/>
      <c r="ABA94" s="386"/>
      <c r="ABB94" s="135"/>
      <c r="ABC94" s="387"/>
      <c r="ABD94" s="387"/>
      <c r="ABE94" s="383"/>
      <c r="ABF94" s="384"/>
      <c r="ABG94" s="28"/>
      <c r="ABH94" s="385"/>
      <c r="ABI94" s="396"/>
      <c r="ABJ94" s="392"/>
      <c r="ABK94" s="135"/>
      <c r="ABL94" s="135"/>
      <c r="ABM94" s="386"/>
      <c r="ABN94" s="135"/>
      <c r="ABO94" s="387"/>
      <c r="ABP94" s="387"/>
      <c r="ABQ94" s="383"/>
      <c r="ABR94" s="384"/>
      <c r="ABS94" s="28"/>
      <c r="ABT94" s="385"/>
      <c r="ABU94" s="396"/>
      <c r="ABV94" s="392"/>
      <c r="ABW94" s="135"/>
      <c r="ABX94" s="135"/>
      <c r="ABY94" s="386"/>
      <c r="ABZ94" s="135"/>
      <c r="ACA94" s="387"/>
      <c r="ACB94" s="387"/>
      <c r="ACC94" s="383"/>
      <c r="ACD94" s="384"/>
      <c r="ACE94" s="28"/>
      <c r="ACF94" s="385"/>
      <c r="ACG94" s="396"/>
      <c r="ACH94" s="392"/>
      <c r="ACI94" s="135"/>
      <c r="ACJ94" s="135"/>
      <c r="ACK94" s="386"/>
      <c r="ACL94" s="135"/>
      <c r="ACM94" s="387"/>
      <c r="ACN94" s="387"/>
      <c r="ACO94" s="383"/>
      <c r="ACP94" s="384"/>
      <c r="ACQ94" s="28"/>
      <c r="ACR94" s="385"/>
      <c r="ACS94" s="396"/>
      <c r="ACT94" s="392"/>
      <c r="ACU94" s="135"/>
      <c r="ACV94" s="135"/>
      <c r="ACW94" s="386"/>
      <c r="ACX94" s="135"/>
      <c r="ACY94" s="387"/>
      <c r="ACZ94" s="387"/>
      <c r="ADA94" s="383"/>
      <c r="ADB94" s="384"/>
      <c r="ADC94" s="28"/>
      <c r="ADD94" s="385"/>
      <c r="ADE94" s="396"/>
      <c r="ADF94" s="392"/>
      <c r="ADG94" s="135"/>
      <c r="ADH94" s="135"/>
      <c r="ADI94" s="386"/>
      <c r="ADJ94" s="135"/>
      <c r="ADK94" s="387"/>
      <c r="ADL94" s="387"/>
      <c r="ADM94" s="383"/>
      <c r="ADN94" s="384"/>
      <c r="ADO94" s="28"/>
      <c r="ADP94" s="385"/>
      <c r="ADQ94" s="396"/>
      <c r="ADR94" s="392"/>
      <c r="ADS94" s="135"/>
      <c r="ADT94" s="135"/>
      <c r="ADU94" s="386"/>
      <c r="ADV94" s="135"/>
      <c r="ADW94" s="387"/>
      <c r="ADX94" s="387"/>
      <c r="ADY94" s="383"/>
      <c r="ADZ94" s="384"/>
      <c r="AEA94" s="28"/>
      <c r="AEB94" s="385"/>
      <c r="AEC94" s="396"/>
      <c r="AED94" s="392"/>
      <c r="AEE94" s="135"/>
      <c r="AEF94" s="135"/>
      <c r="AEG94" s="386"/>
      <c r="AEH94" s="135"/>
      <c r="AEI94" s="387"/>
      <c r="AEJ94" s="387"/>
      <c r="AEK94" s="383"/>
      <c r="AEL94" s="384"/>
      <c r="AEM94" s="28"/>
      <c r="AEN94" s="385"/>
      <c r="AEO94" s="396"/>
      <c r="AEP94" s="392"/>
      <c r="AEQ94" s="135"/>
      <c r="AER94" s="135"/>
      <c r="AES94" s="386"/>
      <c r="AET94" s="135"/>
      <c r="AEU94" s="387"/>
      <c r="AEV94" s="387"/>
      <c r="AEW94" s="383"/>
      <c r="AEX94" s="384"/>
      <c r="AEY94" s="28"/>
      <c r="AEZ94" s="385"/>
      <c r="AFA94" s="396"/>
      <c r="AFB94" s="392"/>
      <c r="AFC94" s="135"/>
      <c r="AFD94" s="135"/>
      <c r="AFE94" s="386"/>
      <c r="AFF94" s="135"/>
      <c r="AFG94" s="387"/>
      <c r="AFH94" s="387"/>
      <c r="AFI94" s="383"/>
      <c r="AFJ94" s="384"/>
      <c r="AFK94" s="28"/>
      <c r="AFL94" s="385"/>
      <c r="AFM94" s="396"/>
      <c r="AFN94" s="392"/>
      <c r="AFO94" s="135"/>
      <c r="AFP94" s="135"/>
      <c r="AFQ94" s="386"/>
      <c r="AFR94" s="135"/>
      <c r="AFS94" s="387"/>
      <c r="AFT94" s="387"/>
      <c r="AFU94" s="383"/>
      <c r="AFV94" s="384"/>
      <c r="AFW94" s="28"/>
      <c r="AFX94" s="385"/>
      <c r="AFY94" s="396"/>
      <c r="AFZ94" s="392"/>
      <c r="AGA94" s="135"/>
      <c r="AGB94" s="135"/>
      <c r="AGC94" s="386"/>
      <c r="AGD94" s="135"/>
      <c r="AGE94" s="387"/>
      <c r="AGF94" s="387"/>
      <c r="AGG94" s="383"/>
      <c r="AGH94" s="384"/>
      <c r="AGI94" s="28"/>
      <c r="AGJ94" s="385"/>
      <c r="AGK94" s="396"/>
      <c r="AGL94" s="392"/>
      <c r="AGM94" s="135"/>
      <c r="AGN94" s="135"/>
      <c r="AGO94" s="386"/>
      <c r="AGP94" s="135"/>
      <c r="AGQ94" s="387"/>
      <c r="AGR94" s="387"/>
      <c r="AGS94" s="383"/>
      <c r="AGT94" s="384"/>
      <c r="AGU94" s="28"/>
      <c r="AGV94" s="385"/>
      <c r="AGW94" s="396"/>
      <c r="AGX94" s="392"/>
      <c r="AGY94" s="135"/>
      <c r="AGZ94" s="135"/>
      <c r="AHA94" s="386"/>
      <c r="AHB94" s="135"/>
      <c r="AHC94" s="387"/>
      <c r="AHD94" s="387"/>
      <c r="AHE94" s="383"/>
      <c r="AHF94" s="384"/>
      <c r="AHG94" s="28"/>
      <c r="AHH94" s="385"/>
      <c r="AHI94" s="396"/>
      <c r="AHJ94" s="392"/>
      <c r="AHK94" s="135"/>
      <c r="AHL94" s="135"/>
      <c r="AHM94" s="386"/>
      <c r="AHN94" s="135"/>
      <c r="AHO94" s="387"/>
      <c r="AHP94" s="387"/>
      <c r="AHQ94" s="383"/>
      <c r="AHR94" s="384"/>
      <c r="AHS94" s="28"/>
      <c r="AHT94" s="385"/>
      <c r="AHU94" s="396"/>
      <c r="AHV94" s="392"/>
      <c r="AHW94" s="135"/>
      <c r="AHX94" s="135"/>
      <c r="AHY94" s="386"/>
      <c r="AHZ94" s="135"/>
      <c r="AIA94" s="387"/>
      <c r="AIB94" s="387"/>
      <c r="AIC94" s="383"/>
      <c r="AID94" s="384"/>
      <c r="AIE94" s="28"/>
      <c r="AIF94" s="385"/>
      <c r="AIG94" s="396"/>
      <c r="AIH94" s="392"/>
      <c r="AII94" s="135"/>
      <c r="AIJ94" s="135"/>
      <c r="AIK94" s="386"/>
      <c r="AIL94" s="135"/>
      <c r="AIM94" s="387"/>
      <c r="AIN94" s="387"/>
      <c r="AIO94" s="383"/>
      <c r="AIP94" s="384"/>
      <c r="AIQ94" s="28"/>
      <c r="AIR94" s="385"/>
      <c r="AIS94" s="396"/>
      <c r="AIT94" s="392"/>
      <c r="AIU94" s="135"/>
      <c r="AIV94" s="135"/>
      <c r="AIW94" s="386"/>
      <c r="AIX94" s="135"/>
      <c r="AIY94" s="387"/>
      <c r="AIZ94" s="387"/>
      <c r="AJA94" s="383"/>
      <c r="AJB94" s="384"/>
      <c r="AJC94" s="28"/>
      <c r="AJD94" s="385"/>
      <c r="AJE94" s="396"/>
      <c r="AJF94" s="392"/>
      <c r="AJG94" s="135"/>
      <c r="AJH94" s="135"/>
      <c r="AJI94" s="386"/>
      <c r="AJJ94" s="135"/>
      <c r="AJK94" s="387"/>
      <c r="AJL94" s="387"/>
      <c r="AJM94" s="383"/>
      <c r="AJN94" s="384"/>
      <c r="AJO94" s="28"/>
      <c r="AJP94" s="385"/>
      <c r="AJQ94" s="396"/>
      <c r="AJR94" s="392"/>
      <c r="AJS94" s="135"/>
      <c r="AJT94" s="135"/>
      <c r="AJU94" s="386"/>
      <c r="AJV94" s="135"/>
      <c r="AJW94" s="387"/>
      <c r="AJX94" s="387"/>
      <c r="AJY94" s="383"/>
      <c r="AJZ94" s="384"/>
      <c r="AKA94" s="28"/>
      <c r="AKB94" s="385"/>
      <c r="AKC94" s="396"/>
      <c r="AKD94" s="392"/>
      <c r="AKE94" s="135"/>
      <c r="AKF94" s="135"/>
      <c r="AKG94" s="386"/>
      <c r="AKH94" s="135"/>
      <c r="AKI94" s="387"/>
      <c r="AKJ94" s="387"/>
      <c r="AKK94" s="383"/>
      <c r="AKL94" s="384"/>
      <c r="AKM94" s="28"/>
      <c r="AKN94" s="385"/>
      <c r="AKO94" s="396"/>
      <c r="AKP94" s="392"/>
      <c r="AKQ94" s="135"/>
      <c r="AKR94" s="135"/>
      <c r="AKS94" s="386"/>
      <c r="AKT94" s="135"/>
      <c r="AKU94" s="387"/>
      <c r="AKV94" s="387"/>
      <c r="AKW94" s="383"/>
      <c r="AKX94" s="384"/>
      <c r="AKY94" s="28"/>
      <c r="AKZ94" s="385"/>
      <c r="ALA94" s="396"/>
      <c r="ALB94" s="392"/>
      <c r="ALC94" s="135"/>
      <c r="ALD94" s="135"/>
      <c r="ALE94" s="386"/>
      <c r="ALF94" s="135"/>
      <c r="ALG94" s="387"/>
      <c r="ALH94" s="387"/>
      <c r="ALI94" s="383"/>
      <c r="ALJ94" s="384"/>
      <c r="ALK94" s="28"/>
      <c r="ALL94" s="385"/>
      <c r="ALM94" s="396"/>
      <c r="ALN94" s="392"/>
      <c r="ALO94" s="135"/>
      <c r="ALP94" s="135"/>
      <c r="ALQ94" s="386"/>
      <c r="ALR94" s="135"/>
      <c r="ALS94" s="387"/>
      <c r="ALT94" s="387"/>
      <c r="ALU94" s="383"/>
      <c r="ALV94" s="384"/>
      <c r="ALW94" s="28"/>
      <c r="ALX94" s="385"/>
      <c r="ALY94" s="396"/>
      <c r="ALZ94" s="392"/>
      <c r="AMA94" s="135"/>
      <c r="AMB94" s="135"/>
      <c r="AMC94" s="386"/>
      <c r="AMD94" s="135"/>
      <c r="AME94" s="387"/>
      <c r="AMF94" s="387"/>
      <c r="AMG94" s="383"/>
      <c r="AMH94" s="384"/>
      <c r="AMI94" s="28"/>
      <c r="AMJ94" s="385"/>
      <c r="AMK94" s="396"/>
      <c r="AML94" s="392"/>
      <c r="AMM94" s="135"/>
      <c r="AMN94" s="135"/>
      <c r="AMO94" s="386"/>
      <c r="AMP94" s="135"/>
      <c r="AMQ94" s="387"/>
      <c r="AMR94" s="387"/>
      <c r="AMS94" s="383"/>
      <c r="AMT94" s="384"/>
      <c r="AMU94" s="28"/>
      <c r="AMV94" s="385"/>
      <c r="AMW94" s="396"/>
      <c r="AMX94" s="392"/>
      <c r="AMY94" s="135"/>
      <c r="AMZ94" s="135"/>
      <c r="ANA94" s="386"/>
      <c r="ANB94" s="135"/>
      <c r="ANC94" s="387"/>
      <c r="AND94" s="387"/>
      <c r="ANE94" s="383"/>
      <c r="ANF94" s="384"/>
      <c r="ANG94" s="28"/>
      <c r="ANH94" s="385"/>
      <c r="ANI94" s="396"/>
      <c r="ANJ94" s="392"/>
      <c r="ANK94" s="135"/>
      <c r="ANL94" s="135"/>
      <c r="ANM94" s="386"/>
      <c r="ANN94" s="135"/>
      <c r="ANO94" s="387"/>
      <c r="ANP94" s="387"/>
      <c r="ANQ94" s="383"/>
      <c r="ANR94" s="384"/>
      <c r="ANS94" s="28"/>
      <c r="ANT94" s="385"/>
      <c r="ANU94" s="396"/>
      <c r="ANV94" s="392"/>
      <c r="ANW94" s="135"/>
      <c r="ANX94" s="135"/>
      <c r="ANY94" s="386"/>
      <c r="ANZ94" s="135"/>
      <c r="AOA94" s="387"/>
      <c r="AOB94" s="387"/>
      <c r="AOC94" s="383"/>
      <c r="AOD94" s="384"/>
      <c r="AOE94" s="28"/>
      <c r="AOF94" s="385"/>
      <c r="AOG94" s="396"/>
      <c r="AOH94" s="392"/>
      <c r="AOI94" s="135"/>
      <c r="AOJ94" s="135"/>
      <c r="AOK94" s="386"/>
      <c r="AOL94" s="135"/>
      <c r="AOM94" s="387"/>
      <c r="AON94" s="387"/>
      <c r="AOO94" s="383"/>
      <c r="AOP94" s="384"/>
      <c r="AOQ94" s="28"/>
      <c r="AOR94" s="385"/>
      <c r="AOS94" s="396"/>
      <c r="AOT94" s="392"/>
      <c r="AOU94" s="135"/>
      <c r="AOV94" s="135"/>
      <c r="AOW94" s="386"/>
      <c r="AOX94" s="135"/>
      <c r="AOY94" s="387"/>
      <c r="AOZ94" s="387"/>
      <c r="APA94" s="383"/>
      <c r="APB94" s="384"/>
      <c r="APC94" s="28"/>
      <c r="APD94" s="385"/>
      <c r="APE94" s="396"/>
      <c r="APF94" s="392"/>
      <c r="APG94" s="135"/>
      <c r="APH94" s="135"/>
      <c r="API94" s="386"/>
      <c r="APJ94" s="135"/>
      <c r="APK94" s="387"/>
      <c r="APL94" s="387"/>
      <c r="APM94" s="383"/>
      <c r="APN94" s="384"/>
      <c r="APO94" s="28"/>
      <c r="APP94" s="385"/>
      <c r="APQ94" s="396"/>
      <c r="APR94" s="392"/>
      <c r="APS94" s="135"/>
      <c r="APT94" s="135"/>
      <c r="APU94" s="386"/>
      <c r="APV94" s="135"/>
      <c r="APW94" s="387"/>
      <c r="APX94" s="387"/>
      <c r="APY94" s="383"/>
      <c r="APZ94" s="384"/>
      <c r="AQA94" s="28"/>
      <c r="AQB94" s="385"/>
      <c r="AQC94" s="396"/>
      <c r="AQD94" s="392"/>
      <c r="AQE94" s="135"/>
      <c r="AQF94" s="135"/>
      <c r="AQG94" s="386"/>
      <c r="AQH94" s="135"/>
      <c r="AQI94" s="387"/>
      <c r="AQJ94" s="387"/>
      <c r="AQK94" s="383"/>
      <c r="AQL94" s="384"/>
      <c r="AQM94" s="28"/>
      <c r="AQN94" s="385"/>
      <c r="AQO94" s="396"/>
      <c r="AQP94" s="392"/>
      <c r="AQQ94" s="135"/>
      <c r="AQR94" s="135"/>
      <c r="AQS94" s="386"/>
      <c r="AQT94" s="135"/>
      <c r="AQU94" s="387"/>
      <c r="AQV94" s="387"/>
      <c r="AQW94" s="383"/>
      <c r="AQX94" s="384"/>
      <c r="AQY94" s="28"/>
      <c r="AQZ94" s="385"/>
      <c r="ARA94" s="396"/>
      <c r="ARB94" s="392"/>
      <c r="ARC94" s="135"/>
      <c r="ARD94" s="135"/>
      <c r="ARE94" s="386"/>
      <c r="ARF94" s="135"/>
      <c r="ARG94" s="387"/>
      <c r="ARH94" s="387"/>
      <c r="ARI94" s="383"/>
      <c r="ARJ94" s="384"/>
      <c r="ARK94" s="28"/>
      <c r="ARL94" s="385"/>
      <c r="ARM94" s="396"/>
      <c r="ARN94" s="392"/>
      <c r="ARO94" s="135"/>
      <c r="ARP94" s="135"/>
      <c r="ARQ94" s="386"/>
      <c r="ARR94" s="135"/>
      <c r="ARS94" s="387"/>
      <c r="ART94" s="387"/>
      <c r="ARU94" s="383"/>
      <c r="ARV94" s="384"/>
      <c r="ARW94" s="28"/>
      <c r="ARX94" s="385"/>
      <c r="ARY94" s="396"/>
      <c r="ARZ94" s="392"/>
      <c r="ASA94" s="135"/>
      <c r="ASB94" s="135"/>
      <c r="ASC94" s="386"/>
      <c r="ASD94" s="135"/>
      <c r="ASE94" s="387"/>
      <c r="ASF94" s="387"/>
      <c r="ASG94" s="383"/>
      <c r="ASH94" s="384"/>
      <c r="ASI94" s="28"/>
      <c r="ASJ94" s="385"/>
      <c r="ASK94" s="396"/>
      <c r="ASL94" s="392"/>
      <c r="ASM94" s="135"/>
      <c r="ASN94" s="135"/>
      <c r="ASO94" s="386"/>
      <c r="ASP94" s="135"/>
      <c r="ASQ94" s="387"/>
      <c r="ASR94" s="387"/>
      <c r="ASS94" s="383"/>
      <c r="AST94" s="384"/>
      <c r="ASU94" s="28"/>
      <c r="ASV94" s="385"/>
      <c r="ASW94" s="396"/>
      <c r="ASX94" s="392"/>
      <c r="ASY94" s="135"/>
      <c r="ASZ94" s="135"/>
      <c r="ATA94" s="386"/>
      <c r="ATB94" s="135"/>
      <c r="ATC94" s="387"/>
      <c r="ATD94" s="387"/>
      <c r="ATE94" s="383"/>
      <c r="ATF94" s="384"/>
      <c r="ATG94" s="28"/>
      <c r="ATH94" s="385"/>
      <c r="ATI94" s="396"/>
      <c r="ATJ94" s="392"/>
      <c r="ATK94" s="135"/>
      <c r="ATL94" s="135"/>
      <c r="ATM94" s="386"/>
      <c r="ATN94" s="135"/>
      <c r="ATO94" s="387"/>
      <c r="ATP94" s="387"/>
      <c r="ATQ94" s="383"/>
      <c r="ATR94" s="384"/>
      <c r="ATS94" s="28"/>
      <c r="ATT94" s="385"/>
      <c r="ATU94" s="396"/>
      <c r="ATV94" s="392"/>
      <c r="ATW94" s="135"/>
      <c r="ATX94" s="135"/>
      <c r="ATY94" s="386"/>
      <c r="ATZ94" s="135"/>
      <c r="AUA94" s="387"/>
      <c r="AUB94" s="387"/>
      <c r="AUC94" s="383"/>
      <c r="AUD94" s="384"/>
      <c r="AUE94" s="28"/>
      <c r="AUF94" s="385"/>
      <c r="AUG94" s="396"/>
      <c r="AUH94" s="392"/>
      <c r="AUI94" s="135"/>
      <c r="AUJ94" s="135"/>
      <c r="AUK94" s="386"/>
      <c r="AUL94" s="135"/>
      <c r="AUM94" s="387"/>
      <c r="AUN94" s="387"/>
      <c r="AUO94" s="383"/>
      <c r="AUP94" s="384"/>
      <c r="AUQ94" s="28"/>
      <c r="AUR94" s="385"/>
      <c r="AUS94" s="396"/>
      <c r="AUT94" s="392"/>
      <c r="AUU94" s="135"/>
      <c r="AUV94" s="135"/>
      <c r="AUW94" s="386"/>
      <c r="AUX94" s="135"/>
      <c r="AUY94" s="387"/>
      <c r="AUZ94" s="387"/>
      <c r="AVA94" s="383"/>
      <c r="AVB94" s="384"/>
      <c r="AVC94" s="28"/>
      <c r="AVD94" s="385"/>
      <c r="AVE94" s="396"/>
      <c r="AVF94" s="392"/>
      <c r="AVG94" s="135"/>
      <c r="AVH94" s="135"/>
      <c r="AVI94" s="386"/>
      <c r="AVJ94" s="135"/>
      <c r="AVK94" s="387"/>
      <c r="AVL94" s="387"/>
      <c r="AVM94" s="383"/>
      <c r="AVN94" s="384"/>
      <c r="AVO94" s="28"/>
      <c r="AVP94" s="385"/>
      <c r="AVQ94" s="396"/>
      <c r="AVR94" s="392"/>
      <c r="AVS94" s="135"/>
      <c r="AVT94" s="135"/>
      <c r="AVU94" s="386"/>
      <c r="AVV94" s="135"/>
      <c r="AVW94" s="387"/>
      <c r="AVX94" s="387"/>
      <c r="AVY94" s="383"/>
      <c r="AVZ94" s="384"/>
      <c r="AWA94" s="28"/>
      <c r="AWB94" s="385"/>
      <c r="AWC94" s="396"/>
      <c r="AWD94" s="392"/>
      <c r="AWE94" s="135"/>
      <c r="AWF94" s="135"/>
      <c r="AWG94" s="386"/>
      <c r="AWH94" s="135"/>
      <c r="AWI94" s="387"/>
      <c r="AWJ94" s="387"/>
      <c r="AWK94" s="383"/>
      <c r="AWL94" s="384"/>
      <c r="AWM94" s="28"/>
      <c r="AWN94" s="385"/>
      <c r="AWO94" s="396"/>
      <c r="AWP94" s="392"/>
      <c r="AWQ94" s="135"/>
      <c r="AWR94" s="135"/>
      <c r="AWS94" s="386"/>
      <c r="AWT94" s="135"/>
      <c r="AWU94" s="387"/>
      <c r="AWV94" s="387"/>
      <c r="AWW94" s="383"/>
      <c r="AWX94" s="384"/>
      <c r="AWY94" s="28"/>
      <c r="AWZ94" s="385"/>
      <c r="AXA94" s="396"/>
      <c r="AXB94" s="392"/>
      <c r="AXC94" s="135"/>
      <c r="AXD94" s="135"/>
      <c r="AXE94" s="386"/>
      <c r="AXF94" s="135"/>
      <c r="AXG94" s="387"/>
      <c r="AXH94" s="387"/>
      <c r="AXI94" s="383"/>
      <c r="AXJ94" s="384"/>
      <c r="AXK94" s="28"/>
      <c r="AXL94" s="385"/>
      <c r="AXM94" s="396"/>
      <c r="AXN94" s="392"/>
      <c r="AXO94" s="135"/>
      <c r="AXP94" s="135"/>
      <c r="AXQ94" s="386"/>
      <c r="AXR94" s="135"/>
      <c r="AXS94" s="387"/>
      <c r="AXT94" s="387"/>
      <c r="AXU94" s="383"/>
      <c r="AXV94" s="384"/>
      <c r="AXW94" s="28"/>
      <c r="AXX94" s="385"/>
      <c r="AXY94" s="396"/>
      <c r="AXZ94" s="392"/>
      <c r="AYA94" s="135"/>
      <c r="AYB94" s="135"/>
      <c r="AYC94" s="386"/>
      <c r="AYD94" s="135"/>
      <c r="AYE94" s="387"/>
      <c r="AYF94" s="387"/>
      <c r="AYG94" s="383"/>
      <c r="AYH94" s="384"/>
      <c r="AYI94" s="28"/>
      <c r="AYJ94" s="385"/>
      <c r="AYK94" s="396"/>
      <c r="AYL94" s="392"/>
      <c r="AYM94" s="135"/>
      <c r="AYN94" s="135"/>
      <c r="AYO94" s="386"/>
      <c r="AYP94" s="135"/>
      <c r="AYQ94" s="387"/>
      <c r="AYR94" s="387"/>
      <c r="AYS94" s="383"/>
      <c r="AYT94" s="384"/>
      <c r="AYU94" s="28"/>
      <c r="AYV94" s="385"/>
      <c r="AYW94" s="396"/>
      <c r="AYX94" s="392"/>
      <c r="AYY94" s="135"/>
      <c r="AYZ94" s="135"/>
      <c r="AZA94" s="386"/>
      <c r="AZB94" s="135"/>
      <c r="AZC94" s="387"/>
      <c r="AZD94" s="387"/>
      <c r="AZE94" s="383"/>
      <c r="AZF94" s="384"/>
      <c r="AZG94" s="28"/>
      <c r="AZH94" s="385"/>
      <c r="AZI94" s="396"/>
      <c r="AZJ94" s="392"/>
      <c r="AZK94" s="135"/>
      <c r="AZL94" s="135"/>
      <c r="AZM94" s="386"/>
      <c r="AZN94" s="135"/>
      <c r="AZO94" s="387"/>
      <c r="AZP94" s="387"/>
      <c r="AZQ94" s="383"/>
      <c r="AZR94" s="384"/>
      <c r="AZS94" s="28"/>
      <c r="AZT94" s="385"/>
      <c r="AZU94" s="396"/>
      <c r="AZV94" s="392"/>
      <c r="AZW94" s="135"/>
      <c r="AZX94" s="135"/>
      <c r="AZY94" s="386"/>
      <c r="AZZ94" s="135"/>
      <c r="BAA94" s="387"/>
      <c r="BAB94" s="387"/>
      <c r="BAC94" s="383"/>
      <c r="BAD94" s="384"/>
      <c r="BAE94" s="28"/>
      <c r="BAF94" s="385"/>
      <c r="BAG94" s="396"/>
      <c r="BAH94" s="392"/>
      <c r="BAI94" s="135"/>
      <c r="BAJ94" s="135"/>
      <c r="BAK94" s="386"/>
      <c r="BAL94" s="135"/>
      <c r="BAM94" s="387"/>
      <c r="BAN94" s="387"/>
      <c r="BAO94" s="383"/>
      <c r="BAP94" s="384"/>
      <c r="BAQ94" s="28"/>
      <c r="BAR94" s="385"/>
      <c r="BAS94" s="396"/>
      <c r="BAT94" s="392"/>
      <c r="BAU94" s="135"/>
      <c r="BAV94" s="135"/>
      <c r="BAW94" s="386"/>
      <c r="BAX94" s="135"/>
      <c r="BAY94" s="387"/>
      <c r="BAZ94" s="387"/>
      <c r="BBA94" s="383"/>
      <c r="BBB94" s="384"/>
      <c r="BBC94" s="28"/>
      <c r="BBD94" s="385"/>
      <c r="BBE94" s="396"/>
      <c r="BBF94" s="392"/>
      <c r="BBG94" s="135"/>
      <c r="BBH94" s="135"/>
      <c r="BBI94" s="386"/>
      <c r="BBJ94" s="135"/>
      <c r="BBK94" s="387"/>
      <c r="BBL94" s="387"/>
      <c r="BBM94" s="383"/>
      <c r="BBN94" s="384"/>
      <c r="BBO94" s="28"/>
      <c r="BBP94" s="385"/>
      <c r="BBQ94" s="396"/>
      <c r="BBR94" s="392"/>
      <c r="BBS94" s="135"/>
      <c r="BBT94" s="135"/>
      <c r="BBU94" s="386"/>
      <c r="BBV94" s="135"/>
      <c r="BBW94" s="387"/>
      <c r="BBX94" s="387"/>
      <c r="BBY94" s="383"/>
      <c r="BBZ94" s="384"/>
      <c r="BCA94" s="28"/>
      <c r="BCB94" s="385"/>
      <c r="BCC94" s="396"/>
      <c r="BCD94" s="392"/>
      <c r="BCE94" s="135"/>
      <c r="BCF94" s="135"/>
      <c r="BCG94" s="386"/>
      <c r="BCH94" s="135"/>
      <c r="BCI94" s="387"/>
      <c r="BCJ94" s="387"/>
      <c r="BCK94" s="383"/>
      <c r="BCL94" s="384"/>
      <c r="BCM94" s="28"/>
      <c r="BCN94" s="385"/>
      <c r="BCO94" s="396"/>
      <c r="BCP94" s="392"/>
      <c r="BCQ94" s="135"/>
      <c r="BCR94" s="135"/>
      <c r="BCS94" s="386"/>
      <c r="BCT94" s="135"/>
      <c r="BCU94" s="387"/>
      <c r="BCV94" s="387"/>
      <c r="BCW94" s="383"/>
      <c r="BCX94" s="384"/>
      <c r="BCY94" s="28"/>
      <c r="BCZ94" s="385"/>
      <c r="BDA94" s="396"/>
      <c r="BDB94" s="392"/>
      <c r="BDC94" s="135"/>
      <c r="BDD94" s="135"/>
      <c r="BDE94" s="386"/>
      <c r="BDF94" s="135"/>
      <c r="BDG94" s="387"/>
      <c r="BDH94" s="387"/>
      <c r="BDI94" s="383"/>
      <c r="BDJ94" s="384"/>
      <c r="BDK94" s="28"/>
      <c r="BDL94" s="385"/>
      <c r="BDM94" s="396"/>
      <c r="BDN94" s="392"/>
      <c r="BDO94" s="135"/>
      <c r="BDP94" s="135"/>
      <c r="BDQ94" s="386"/>
      <c r="BDR94" s="135"/>
      <c r="BDS94" s="387"/>
      <c r="BDT94" s="387"/>
      <c r="BDU94" s="383"/>
      <c r="BDV94" s="384"/>
      <c r="BDW94" s="28"/>
      <c r="BDX94" s="385"/>
      <c r="BDY94" s="396"/>
      <c r="BDZ94" s="392"/>
      <c r="BEA94" s="135"/>
      <c r="BEB94" s="135"/>
      <c r="BEC94" s="386"/>
      <c r="BED94" s="135"/>
      <c r="BEE94" s="387"/>
      <c r="BEF94" s="387"/>
      <c r="BEG94" s="383"/>
      <c r="BEH94" s="384"/>
      <c r="BEI94" s="28"/>
      <c r="BEJ94" s="385"/>
      <c r="BEK94" s="396"/>
      <c r="BEL94" s="392"/>
      <c r="BEM94" s="135"/>
      <c r="BEN94" s="135"/>
      <c r="BEO94" s="386"/>
      <c r="BEP94" s="135"/>
      <c r="BEQ94" s="387"/>
      <c r="BER94" s="387"/>
      <c r="BES94" s="383"/>
      <c r="BET94" s="384"/>
      <c r="BEU94" s="28"/>
      <c r="BEV94" s="385"/>
      <c r="BEW94" s="396"/>
      <c r="BEX94" s="392"/>
      <c r="BEY94" s="135"/>
      <c r="BEZ94" s="135"/>
      <c r="BFA94" s="386"/>
      <c r="BFB94" s="135"/>
      <c r="BFC94" s="387"/>
      <c r="BFD94" s="387"/>
      <c r="BFE94" s="383"/>
      <c r="BFF94" s="384"/>
      <c r="BFG94" s="28"/>
      <c r="BFH94" s="385"/>
      <c r="BFI94" s="396"/>
      <c r="BFJ94" s="392"/>
      <c r="BFK94" s="135"/>
      <c r="BFL94" s="135"/>
      <c r="BFM94" s="386"/>
      <c r="BFN94" s="135"/>
      <c r="BFO94" s="387"/>
      <c r="BFP94" s="387"/>
      <c r="BFQ94" s="383"/>
      <c r="BFR94" s="384"/>
      <c r="BFS94" s="28"/>
      <c r="BFT94" s="385"/>
      <c r="BFU94" s="396"/>
      <c r="BFV94" s="392"/>
      <c r="BFW94" s="135"/>
      <c r="BFX94" s="135"/>
      <c r="BFY94" s="386"/>
      <c r="BFZ94" s="135"/>
      <c r="BGA94" s="387"/>
      <c r="BGB94" s="387"/>
      <c r="BGC94" s="383"/>
      <c r="BGD94" s="384"/>
      <c r="BGE94" s="28"/>
      <c r="BGF94" s="385"/>
      <c r="BGG94" s="396"/>
      <c r="BGH94" s="392"/>
      <c r="BGI94" s="135"/>
      <c r="BGJ94" s="135"/>
      <c r="BGK94" s="386"/>
      <c r="BGL94" s="135"/>
      <c r="BGM94" s="387"/>
      <c r="BGN94" s="387"/>
      <c r="BGO94" s="383"/>
      <c r="BGP94" s="384"/>
      <c r="BGQ94" s="28"/>
      <c r="BGR94" s="385"/>
      <c r="BGS94" s="396"/>
      <c r="BGT94" s="392"/>
      <c r="BGU94" s="135"/>
      <c r="BGV94" s="135"/>
      <c r="BGW94" s="386"/>
      <c r="BGX94" s="135"/>
      <c r="BGY94" s="387"/>
      <c r="BGZ94" s="387"/>
      <c r="BHA94" s="383"/>
      <c r="BHB94" s="384"/>
      <c r="BHC94" s="28"/>
      <c r="BHD94" s="385"/>
      <c r="BHE94" s="396"/>
      <c r="BHF94" s="392"/>
      <c r="BHG94" s="135"/>
      <c r="BHH94" s="135"/>
      <c r="BHI94" s="386"/>
      <c r="BHJ94" s="135"/>
      <c r="BHK94" s="387"/>
      <c r="BHL94" s="387"/>
      <c r="BHM94" s="383"/>
      <c r="BHN94" s="384"/>
      <c r="BHO94" s="28"/>
      <c r="BHP94" s="385"/>
      <c r="BHQ94" s="396"/>
      <c r="BHR94" s="392"/>
      <c r="BHS94" s="135"/>
      <c r="BHT94" s="135"/>
      <c r="BHU94" s="386"/>
      <c r="BHV94" s="135"/>
      <c r="BHW94" s="387"/>
      <c r="BHX94" s="387"/>
      <c r="BHY94" s="383"/>
      <c r="BHZ94" s="384"/>
      <c r="BIA94" s="28"/>
      <c r="BIB94" s="385"/>
      <c r="BIC94" s="396"/>
      <c r="BID94" s="392"/>
      <c r="BIE94" s="135"/>
      <c r="BIF94" s="135"/>
      <c r="BIG94" s="386"/>
      <c r="BIH94" s="135"/>
      <c r="BII94" s="387"/>
      <c r="BIJ94" s="387"/>
      <c r="BIK94" s="383"/>
      <c r="BIL94" s="384"/>
      <c r="BIM94" s="28"/>
      <c r="BIN94" s="385"/>
      <c r="BIO94" s="396"/>
      <c r="BIP94" s="392"/>
      <c r="BIQ94" s="135"/>
      <c r="BIR94" s="135"/>
      <c r="BIS94" s="386"/>
      <c r="BIT94" s="135"/>
      <c r="BIU94" s="387"/>
      <c r="BIV94" s="387"/>
      <c r="BIW94" s="383"/>
      <c r="BIX94" s="384"/>
      <c r="BIY94" s="28"/>
      <c r="BIZ94" s="385"/>
      <c r="BJA94" s="396"/>
      <c r="BJB94" s="392"/>
      <c r="BJC94" s="135"/>
      <c r="BJD94" s="135"/>
      <c r="BJE94" s="386"/>
      <c r="BJF94" s="135"/>
      <c r="BJG94" s="387"/>
      <c r="BJH94" s="387"/>
      <c r="BJI94" s="383"/>
      <c r="BJJ94" s="384"/>
      <c r="BJK94" s="28"/>
      <c r="BJL94" s="385"/>
      <c r="BJM94" s="396"/>
      <c r="BJN94" s="392"/>
      <c r="BJO94" s="135"/>
      <c r="BJP94" s="135"/>
      <c r="BJQ94" s="386"/>
      <c r="BJR94" s="135"/>
      <c r="BJS94" s="387"/>
      <c r="BJT94" s="387"/>
      <c r="BJU94" s="383"/>
      <c r="BJV94" s="384"/>
      <c r="BJW94" s="28"/>
      <c r="BJX94" s="385"/>
      <c r="BJY94" s="396"/>
      <c r="BJZ94" s="392"/>
      <c r="BKA94" s="135"/>
      <c r="BKB94" s="135"/>
      <c r="BKC94" s="386"/>
      <c r="BKD94" s="135"/>
      <c r="BKE94" s="387"/>
      <c r="BKF94" s="387"/>
      <c r="BKG94" s="383"/>
      <c r="BKH94" s="384"/>
      <c r="BKI94" s="28"/>
      <c r="BKJ94" s="385"/>
      <c r="BKK94" s="396"/>
      <c r="BKL94" s="392"/>
      <c r="BKM94" s="135"/>
      <c r="BKN94" s="135"/>
      <c r="BKO94" s="386"/>
      <c r="BKP94" s="135"/>
      <c r="BKQ94" s="387"/>
      <c r="BKR94" s="387"/>
      <c r="BKS94" s="383"/>
      <c r="BKT94" s="384"/>
      <c r="BKU94" s="28"/>
      <c r="BKV94" s="385"/>
      <c r="BKW94" s="396"/>
      <c r="BKX94" s="392"/>
      <c r="BKY94" s="135"/>
      <c r="BKZ94" s="135"/>
      <c r="BLA94" s="386"/>
      <c r="BLB94" s="135"/>
      <c r="BLC94" s="387"/>
      <c r="BLD94" s="387"/>
      <c r="BLE94" s="383"/>
      <c r="BLF94" s="384"/>
      <c r="BLG94" s="28"/>
      <c r="BLH94" s="385"/>
      <c r="BLI94" s="396"/>
      <c r="BLJ94" s="392"/>
      <c r="BLK94" s="135"/>
      <c r="BLL94" s="135"/>
      <c r="BLM94" s="386"/>
      <c r="BLN94" s="135"/>
      <c r="BLO94" s="387"/>
      <c r="BLP94" s="387"/>
      <c r="BLQ94" s="383"/>
      <c r="BLR94" s="384"/>
      <c r="BLS94" s="28"/>
      <c r="BLT94" s="385"/>
      <c r="BLU94" s="396"/>
      <c r="BLV94" s="392"/>
      <c r="BLW94" s="135"/>
      <c r="BLX94" s="135"/>
      <c r="BLY94" s="386"/>
      <c r="BLZ94" s="135"/>
      <c r="BMA94" s="387"/>
      <c r="BMB94" s="387"/>
      <c r="BMC94" s="383"/>
      <c r="BMD94" s="384"/>
      <c r="BME94" s="28"/>
      <c r="BMF94" s="385"/>
      <c r="BMG94" s="396"/>
      <c r="BMH94" s="392"/>
      <c r="BMI94" s="135"/>
      <c r="BMJ94" s="135"/>
      <c r="BMK94" s="386"/>
      <c r="BML94" s="135"/>
      <c r="BMM94" s="387"/>
      <c r="BMN94" s="387"/>
      <c r="BMO94" s="383"/>
      <c r="BMP94" s="384"/>
      <c r="BMQ94" s="28"/>
      <c r="BMR94" s="385"/>
      <c r="BMS94" s="396"/>
      <c r="BMT94" s="392"/>
      <c r="BMU94" s="135"/>
      <c r="BMV94" s="135"/>
      <c r="BMW94" s="386"/>
      <c r="BMX94" s="135"/>
      <c r="BMY94" s="387"/>
      <c r="BMZ94" s="387"/>
      <c r="BNA94" s="383"/>
      <c r="BNB94" s="384"/>
      <c r="BNC94" s="28"/>
      <c r="BND94" s="385"/>
      <c r="BNE94" s="396"/>
      <c r="BNF94" s="392"/>
      <c r="BNG94" s="135"/>
      <c r="BNH94" s="135"/>
      <c r="BNI94" s="386"/>
      <c r="BNJ94" s="135"/>
      <c r="BNK94" s="387"/>
      <c r="BNL94" s="387"/>
      <c r="BNM94" s="383"/>
      <c r="BNN94" s="384"/>
      <c r="BNO94" s="28"/>
      <c r="BNP94" s="385"/>
      <c r="BNQ94" s="396"/>
      <c r="BNR94" s="392"/>
      <c r="BNS94" s="135"/>
      <c r="BNT94" s="135"/>
      <c r="BNU94" s="386"/>
      <c r="BNV94" s="135"/>
      <c r="BNW94" s="387"/>
      <c r="BNX94" s="387"/>
      <c r="BNY94" s="383"/>
      <c r="BNZ94" s="384"/>
      <c r="BOA94" s="28"/>
      <c r="BOB94" s="385"/>
      <c r="BOC94" s="396"/>
      <c r="BOD94" s="392"/>
      <c r="BOE94" s="135"/>
      <c r="BOF94" s="135"/>
      <c r="BOG94" s="386"/>
      <c r="BOH94" s="135"/>
      <c r="BOI94" s="387"/>
      <c r="BOJ94" s="387"/>
      <c r="BOK94" s="383"/>
      <c r="BOL94" s="384"/>
      <c r="BOM94" s="28"/>
      <c r="BON94" s="385"/>
      <c r="BOO94" s="396"/>
      <c r="BOP94" s="392"/>
      <c r="BOQ94" s="135"/>
      <c r="BOR94" s="135"/>
      <c r="BOS94" s="386"/>
      <c r="BOT94" s="135"/>
      <c r="BOU94" s="387"/>
      <c r="BOV94" s="387"/>
      <c r="BOW94" s="383"/>
      <c r="BOX94" s="384"/>
      <c r="BOY94" s="28"/>
      <c r="BOZ94" s="385"/>
      <c r="BPA94" s="396"/>
      <c r="BPB94" s="392"/>
      <c r="BPC94" s="135"/>
      <c r="BPD94" s="135"/>
      <c r="BPE94" s="386"/>
      <c r="BPF94" s="135"/>
      <c r="BPG94" s="387"/>
      <c r="BPH94" s="387"/>
      <c r="BPI94" s="383"/>
      <c r="BPJ94" s="384"/>
      <c r="BPK94" s="28"/>
      <c r="BPL94" s="385"/>
      <c r="BPM94" s="396"/>
      <c r="BPN94" s="392"/>
      <c r="BPO94" s="135"/>
      <c r="BPP94" s="135"/>
      <c r="BPQ94" s="386"/>
      <c r="BPR94" s="135"/>
      <c r="BPS94" s="387"/>
      <c r="BPT94" s="387"/>
      <c r="BPU94" s="383"/>
      <c r="BPV94" s="384"/>
      <c r="BPW94" s="28"/>
      <c r="BPX94" s="385"/>
      <c r="BPY94" s="396"/>
      <c r="BPZ94" s="392"/>
      <c r="BQA94" s="135"/>
      <c r="BQB94" s="135"/>
      <c r="BQC94" s="386"/>
      <c r="BQD94" s="135"/>
      <c r="BQE94" s="387"/>
      <c r="BQF94" s="387"/>
      <c r="BQG94" s="383"/>
      <c r="BQH94" s="384"/>
      <c r="BQI94" s="28"/>
      <c r="BQJ94" s="385"/>
      <c r="BQK94" s="396"/>
      <c r="BQL94" s="392"/>
      <c r="BQM94" s="135"/>
      <c r="BQN94" s="135"/>
      <c r="BQO94" s="386"/>
      <c r="BQP94" s="135"/>
      <c r="BQQ94" s="387"/>
      <c r="BQR94" s="387"/>
      <c r="BQS94" s="383"/>
      <c r="BQT94" s="384"/>
      <c r="BQU94" s="28"/>
      <c r="BQV94" s="385"/>
      <c r="BQW94" s="396"/>
      <c r="BQX94" s="392"/>
      <c r="BQY94" s="135"/>
      <c r="BQZ94" s="135"/>
      <c r="BRA94" s="386"/>
      <c r="BRB94" s="135"/>
      <c r="BRC94" s="387"/>
      <c r="BRD94" s="387"/>
      <c r="BRE94" s="383"/>
      <c r="BRF94" s="384"/>
      <c r="BRG94" s="28"/>
      <c r="BRH94" s="385"/>
      <c r="BRI94" s="396"/>
      <c r="BRJ94" s="392"/>
      <c r="BRK94" s="135"/>
      <c r="BRL94" s="135"/>
      <c r="BRM94" s="386"/>
      <c r="BRN94" s="135"/>
      <c r="BRO94" s="387"/>
      <c r="BRP94" s="387"/>
      <c r="BRQ94" s="383"/>
      <c r="BRR94" s="384"/>
      <c r="BRS94" s="28"/>
      <c r="BRT94" s="385"/>
      <c r="BRU94" s="396"/>
      <c r="BRV94" s="392"/>
      <c r="BRW94" s="135"/>
      <c r="BRX94" s="135"/>
      <c r="BRY94" s="386"/>
      <c r="BRZ94" s="135"/>
      <c r="BSA94" s="387"/>
      <c r="BSB94" s="387"/>
      <c r="BSC94" s="383"/>
      <c r="BSD94" s="384"/>
      <c r="BSE94" s="28"/>
      <c r="BSF94" s="385"/>
      <c r="BSG94" s="396"/>
      <c r="BSH94" s="392"/>
      <c r="BSI94" s="135"/>
      <c r="BSJ94" s="135"/>
      <c r="BSK94" s="386"/>
      <c r="BSL94" s="135"/>
      <c r="BSM94" s="387"/>
      <c r="BSN94" s="387"/>
      <c r="BSO94" s="383"/>
      <c r="BSP94" s="384"/>
      <c r="BSQ94" s="28"/>
      <c r="BSR94" s="385"/>
      <c r="BSS94" s="396"/>
      <c r="BST94" s="392"/>
      <c r="BSU94" s="135"/>
      <c r="BSV94" s="135"/>
      <c r="BSW94" s="386"/>
      <c r="BSX94" s="135"/>
      <c r="BSY94" s="387"/>
      <c r="BSZ94" s="387"/>
      <c r="BTA94" s="383"/>
      <c r="BTB94" s="384"/>
      <c r="BTC94" s="28"/>
      <c r="BTD94" s="385"/>
      <c r="BTE94" s="396"/>
      <c r="BTF94" s="392"/>
      <c r="BTG94" s="135"/>
      <c r="BTH94" s="135"/>
      <c r="BTI94" s="386"/>
      <c r="BTJ94" s="135"/>
      <c r="BTK94" s="387"/>
      <c r="BTL94" s="387"/>
      <c r="BTM94" s="383"/>
      <c r="BTN94" s="384"/>
      <c r="BTO94" s="28"/>
      <c r="BTP94" s="385"/>
      <c r="BTQ94" s="396"/>
      <c r="BTR94" s="392"/>
      <c r="BTS94" s="135"/>
      <c r="BTT94" s="135"/>
      <c r="BTU94" s="386"/>
      <c r="BTV94" s="135"/>
      <c r="BTW94" s="387"/>
      <c r="BTX94" s="387"/>
      <c r="BTY94" s="383"/>
      <c r="BTZ94" s="384"/>
      <c r="BUA94" s="28"/>
      <c r="BUB94" s="385"/>
      <c r="BUC94" s="396"/>
      <c r="BUD94" s="392"/>
      <c r="BUE94" s="135"/>
      <c r="BUF94" s="135"/>
      <c r="BUG94" s="386"/>
      <c r="BUH94" s="135"/>
      <c r="BUI94" s="387"/>
      <c r="BUJ94" s="387"/>
      <c r="BUK94" s="383"/>
      <c r="BUL94" s="384"/>
      <c r="BUM94" s="28"/>
      <c r="BUN94" s="385"/>
      <c r="BUO94" s="396"/>
      <c r="BUP94" s="392"/>
      <c r="BUQ94" s="135"/>
      <c r="BUR94" s="135"/>
      <c r="BUS94" s="386"/>
      <c r="BUT94" s="135"/>
      <c r="BUU94" s="387"/>
      <c r="BUV94" s="387"/>
      <c r="BUW94" s="383"/>
      <c r="BUX94" s="384"/>
      <c r="BUY94" s="28"/>
      <c r="BUZ94" s="385"/>
      <c r="BVA94" s="396"/>
      <c r="BVB94" s="392"/>
      <c r="BVC94" s="135"/>
      <c r="BVD94" s="135"/>
      <c r="BVE94" s="386"/>
      <c r="BVF94" s="135"/>
      <c r="BVG94" s="387"/>
      <c r="BVH94" s="387"/>
      <c r="BVI94" s="383"/>
      <c r="BVJ94" s="384"/>
      <c r="BVK94" s="28"/>
      <c r="BVL94" s="385"/>
      <c r="BVM94" s="396"/>
      <c r="BVN94" s="392"/>
      <c r="BVO94" s="135"/>
      <c r="BVP94" s="135"/>
      <c r="BVQ94" s="386"/>
      <c r="BVR94" s="135"/>
      <c r="BVS94" s="387"/>
      <c r="BVT94" s="387"/>
      <c r="BVU94" s="383"/>
      <c r="BVV94" s="384"/>
      <c r="BVW94" s="28"/>
      <c r="BVX94" s="385"/>
      <c r="BVY94" s="396"/>
      <c r="BVZ94" s="392"/>
      <c r="BWA94" s="135"/>
      <c r="BWB94" s="135"/>
      <c r="BWC94" s="386"/>
      <c r="BWD94" s="135"/>
      <c r="BWE94" s="387"/>
      <c r="BWF94" s="387"/>
      <c r="BWG94" s="383"/>
      <c r="BWH94" s="384"/>
      <c r="BWI94" s="28"/>
      <c r="BWJ94" s="385"/>
      <c r="BWK94" s="396"/>
      <c r="BWL94" s="392"/>
      <c r="BWM94" s="135"/>
      <c r="BWN94" s="135"/>
      <c r="BWO94" s="386"/>
      <c r="BWP94" s="135"/>
      <c r="BWQ94" s="387"/>
      <c r="BWR94" s="387"/>
      <c r="BWS94" s="383"/>
      <c r="BWT94" s="384"/>
      <c r="BWU94" s="28"/>
      <c r="BWV94" s="385"/>
      <c r="BWW94" s="396"/>
      <c r="BWX94" s="392"/>
      <c r="BWY94" s="135"/>
      <c r="BWZ94" s="135"/>
      <c r="BXA94" s="386"/>
      <c r="BXB94" s="135"/>
      <c r="BXC94" s="387"/>
      <c r="BXD94" s="387"/>
      <c r="BXE94" s="383"/>
      <c r="BXF94" s="384"/>
      <c r="BXG94" s="28"/>
      <c r="BXH94" s="385"/>
      <c r="BXI94" s="396"/>
      <c r="BXJ94" s="392"/>
      <c r="BXK94" s="135"/>
      <c r="BXL94" s="135"/>
      <c r="BXM94" s="386"/>
      <c r="BXN94" s="135"/>
      <c r="BXO94" s="387"/>
      <c r="BXP94" s="387"/>
      <c r="BXQ94" s="383"/>
      <c r="BXR94" s="384"/>
      <c r="BXS94" s="28"/>
      <c r="BXT94" s="385"/>
      <c r="BXU94" s="396"/>
      <c r="BXV94" s="392"/>
      <c r="BXW94" s="135"/>
      <c r="BXX94" s="135"/>
      <c r="BXY94" s="386"/>
      <c r="BXZ94" s="135"/>
      <c r="BYA94" s="387"/>
      <c r="BYB94" s="387"/>
      <c r="BYC94" s="383"/>
      <c r="BYD94" s="384"/>
      <c r="BYE94" s="28"/>
      <c r="BYF94" s="385"/>
      <c r="BYG94" s="396"/>
      <c r="BYH94" s="392"/>
      <c r="BYI94" s="135"/>
      <c r="BYJ94" s="135"/>
      <c r="BYK94" s="386"/>
      <c r="BYL94" s="135"/>
      <c r="BYM94" s="387"/>
      <c r="BYN94" s="387"/>
      <c r="BYO94" s="383"/>
      <c r="BYP94" s="384"/>
      <c r="BYQ94" s="28"/>
      <c r="BYR94" s="385"/>
      <c r="BYS94" s="396"/>
      <c r="BYT94" s="392"/>
      <c r="BYU94" s="135"/>
      <c r="BYV94" s="135"/>
      <c r="BYW94" s="386"/>
      <c r="BYX94" s="135"/>
      <c r="BYY94" s="387"/>
      <c r="BYZ94" s="387"/>
      <c r="BZA94" s="383"/>
      <c r="BZB94" s="384"/>
      <c r="BZC94" s="28"/>
      <c r="BZD94" s="385"/>
      <c r="BZE94" s="396"/>
      <c r="BZF94" s="392"/>
      <c r="BZG94" s="135"/>
      <c r="BZH94" s="135"/>
      <c r="BZI94" s="386"/>
      <c r="BZJ94" s="135"/>
      <c r="BZK94" s="387"/>
      <c r="BZL94" s="387"/>
      <c r="BZM94" s="383"/>
      <c r="BZN94" s="384"/>
      <c r="BZO94" s="28"/>
      <c r="BZP94" s="385"/>
      <c r="BZQ94" s="396"/>
      <c r="BZR94" s="392"/>
      <c r="BZS94" s="135"/>
      <c r="BZT94" s="135"/>
      <c r="BZU94" s="386"/>
      <c r="BZV94" s="135"/>
      <c r="BZW94" s="387"/>
      <c r="BZX94" s="387"/>
      <c r="BZY94" s="383"/>
      <c r="BZZ94" s="384"/>
      <c r="CAA94" s="28"/>
      <c r="CAB94" s="385"/>
      <c r="CAC94" s="396"/>
      <c r="CAD94" s="392"/>
      <c r="CAE94" s="135"/>
      <c r="CAF94" s="135"/>
      <c r="CAG94" s="386"/>
      <c r="CAH94" s="135"/>
      <c r="CAI94" s="387"/>
      <c r="CAJ94" s="387"/>
      <c r="CAK94" s="383"/>
      <c r="CAL94" s="384"/>
      <c r="CAM94" s="28"/>
      <c r="CAN94" s="385"/>
      <c r="CAO94" s="396"/>
      <c r="CAP94" s="392"/>
      <c r="CAQ94" s="135"/>
      <c r="CAR94" s="135"/>
      <c r="CAS94" s="386"/>
      <c r="CAT94" s="135"/>
      <c r="CAU94" s="387"/>
      <c r="CAV94" s="387"/>
      <c r="CAW94" s="383"/>
      <c r="CAX94" s="384"/>
      <c r="CAY94" s="28"/>
      <c r="CAZ94" s="385"/>
      <c r="CBA94" s="396"/>
      <c r="CBB94" s="392"/>
      <c r="CBC94" s="135"/>
      <c r="CBD94" s="135"/>
      <c r="CBE94" s="386"/>
      <c r="CBF94" s="135"/>
      <c r="CBG94" s="387"/>
      <c r="CBH94" s="387"/>
      <c r="CBI94" s="383"/>
      <c r="CBJ94" s="384"/>
      <c r="CBK94" s="28"/>
      <c r="CBL94" s="385"/>
      <c r="CBM94" s="396"/>
      <c r="CBN94" s="392"/>
      <c r="CBO94" s="135"/>
      <c r="CBP94" s="135"/>
      <c r="CBQ94" s="386"/>
      <c r="CBR94" s="135"/>
      <c r="CBS94" s="387"/>
      <c r="CBT94" s="387"/>
      <c r="CBU94" s="383"/>
      <c r="CBV94" s="384"/>
      <c r="CBW94" s="28"/>
      <c r="CBX94" s="385"/>
      <c r="CBY94" s="396"/>
      <c r="CBZ94" s="392"/>
      <c r="CCA94" s="135"/>
      <c r="CCB94" s="135"/>
      <c r="CCC94" s="386"/>
      <c r="CCD94" s="135"/>
      <c r="CCE94" s="387"/>
      <c r="CCF94" s="387"/>
      <c r="CCG94" s="383"/>
      <c r="CCH94" s="384"/>
      <c r="CCI94" s="28"/>
      <c r="CCJ94" s="385"/>
      <c r="CCK94" s="396"/>
      <c r="CCL94" s="392"/>
      <c r="CCM94" s="135"/>
      <c r="CCN94" s="135"/>
      <c r="CCO94" s="386"/>
      <c r="CCP94" s="135"/>
      <c r="CCQ94" s="387"/>
      <c r="CCR94" s="387"/>
      <c r="CCS94" s="383"/>
      <c r="CCT94" s="384"/>
      <c r="CCU94" s="28"/>
      <c r="CCV94" s="385"/>
      <c r="CCW94" s="396"/>
      <c r="CCX94" s="392"/>
      <c r="CCY94" s="135"/>
      <c r="CCZ94" s="135"/>
      <c r="CDA94" s="386"/>
      <c r="CDB94" s="135"/>
      <c r="CDC94" s="387"/>
      <c r="CDD94" s="387"/>
      <c r="CDE94" s="383"/>
      <c r="CDF94" s="384"/>
      <c r="CDG94" s="28"/>
      <c r="CDH94" s="385"/>
      <c r="CDI94" s="396"/>
      <c r="CDJ94" s="392"/>
      <c r="CDK94" s="135"/>
      <c r="CDL94" s="135"/>
      <c r="CDM94" s="386"/>
      <c r="CDN94" s="135"/>
      <c r="CDO94" s="387"/>
      <c r="CDP94" s="387"/>
      <c r="CDQ94" s="383"/>
      <c r="CDR94" s="384"/>
      <c r="CDS94" s="28"/>
      <c r="CDT94" s="385"/>
      <c r="CDU94" s="396"/>
      <c r="CDV94" s="392"/>
      <c r="CDW94" s="135"/>
      <c r="CDX94" s="135"/>
      <c r="CDY94" s="386"/>
      <c r="CDZ94" s="135"/>
      <c r="CEA94" s="387"/>
      <c r="CEB94" s="387"/>
      <c r="CEC94" s="383"/>
      <c r="CED94" s="384"/>
      <c r="CEE94" s="28"/>
      <c r="CEF94" s="385"/>
      <c r="CEG94" s="396"/>
      <c r="CEH94" s="392"/>
      <c r="CEI94" s="135"/>
      <c r="CEJ94" s="135"/>
      <c r="CEK94" s="386"/>
      <c r="CEL94" s="135"/>
      <c r="CEM94" s="387"/>
      <c r="CEN94" s="387"/>
      <c r="CEO94" s="383"/>
      <c r="CEP94" s="384"/>
      <c r="CEQ94" s="28"/>
      <c r="CER94" s="385"/>
      <c r="CES94" s="396"/>
      <c r="CET94" s="392"/>
      <c r="CEU94" s="135"/>
      <c r="CEV94" s="135"/>
      <c r="CEW94" s="386"/>
      <c r="CEX94" s="135"/>
      <c r="CEY94" s="387"/>
      <c r="CEZ94" s="387"/>
      <c r="CFA94" s="383"/>
      <c r="CFB94" s="384"/>
      <c r="CFC94" s="28"/>
      <c r="CFD94" s="385"/>
      <c r="CFE94" s="396"/>
      <c r="CFF94" s="392"/>
      <c r="CFG94" s="135"/>
      <c r="CFH94" s="135"/>
      <c r="CFI94" s="386"/>
      <c r="CFJ94" s="135"/>
      <c r="CFK94" s="387"/>
      <c r="CFL94" s="387"/>
      <c r="CFM94" s="383"/>
      <c r="CFN94" s="384"/>
      <c r="CFO94" s="28"/>
      <c r="CFP94" s="385"/>
      <c r="CFQ94" s="396"/>
      <c r="CFR94" s="392"/>
      <c r="CFS94" s="135"/>
      <c r="CFT94" s="135"/>
      <c r="CFU94" s="386"/>
      <c r="CFV94" s="135"/>
      <c r="CFW94" s="387"/>
      <c r="CFX94" s="387"/>
      <c r="CFY94" s="383"/>
      <c r="CFZ94" s="384"/>
      <c r="CGA94" s="28"/>
      <c r="CGB94" s="385"/>
      <c r="CGC94" s="396"/>
      <c r="CGD94" s="392"/>
      <c r="CGE94" s="135"/>
      <c r="CGF94" s="135"/>
      <c r="CGG94" s="386"/>
      <c r="CGH94" s="135"/>
      <c r="CGI94" s="387"/>
      <c r="CGJ94" s="387"/>
      <c r="CGK94" s="383"/>
      <c r="CGL94" s="384"/>
      <c r="CGM94" s="28"/>
      <c r="CGN94" s="385"/>
      <c r="CGO94" s="396"/>
      <c r="CGP94" s="392"/>
      <c r="CGQ94" s="135"/>
      <c r="CGR94" s="135"/>
      <c r="CGS94" s="386"/>
      <c r="CGT94" s="135"/>
      <c r="CGU94" s="387"/>
      <c r="CGV94" s="387"/>
      <c r="CGW94" s="383"/>
      <c r="CGX94" s="384"/>
      <c r="CGY94" s="28"/>
      <c r="CGZ94" s="385"/>
      <c r="CHA94" s="396"/>
      <c r="CHB94" s="392"/>
      <c r="CHC94" s="135"/>
      <c r="CHD94" s="135"/>
      <c r="CHE94" s="386"/>
      <c r="CHF94" s="135"/>
      <c r="CHG94" s="387"/>
      <c r="CHH94" s="387"/>
      <c r="CHI94" s="383"/>
      <c r="CHJ94" s="384"/>
      <c r="CHK94" s="28"/>
      <c r="CHL94" s="385"/>
      <c r="CHM94" s="396"/>
      <c r="CHN94" s="392"/>
      <c r="CHO94" s="135"/>
      <c r="CHP94" s="135"/>
      <c r="CHQ94" s="386"/>
      <c r="CHR94" s="135"/>
      <c r="CHS94" s="387"/>
      <c r="CHT94" s="387"/>
      <c r="CHU94" s="383"/>
      <c r="CHV94" s="384"/>
      <c r="CHW94" s="28"/>
      <c r="CHX94" s="385"/>
      <c r="CHY94" s="396"/>
      <c r="CHZ94" s="392"/>
      <c r="CIA94" s="135"/>
      <c r="CIB94" s="135"/>
      <c r="CIC94" s="386"/>
      <c r="CID94" s="135"/>
      <c r="CIE94" s="387"/>
      <c r="CIF94" s="387"/>
      <c r="CIG94" s="383"/>
      <c r="CIH94" s="384"/>
      <c r="CII94" s="28"/>
      <c r="CIJ94" s="385"/>
      <c r="CIK94" s="396"/>
      <c r="CIL94" s="392"/>
      <c r="CIM94" s="135"/>
      <c r="CIN94" s="135"/>
      <c r="CIO94" s="386"/>
      <c r="CIP94" s="135"/>
      <c r="CIQ94" s="387"/>
      <c r="CIR94" s="387"/>
      <c r="CIS94" s="383"/>
      <c r="CIT94" s="384"/>
      <c r="CIU94" s="28"/>
      <c r="CIV94" s="385"/>
      <c r="CIW94" s="396"/>
      <c r="CIX94" s="392"/>
      <c r="CIY94" s="135"/>
      <c r="CIZ94" s="135"/>
      <c r="CJA94" s="386"/>
      <c r="CJB94" s="135"/>
      <c r="CJC94" s="387"/>
      <c r="CJD94" s="387"/>
      <c r="CJE94" s="383"/>
      <c r="CJF94" s="384"/>
      <c r="CJG94" s="28"/>
      <c r="CJH94" s="385"/>
      <c r="CJI94" s="396"/>
      <c r="CJJ94" s="392"/>
      <c r="CJK94" s="135"/>
      <c r="CJL94" s="135"/>
      <c r="CJM94" s="386"/>
      <c r="CJN94" s="135"/>
      <c r="CJO94" s="387"/>
      <c r="CJP94" s="387"/>
      <c r="CJQ94" s="383"/>
      <c r="CJR94" s="384"/>
      <c r="CJS94" s="28"/>
      <c r="CJT94" s="385"/>
      <c r="CJU94" s="396"/>
      <c r="CJV94" s="392"/>
      <c r="CJW94" s="135"/>
      <c r="CJX94" s="135"/>
      <c r="CJY94" s="386"/>
      <c r="CJZ94" s="135"/>
      <c r="CKA94" s="387"/>
      <c r="CKB94" s="387"/>
      <c r="CKC94" s="383"/>
      <c r="CKD94" s="384"/>
      <c r="CKE94" s="28"/>
      <c r="CKF94" s="385"/>
      <c r="CKG94" s="396"/>
      <c r="CKH94" s="392"/>
      <c r="CKI94" s="135"/>
      <c r="CKJ94" s="135"/>
      <c r="CKK94" s="386"/>
      <c r="CKL94" s="135"/>
      <c r="CKM94" s="387"/>
      <c r="CKN94" s="387"/>
      <c r="CKO94" s="383"/>
      <c r="CKP94" s="384"/>
      <c r="CKQ94" s="28"/>
      <c r="CKR94" s="385"/>
      <c r="CKS94" s="396"/>
      <c r="CKT94" s="392"/>
      <c r="CKU94" s="135"/>
      <c r="CKV94" s="135"/>
      <c r="CKW94" s="386"/>
      <c r="CKX94" s="135"/>
      <c r="CKY94" s="387"/>
      <c r="CKZ94" s="387"/>
      <c r="CLA94" s="383"/>
      <c r="CLB94" s="384"/>
      <c r="CLC94" s="28"/>
      <c r="CLD94" s="385"/>
      <c r="CLE94" s="396"/>
      <c r="CLF94" s="392"/>
      <c r="CLG94" s="135"/>
      <c r="CLH94" s="135"/>
      <c r="CLI94" s="386"/>
      <c r="CLJ94" s="135"/>
      <c r="CLK94" s="387"/>
      <c r="CLL94" s="387"/>
      <c r="CLM94" s="383"/>
      <c r="CLN94" s="384"/>
      <c r="CLO94" s="28"/>
      <c r="CLP94" s="385"/>
      <c r="CLQ94" s="396"/>
      <c r="CLR94" s="392"/>
      <c r="CLS94" s="135"/>
      <c r="CLT94" s="135"/>
      <c r="CLU94" s="386"/>
      <c r="CLV94" s="135"/>
      <c r="CLW94" s="387"/>
      <c r="CLX94" s="387"/>
      <c r="CLY94" s="383"/>
      <c r="CLZ94" s="384"/>
      <c r="CMA94" s="28"/>
      <c r="CMB94" s="385"/>
      <c r="CMC94" s="396"/>
      <c r="CMD94" s="392"/>
      <c r="CME94" s="135"/>
      <c r="CMF94" s="135"/>
      <c r="CMG94" s="386"/>
      <c r="CMH94" s="135"/>
      <c r="CMI94" s="387"/>
      <c r="CMJ94" s="387"/>
      <c r="CMK94" s="383"/>
      <c r="CML94" s="384"/>
      <c r="CMM94" s="28"/>
      <c r="CMN94" s="385"/>
      <c r="CMO94" s="396"/>
      <c r="CMP94" s="392"/>
      <c r="CMQ94" s="135"/>
      <c r="CMR94" s="135"/>
      <c r="CMS94" s="386"/>
      <c r="CMT94" s="135"/>
      <c r="CMU94" s="387"/>
      <c r="CMV94" s="387"/>
      <c r="CMW94" s="383"/>
      <c r="CMX94" s="384"/>
      <c r="CMY94" s="28"/>
      <c r="CMZ94" s="385"/>
      <c r="CNA94" s="396"/>
      <c r="CNB94" s="392"/>
      <c r="CNC94" s="135"/>
      <c r="CND94" s="135"/>
      <c r="CNE94" s="386"/>
      <c r="CNF94" s="135"/>
      <c r="CNG94" s="387"/>
      <c r="CNH94" s="387"/>
      <c r="CNI94" s="383"/>
      <c r="CNJ94" s="384"/>
      <c r="CNK94" s="28"/>
      <c r="CNL94" s="385"/>
      <c r="CNM94" s="396"/>
      <c r="CNN94" s="392"/>
      <c r="CNO94" s="135"/>
      <c r="CNP94" s="135"/>
      <c r="CNQ94" s="386"/>
      <c r="CNR94" s="135"/>
      <c r="CNS94" s="387"/>
      <c r="CNT94" s="387"/>
      <c r="CNU94" s="383"/>
      <c r="CNV94" s="384"/>
      <c r="CNW94" s="28"/>
      <c r="CNX94" s="385"/>
      <c r="CNY94" s="396"/>
      <c r="CNZ94" s="392"/>
      <c r="COA94" s="135"/>
      <c r="COB94" s="135"/>
      <c r="COC94" s="386"/>
      <c r="COD94" s="135"/>
      <c r="COE94" s="387"/>
      <c r="COF94" s="387"/>
      <c r="COG94" s="383"/>
      <c r="COH94" s="384"/>
      <c r="COI94" s="28"/>
      <c r="COJ94" s="385"/>
      <c r="COK94" s="396"/>
      <c r="COL94" s="392"/>
      <c r="COM94" s="135"/>
      <c r="CON94" s="135"/>
      <c r="COO94" s="386"/>
      <c r="COP94" s="135"/>
      <c r="COQ94" s="387"/>
      <c r="COR94" s="387"/>
      <c r="COS94" s="383"/>
      <c r="COT94" s="384"/>
      <c r="COU94" s="28"/>
      <c r="COV94" s="385"/>
      <c r="COW94" s="396"/>
      <c r="COX94" s="392"/>
      <c r="COY94" s="135"/>
      <c r="COZ94" s="135"/>
      <c r="CPA94" s="386"/>
      <c r="CPB94" s="135"/>
      <c r="CPC94" s="387"/>
      <c r="CPD94" s="387"/>
      <c r="CPE94" s="383"/>
      <c r="CPF94" s="384"/>
      <c r="CPG94" s="28"/>
      <c r="CPH94" s="385"/>
      <c r="CPI94" s="396"/>
      <c r="CPJ94" s="392"/>
      <c r="CPK94" s="135"/>
      <c r="CPL94" s="135"/>
      <c r="CPM94" s="386"/>
      <c r="CPN94" s="135"/>
      <c r="CPO94" s="387"/>
      <c r="CPP94" s="387"/>
      <c r="CPQ94" s="383"/>
      <c r="CPR94" s="384"/>
      <c r="CPS94" s="28"/>
      <c r="CPT94" s="385"/>
      <c r="CPU94" s="396"/>
      <c r="CPV94" s="392"/>
      <c r="CPW94" s="135"/>
      <c r="CPX94" s="135"/>
      <c r="CPY94" s="386"/>
      <c r="CPZ94" s="135"/>
      <c r="CQA94" s="387"/>
      <c r="CQB94" s="387"/>
      <c r="CQC94" s="383"/>
      <c r="CQD94" s="384"/>
      <c r="CQE94" s="28"/>
      <c r="CQF94" s="385"/>
      <c r="CQG94" s="396"/>
      <c r="CQH94" s="392"/>
      <c r="CQI94" s="135"/>
      <c r="CQJ94" s="135"/>
      <c r="CQK94" s="386"/>
      <c r="CQL94" s="135"/>
      <c r="CQM94" s="387"/>
      <c r="CQN94" s="387"/>
      <c r="CQO94" s="383"/>
      <c r="CQP94" s="384"/>
      <c r="CQQ94" s="28"/>
      <c r="CQR94" s="385"/>
      <c r="CQS94" s="396"/>
      <c r="CQT94" s="392"/>
      <c r="CQU94" s="135"/>
      <c r="CQV94" s="135"/>
      <c r="CQW94" s="386"/>
      <c r="CQX94" s="135"/>
      <c r="CQY94" s="387"/>
      <c r="CQZ94" s="387"/>
      <c r="CRA94" s="383"/>
      <c r="CRB94" s="384"/>
      <c r="CRC94" s="28"/>
      <c r="CRD94" s="385"/>
      <c r="CRE94" s="396"/>
      <c r="CRF94" s="392"/>
      <c r="CRG94" s="135"/>
      <c r="CRH94" s="135"/>
      <c r="CRI94" s="386"/>
      <c r="CRJ94" s="135"/>
      <c r="CRK94" s="387"/>
      <c r="CRL94" s="387"/>
      <c r="CRM94" s="383"/>
      <c r="CRN94" s="384"/>
      <c r="CRO94" s="28"/>
      <c r="CRP94" s="385"/>
      <c r="CRQ94" s="396"/>
      <c r="CRR94" s="392"/>
      <c r="CRS94" s="135"/>
      <c r="CRT94" s="135"/>
      <c r="CRU94" s="386"/>
      <c r="CRV94" s="135"/>
      <c r="CRW94" s="387"/>
      <c r="CRX94" s="387"/>
      <c r="CRY94" s="383"/>
      <c r="CRZ94" s="384"/>
      <c r="CSA94" s="28"/>
      <c r="CSB94" s="385"/>
      <c r="CSC94" s="396"/>
      <c r="CSD94" s="392"/>
      <c r="CSE94" s="135"/>
      <c r="CSF94" s="135"/>
      <c r="CSG94" s="386"/>
      <c r="CSH94" s="135"/>
      <c r="CSI94" s="387"/>
      <c r="CSJ94" s="387"/>
      <c r="CSK94" s="383"/>
      <c r="CSL94" s="384"/>
      <c r="CSM94" s="28"/>
      <c r="CSN94" s="385"/>
      <c r="CSO94" s="396"/>
      <c r="CSP94" s="392"/>
      <c r="CSQ94" s="135"/>
      <c r="CSR94" s="135"/>
      <c r="CSS94" s="386"/>
      <c r="CST94" s="135"/>
      <c r="CSU94" s="387"/>
      <c r="CSV94" s="387"/>
      <c r="CSW94" s="383"/>
      <c r="CSX94" s="384"/>
      <c r="CSY94" s="28"/>
      <c r="CSZ94" s="385"/>
      <c r="CTA94" s="396"/>
      <c r="CTB94" s="392"/>
      <c r="CTC94" s="135"/>
      <c r="CTD94" s="135"/>
      <c r="CTE94" s="386"/>
      <c r="CTF94" s="135"/>
      <c r="CTG94" s="387"/>
      <c r="CTH94" s="387"/>
      <c r="CTI94" s="383"/>
      <c r="CTJ94" s="384"/>
      <c r="CTK94" s="28"/>
      <c r="CTL94" s="385"/>
      <c r="CTM94" s="396"/>
      <c r="CTN94" s="392"/>
      <c r="CTO94" s="135"/>
      <c r="CTP94" s="135"/>
      <c r="CTQ94" s="386"/>
      <c r="CTR94" s="135"/>
      <c r="CTS94" s="387"/>
      <c r="CTT94" s="387"/>
      <c r="CTU94" s="383"/>
      <c r="CTV94" s="384"/>
      <c r="CTW94" s="28"/>
      <c r="CTX94" s="385"/>
      <c r="CTY94" s="396"/>
      <c r="CTZ94" s="392"/>
      <c r="CUA94" s="135"/>
      <c r="CUB94" s="135"/>
      <c r="CUC94" s="386"/>
      <c r="CUD94" s="135"/>
      <c r="CUE94" s="387"/>
      <c r="CUF94" s="387"/>
      <c r="CUG94" s="383"/>
      <c r="CUH94" s="384"/>
      <c r="CUI94" s="28"/>
      <c r="CUJ94" s="385"/>
      <c r="CUK94" s="396"/>
      <c r="CUL94" s="392"/>
      <c r="CUM94" s="135"/>
      <c r="CUN94" s="135"/>
      <c r="CUO94" s="386"/>
      <c r="CUP94" s="135"/>
      <c r="CUQ94" s="387"/>
      <c r="CUR94" s="387"/>
      <c r="CUS94" s="383"/>
      <c r="CUT94" s="384"/>
      <c r="CUU94" s="28"/>
      <c r="CUV94" s="385"/>
      <c r="CUW94" s="396"/>
      <c r="CUX94" s="392"/>
      <c r="CUY94" s="135"/>
      <c r="CUZ94" s="135"/>
      <c r="CVA94" s="386"/>
      <c r="CVB94" s="135"/>
      <c r="CVC94" s="387"/>
      <c r="CVD94" s="387"/>
      <c r="CVE94" s="383"/>
      <c r="CVF94" s="384"/>
      <c r="CVG94" s="28"/>
      <c r="CVH94" s="385"/>
      <c r="CVI94" s="396"/>
      <c r="CVJ94" s="392"/>
      <c r="CVK94" s="135"/>
      <c r="CVL94" s="135"/>
      <c r="CVM94" s="386"/>
      <c r="CVN94" s="135"/>
      <c r="CVO94" s="387"/>
      <c r="CVP94" s="387"/>
      <c r="CVQ94" s="383"/>
      <c r="CVR94" s="384"/>
      <c r="CVS94" s="28"/>
      <c r="CVT94" s="385"/>
      <c r="CVU94" s="396"/>
      <c r="CVV94" s="392"/>
      <c r="CVW94" s="135"/>
      <c r="CVX94" s="135"/>
      <c r="CVY94" s="386"/>
      <c r="CVZ94" s="135"/>
      <c r="CWA94" s="387"/>
      <c r="CWB94" s="387"/>
      <c r="CWC94" s="383"/>
      <c r="CWD94" s="384"/>
      <c r="CWE94" s="28"/>
      <c r="CWF94" s="385"/>
      <c r="CWG94" s="396"/>
      <c r="CWH94" s="392"/>
      <c r="CWI94" s="135"/>
      <c r="CWJ94" s="135"/>
      <c r="CWK94" s="386"/>
      <c r="CWL94" s="135"/>
      <c r="CWM94" s="387"/>
      <c r="CWN94" s="387"/>
      <c r="CWO94" s="383"/>
      <c r="CWP94" s="384"/>
      <c r="CWQ94" s="28"/>
      <c r="CWR94" s="385"/>
      <c r="CWS94" s="396"/>
      <c r="CWT94" s="392"/>
      <c r="CWU94" s="135"/>
      <c r="CWV94" s="135"/>
      <c r="CWW94" s="386"/>
      <c r="CWX94" s="135"/>
      <c r="CWY94" s="387"/>
      <c r="CWZ94" s="387"/>
      <c r="CXA94" s="383"/>
      <c r="CXB94" s="384"/>
      <c r="CXC94" s="28"/>
      <c r="CXD94" s="385"/>
      <c r="CXE94" s="396"/>
      <c r="CXF94" s="392"/>
      <c r="CXG94" s="135"/>
      <c r="CXH94" s="135"/>
      <c r="CXI94" s="386"/>
      <c r="CXJ94" s="135"/>
      <c r="CXK94" s="387"/>
      <c r="CXL94" s="387"/>
      <c r="CXM94" s="383"/>
      <c r="CXN94" s="384"/>
      <c r="CXO94" s="28"/>
      <c r="CXP94" s="385"/>
      <c r="CXQ94" s="396"/>
      <c r="CXR94" s="392"/>
      <c r="CXS94" s="135"/>
      <c r="CXT94" s="135"/>
      <c r="CXU94" s="386"/>
      <c r="CXV94" s="135"/>
      <c r="CXW94" s="387"/>
      <c r="CXX94" s="387"/>
      <c r="CXY94" s="383"/>
      <c r="CXZ94" s="384"/>
      <c r="CYA94" s="28"/>
      <c r="CYB94" s="385"/>
      <c r="CYC94" s="396"/>
      <c r="CYD94" s="392"/>
      <c r="CYE94" s="135"/>
      <c r="CYF94" s="135"/>
      <c r="CYG94" s="386"/>
      <c r="CYH94" s="135"/>
      <c r="CYI94" s="387"/>
      <c r="CYJ94" s="387"/>
      <c r="CYK94" s="383"/>
      <c r="CYL94" s="384"/>
      <c r="CYM94" s="28"/>
      <c r="CYN94" s="385"/>
      <c r="CYO94" s="396"/>
      <c r="CYP94" s="392"/>
      <c r="CYQ94" s="135"/>
      <c r="CYR94" s="135"/>
      <c r="CYS94" s="386"/>
      <c r="CYT94" s="135"/>
      <c r="CYU94" s="387"/>
      <c r="CYV94" s="387"/>
      <c r="CYW94" s="383"/>
      <c r="CYX94" s="384"/>
      <c r="CYY94" s="28"/>
      <c r="CYZ94" s="385"/>
      <c r="CZA94" s="396"/>
      <c r="CZB94" s="392"/>
      <c r="CZC94" s="135"/>
      <c r="CZD94" s="135"/>
      <c r="CZE94" s="386"/>
      <c r="CZF94" s="135"/>
      <c r="CZG94" s="387"/>
      <c r="CZH94" s="387"/>
      <c r="CZI94" s="383"/>
      <c r="CZJ94" s="384"/>
      <c r="CZK94" s="28"/>
      <c r="CZL94" s="385"/>
      <c r="CZM94" s="396"/>
      <c r="CZN94" s="392"/>
      <c r="CZO94" s="135"/>
      <c r="CZP94" s="135"/>
      <c r="CZQ94" s="386"/>
      <c r="CZR94" s="135"/>
      <c r="CZS94" s="387"/>
      <c r="CZT94" s="387"/>
      <c r="CZU94" s="383"/>
      <c r="CZV94" s="384"/>
      <c r="CZW94" s="28"/>
      <c r="CZX94" s="385"/>
      <c r="CZY94" s="396"/>
      <c r="CZZ94" s="392"/>
      <c r="DAA94" s="135"/>
      <c r="DAB94" s="135"/>
      <c r="DAC94" s="386"/>
      <c r="DAD94" s="135"/>
      <c r="DAE94" s="387"/>
      <c r="DAF94" s="387"/>
      <c r="DAG94" s="383"/>
      <c r="DAH94" s="384"/>
      <c r="DAI94" s="28"/>
      <c r="DAJ94" s="385"/>
      <c r="DAK94" s="396"/>
      <c r="DAL94" s="392"/>
      <c r="DAM94" s="135"/>
      <c r="DAN94" s="135"/>
      <c r="DAO94" s="386"/>
      <c r="DAP94" s="135"/>
      <c r="DAQ94" s="387"/>
      <c r="DAR94" s="387"/>
      <c r="DAS94" s="383"/>
      <c r="DAT94" s="384"/>
      <c r="DAU94" s="28"/>
      <c r="DAV94" s="385"/>
      <c r="DAW94" s="396"/>
      <c r="DAX94" s="392"/>
      <c r="DAY94" s="135"/>
      <c r="DAZ94" s="135"/>
      <c r="DBA94" s="386"/>
      <c r="DBB94" s="135"/>
      <c r="DBC94" s="387"/>
      <c r="DBD94" s="387"/>
      <c r="DBE94" s="383"/>
      <c r="DBF94" s="384"/>
      <c r="DBG94" s="28"/>
      <c r="DBH94" s="385"/>
      <c r="DBI94" s="396"/>
      <c r="DBJ94" s="392"/>
      <c r="DBK94" s="135"/>
      <c r="DBL94" s="135"/>
      <c r="DBM94" s="386"/>
      <c r="DBN94" s="135"/>
      <c r="DBO94" s="387"/>
      <c r="DBP94" s="387"/>
      <c r="DBQ94" s="383"/>
      <c r="DBR94" s="384"/>
      <c r="DBS94" s="28"/>
      <c r="DBT94" s="385"/>
      <c r="DBU94" s="396"/>
      <c r="DBV94" s="392"/>
      <c r="DBW94" s="135"/>
      <c r="DBX94" s="135"/>
      <c r="DBY94" s="386"/>
      <c r="DBZ94" s="135"/>
      <c r="DCA94" s="387"/>
      <c r="DCB94" s="387"/>
      <c r="DCC94" s="383"/>
      <c r="DCD94" s="384"/>
      <c r="DCE94" s="28"/>
      <c r="DCF94" s="385"/>
      <c r="DCG94" s="396"/>
      <c r="DCH94" s="392"/>
      <c r="DCI94" s="135"/>
      <c r="DCJ94" s="135"/>
      <c r="DCK94" s="386"/>
      <c r="DCL94" s="135"/>
      <c r="DCM94" s="387"/>
      <c r="DCN94" s="387"/>
      <c r="DCO94" s="383"/>
      <c r="DCP94" s="384"/>
      <c r="DCQ94" s="28"/>
      <c r="DCR94" s="385"/>
      <c r="DCS94" s="396"/>
      <c r="DCT94" s="392"/>
      <c r="DCU94" s="135"/>
      <c r="DCV94" s="135"/>
      <c r="DCW94" s="386"/>
      <c r="DCX94" s="135"/>
      <c r="DCY94" s="387"/>
      <c r="DCZ94" s="387"/>
      <c r="DDA94" s="383"/>
      <c r="DDB94" s="384"/>
      <c r="DDC94" s="28"/>
      <c r="DDD94" s="385"/>
      <c r="DDE94" s="396"/>
      <c r="DDF94" s="392"/>
      <c r="DDG94" s="135"/>
      <c r="DDH94" s="135"/>
      <c r="DDI94" s="386"/>
      <c r="DDJ94" s="135"/>
      <c r="DDK94" s="387"/>
      <c r="DDL94" s="387"/>
      <c r="DDM94" s="383"/>
      <c r="DDN94" s="384"/>
      <c r="DDO94" s="28"/>
      <c r="DDP94" s="385"/>
      <c r="DDQ94" s="396"/>
      <c r="DDR94" s="392"/>
      <c r="DDS94" s="135"/>
      <c r="DDT94" s="135"/>
      <c r="DDU94" s="386"/>
      <c r="DDV94" s="135"/>
      <c r="DDW94" s="387"/>
      <c r="DDX94" s="387"/>
      <c r="DDY94" s="383"/>
      <c r="DDZ94" s="384"/>
      <c r="DEA94" s="28"/>
      <c r="DEB94" s="385"/>
      <c r="DEC94" s="396"/>
      <c r="DED94" s="392"/>
      <c r="DEE94" s="135"/>
      <c r="DEF94" s="135"/>
      <c r="DEG94" s="386"/>
      <c r="DEH94" s="135"/>
      <c r="DEI94" s="387"/>
      <c r="DEJ94" s="387"/>
      <c r="DEK94" s="383"/>
      <c r="DEL94" s="384"/>
      <c r="DEM94" s="28"/>
      <c r="DEN94" s="385"/>
      <c r="DEO94" s="396"/>
      <c r="DEP94" s="392"/>
      <c r="DEQ94" s="135"/>
      <c r="DER94" s="135"/>
      <c r="DES94" s="386"/>
      <c r="DET94" s="135"/>
      <c r="DEU94" s="387"/>
      <c r="DEV94" s="387"/>
      <c r="DEW94" s="383"/>
      <c r="DEX94" s="384"/>
      <c r="DEY94" s="28"/>
      <c r="DEZ94" s="385"/>
      <c r="DFA94" s="396"/>
      <c r="DFB94" s="392"/>
      <c r="DFC94" s="135"/>
      <c r="DFD94" s="135"/>
      <c r="DFE94" s="386"/>
      <c r="DFF94" s="135"/>
      <c r="DFG94" s="387"/>
      <c r="DFH94" s="387"/>
      <c r="DFI94" s="383"/>
      <c r="DFJ94" s="384"/>
      <c r="DFK94" s="28"/>
      <c r="DFL94" s="385"/>
      <c r="DFM94" s="396"/>
      <c r="DFN94" s="392"/>
      <c r="DFO94" s="135"/>
      <c r="DFP94" s="135"/>
      <c r="DFQ94" s="386"/>
      <c r="DFR94" s="135"/>
      <c r="DFS94" s="387"/>
      <c r="DFT94" s="387"/>
      <c r="DFU94" s="383"/>
      <c r="DFV94" s="384"/>
      <c r="DFW94" s="28"/>
      <c r="DFX94" s="385"/>
      <c r="DFY94" s="396"/>
      <c r="DFZ94" s="392"/>
      <c r="DGA94" s="135"/>
      <c r="DGB94" s="135"/>
      <c r="DGC94" s="386"/>
      <c r="DGD94" s="135"/>
      <c r="DGE94" s="387"/>
      <c r="DGF94" s="387"/>
      <c r="DGG94" s="383"/>
      <c r="DGH94" s="384"/>
      <c r="DGI94" s="28"/>
      <c r="DGJ94" s="385"/>
      <c r="DGK94" s="396"/>
      <c r="DGL94" s="392"/>
      <c r="DGM94" s="135"/>
      <c r="DGN94" s="135"/>
      <c r="DGO94" s="386"/>
      <c r="DGP94" s="135"/>
      <c r="DGQ94" s="387"/>
      <c r="DGR94" s="387"/>
      <c r="DGS94" s="383"/>
      <c r="DGT94" s="384"/>
      <c r="DGU94" s="28"/>
      <c r="DGV94" s="385"/>
      <c r="DGW94" s="396"/>
      <c r="DGX94" s="392"/>
      <c r="DGY94" s="135"/>
      <c r="DGZ94" s="135"/>
      <c r="DHA94" s="386"/>
      <c r="DHB94" s="135"/>
      <c r="DHC94" s="387"/>
      <c r="DHD94" s="387"/>
      <c r="DHE94" s="383"/>
      <c r="DHF94" s="384"/>
      <c r="DHG94" s="28"/>
      <c r="DHH94" s="385"/>
      <c r="DHI94" s="396"/>
      <c r="DHJ94" s="392"/>
      <c r="DHK94" s="135"/>
      <c r="DHL94" s="135"/>
      <c r="DHM94" s="386"/>
      <c r="DHN94" s="135"/>
      <c r="DHO94" s="387"/>
      <c r="DHP94" s="387"/>
      <c r="DHQ94" s="383"/>
      <c r="DHR94" s="384"/>
      <c r="DHS94" s="28"/>
      <c r="DHT94" s="385"/>
      <c r="DHU94" s="396"/>
      <c r="DHV94" s="392"/>
      <c r="DHW94" s="135"/>
      <c r="DHX94" s="135"/>
      <c r="DHY94" s="386"/>
      <c r="DHZ94" s="135"/>
      <c r="DIA94" s="387"/>
      <c r="DIB94" s="387"/>
      <c r="DIC94" s="383"/>
      <c r="DID94" s="384"/>
      <c r="DIE94" s="28"/>
      <c r="DIF94" s="385"/>
      <c r="DIG94" s="396"/>
      <c r="DIH94" s="392"/>
      <c r="DII94" s="135"/>
      <c r="DIJ94" s="135"/>
      <c r="DIK94" s="386"/>
      <c r="DIL94" s="135"/>
      <c r="DIM94" s="387"/>
      <c r="DIN94" s="387"/>
      <c r="DIO94" s="383"/>
      <c r="DIP94" s="384"/>
      <c r="DIQ94" s="28"/>
      <c r="DIR94" s="385"/>
      <c r="DIS94" s="396"/>
      <c r="DIT94" s="392"/>
      <c r="DIU94" s="135"/>
      <c r="DIV94" s="135"/>
      <c r="DIW94" s="386"/>
      <c r="DIX94" s="135"/>
      <c r="DIY94" s="387"/>
      <c r="DIZ94" s="387"/>
      <c r="DJA94" s="383"/>
      <c r="DJB94" s="384"/>
      <c r="DJC94" s="28"/>
      <c r="DJD94" s="385"/>
      <c r="DJE94" s="396"/>
      <c r="DJF94" s="392"/>
      <c r="DJG94" s="135"/>
      <c r="DJH94" s="135"/>
      <c r="DJI94" s="386"/>
      <c r="DJJ94" s="135"/>
      <c r="DJK94" s="387"/>
      <c r="DJL94" s="387"/>
      <c r="DJM94" s="383"/>
      <c r="DJN94" s="384"/>
      <c r="DJO94" s="28"/>
      <c r="DJP94" s="385"/>
      <c r="DJQ94" s="396"/>
      <c r="DJR94" s="392"/>
      <c r="DJS94" s="135"/>
      <c r="DJT94" s="135"/>
      <c r="DJU94" s="386"/>
      <c r="DJV94" s="135"/>
      <c r="DJW94" s="387"/>
      <c r="DJX94" s="387"/>
      <c r="DJY94" s="383"/>
      <c r="DJZ94" s="384"/>
      <c r="DKA94" s="28"/>
      <c r="DKB94" s="385"/>
      <c r="DKC94" s="396"/>
      <c r="DKD94" s="392"/>
      <c r="DKE94" s="135"/>
      <c r="DKF94" s="135"/>
      <c r="DKG94" s="386"/>
      <c r="DKH94" s="135"/>
      <c r="DKI94" s="387"/>
      <c r="DKJ94" s="387"/>
      <c r="DKK94" s="383"/>
      <c r="DKL94" s="384"/>
      <c r="DKM94" s="28"/>
      <c r="DKN94" s="385"/>
      <c r="DKO94" s="396"/>
      <c r="DKP94" s="392"/>
      <c r="DKQ94" s="135"/>
      <c r="DKR94" s="135"/>
      <c r="DKS94" s="386"/>
      <c r="DKT94" s="135"/>
      <c r="DKU94" s="387"/>
      <c r="DKV94" s="387"/>
      <c r="DKW94" s="383"/>
      <c r="DKX94" s="384"/>
      <c r="DKY94" s="28"/>
      <c r="DKZ94" s="385"/>
      <c r="DLA94" s="396"/>
      <c r="DLB94" s="392"/>
      <c r="DLC94" s="135"/>
      <c r="DLD94" s="135"/>
      <c r="DLE94" s="386"/>
      <c r="DLF94" s="135"/>
      <c r="DLG94" s="387"/>
      <c r="DLH94" s="387"/>
      <c r="DLI94" s="383"/>
      <c r="DLJ94" s="384"/>
      <c r="DLK94" s="28"/>
      <c r="DLL94" s="385"/>
      <c r="DLM94" s="396"/>
      <c r="DLN94" s="392"/>
      <c r="DLO94" s="135"/>
      <c r="DLP94" s="135"/>
      <c r="DLQ94" s="386"/>
      <c r="DLR94" s="135"/>
      <c r="DLS94" s="387"/>
      <c r="DLT94" s="387"/>
      <c r="DLU94" s="383"/>
      <c r="DLV94" s="384"/>
      <c r="DLW94" s="28"/>
      <c r="DLX94" s="385"/>
      <c r="DLY94" s="396"/>
      <c r="DLZ94" s="392"/>
      <c r="DMA94" s="135"/>
      <c r="DMB94" s="135"/>
      <c r="DMC94" s="386"/>
      <c r="DMD94" s="135"/>
      <c r="DME94" s="387"/>
      <c r="DMF94" s="387"/>
      <c r="DMG94" s="383"/>
      <c r="DMH94" s="384"/>
      <c r="DMI94" s="28"/>
      <c r="DMJ94" s="385"/>
      <c r="DMK94" s="396"/>
      <c r="DML94" s="392"/>
      <c r="DMM94" s="135"/>
      <c r="DMN94" s="135"/>
      <c r="DMO94" s="386"/>
      <c r="DMP94" s="135"/>
      <c r="DMQ94" s="387"/>
      <c r="DMR94" s="387"/>
      <c r="DMS94" s="383"/>
      <c r="DMT94" s="384"/>
      <c r="DMU94" s="28"/>
      <c r="DMV94" s="385"/>
      <c r="DMW94" s="396"/>
      <c r="DMX94" s="392"/>
      <c r="DMY94" s="135"/>
      <c r="DMZ94" s="135"/>
      <c r="DNA94" s="386"/>
      <c r="DNB94" s="135"/>
      <c r="DNC94" s="387"/>
      <c r="DND94" s="387"/>
      <c r="DNE94" s="383"/>
      <c r="DNF94" s="384"/>
      <c r="DNG94" s="28"/>
      <c r="DNH94" s="385"/>
      <c r="DNI94" s="396"/>
      <c r="DNJ94" s="392"/>
      <c r="DNK94" s="135"/>
      <c r="DNL94" s="135"/>
      <c r="DNM94" s="386"/>
      <c r="DNN94" s="135"/>
      <c r="DNO94" s="387"/>
      <c r="DNP94" s="387"/>
      <c r="DNQ94" s="383"/>
      <c r="DNR94" s="384"/>
      <c r="DNS94" s="28"/>
      <c r="DNT94" s="385"/>
      <c r="DNU94" s="396"/>
      <c r="DNV94" s="392"/>
      <c r="DNW94" s="135"/>
      <c r="DNX94" s="135"/>
      <c r="DNY94" s="386"/>
      <c r="DNZ94" s="135"/>
      <c r="DOA94" s="387"/>
      <c r="DOB94" s="387"/>
      <c r="DOC94" s="383"/>
      <c r="DOD94" s="384"/>
      <c r="DOE94" s="28"/>
      <c r="DOF94" s="385"/>
      <c r="DOG94" s="396"/>
      <c r="DOH94" s="392"/>
      <c r="DOI94" s="135"/>
      <c r="DOJ94" s="135"/>
      <c r="DOK94" s="386"/>
      <c r="DOL94" s="135"/>
      <c r="DOM94" s="387"/>
      <c r="DON94" s="387"/>
      <c r="DOO94" s="383"/>
      <c r="DOP94" s="384"/>
      <c r="DOQ94" s="28"/>
      <c r="DOR94" s="385"/>
      <c r="DOS94" s="396"/>
      <c r="DOT94" s="392"/>
      <c r="DOU94" s="135"/>
      <c r="DOV94" s="135"/>
      <c r="DOW94" s="386"/>
      <c r="DOX94" s="135"/>
      <c r="DOY94" s="387"/>
      <c r="DOZ94" s="387"/>
      <c r="DPA94" s="383"/>
      <c r="DPB94" s="384"/>
      <c r="DPC94" s="28"/>
      <c r="DPD94" s="385"/>
      <c r="DPE94" s="396"/>
      <c r="DPF94" s="392"/>
      <c r="DPG94" s="135"/>
      <c r="DPH94" s="135"/>
      <c r="DPI94" s="386"/>
      <c r="DPJ94" s="135"/>
      <c r="DPK94" s="387"/>
      <c r="DPL94" s="387"/>
      <c r="DPM94" s="383"/>
      <c r="DPN94" s="384"/>
      <c r="DPO94" s="28"/>
      <c r="DPP94" s="385"/>
      <c r="DPQ94" s="396"/>
      <c r="DPR94" s="392"/>
      <c r="DPS94" s="135"/>
      <c r="DPT94" s="135"/>
      <c r="DPU94" s="386"/>
      <c r="DPV94" s="135"/>
      <c r="DPW94" s="387"/>
      <c r="DPX94" s="387"/>
      <c r="DPY94" s="383"/>
      <c r="DPZ94" s="384"/>
      <c r="DQA94" s="28"/>
      <c r="DQB94" s="385"/>
      <c r="DQC94" s="396"/>
      <c r="DQD94" s="392"/>
      <c r="DQE94" s="135"/>
      <c r="DQF94" s="135"/>
      <c r="DQG94" s="386"/>
      <c r="DQH94" s="135"/>
      <c r="DQI94" s="387"/>
      <c r="DQJ94" s="387"/>
      <c r="DQK94" s="383"/>
      <c r="DQL94" s="384"/>
      <c r="DQM94" s="28"/>
      <c r="DQN94" s="385"/>
      <c r="DQO94" s="396"/>
      <c r="DQP94" s="392"/>
      <c r="DQQ94" s="135"/>
      <c r="DQR94" s="135"/>
      <c r="DQS94" s="386"/>
      <c r="DQT94" s="135"/>
      <c r="DQU94" s="387"/>
      <c r="DQV94" s="387"/>
      <c r="DQW94" s="383"/>
      <c r="DQX94" s="384"/>
      <c r="DQY94" s="28"/>
      <c r="DQZ94" s="385"/>
      <c r="DRA94" s="396"/>
      <c r="DRB94" s="392"/>
      <c r="DRC94" s="135"/>
      <c r="DRD94" s="135"/>
      <c r="DRE94" s="386"/>
      <c r="DRF94" s="135"/>
      <c r="DRG94" s="387"/>
      <c r="DRH94" s="387"/>
      <c r="DRI94" s="383"/>
      <c r="DRJ94" s="384"/>
      <c r="DRK94" s="28"/>
      <c r="DRL94" s="385"/>
      <c r="DRM94" s="396"/>
      <c r="DRN94" s="392"/>
      <c r="DRO94" s="135"/>
      <c r="DRP94" s="135"/>
      <c r="DRQ94" s="386"/>
      <c r="DRR94" s="135"/>
      <c r="DRS94" s="387"/>
      <c r="DRT94" s="387"/>
      <c r="DRU94" s="383"/>
      <c r="DRV94" s="384"/>
      <c r="DRW94" s="28"/>
      <c r="DRX94" s="385"/>
      <c r="DRY94" s="396"/>
      <c r="DRZ94" s="392"/>
      <c r="DSA94" s="135"/>
      <c r="DSB94" s="135"/>
      <c r="DSC94" s="386"/>
      <c r="DSD94" s="135"/>
      <c r="DSE94" s="387"/>
      <c r="DSF94" s="387"/>
      <c r="DSG94" s="383"/>
      <c r="DSH94" s="384"/>
      <c r="DSI94" s="28"/>
      <c r="DSJ94" s="385"/>
      <c r="DSK94" s="396"/>
      <c r="DSL94" s="392"/>
      <c r="DSM94" s="135"/>
      <c r="DSN94" s="135"/>
      <c r="DSO94" s="386"/>
      <c r="DSP94" s="135"/>
      <c r="DSQ94" s="387"/>
      <c r="DSR94" s="387"/>
      <c r="DSS94" s="383"/>
      <c r="DST94" s="384"/>
      <c r="DSU94" s="28"/>
      <c r="DSV94" s="385"/>
      <c r="DSW94" s="396"/>
      <c r="DSX94" s="392"/>
      <c r="DSY94" s="135"/>
      <c r="DSZ94" s="135"/>
      <c r="DTA94" s="386"/>
      <c r="DTB94" s="135"/>
      <c r="DTC94" s="387"/>
      <c r="DTD94" s="387"/>
      <c r="DTE94" s="383"/>
      <c r="DTF94" s="384"/>
      <c r="DTG94" s="28"/>
      <c r="DTH94" s="385"/>
      <c r="DTI94" s="396"/>
      <c r="DTJ94" s="392"/>
      <c r="DTK94" s="135"/>
      <c r="DTL94" s="135"/>
      <c r="DTM94" s="386"/>
      <c r="DTN94" s="135"/>
      <c r="DTO94" s="387"/>
      <c r="DTP94" s="387"/>
      <c r="DTQ94" s="383"/>
      <c r="DTR94" s="384"/>
      <c r="DTS94" s="28"/>
      <c r="DTT94" s="385"/>
      <c r="DTU94" s="396"/>
      <c r="DTV94" s="392"/>
      <c r="DTW94" s="135"/>
      <c r="DTX94" s="135"/>
      <c r="DTY94" s="386"/>
      <c r="DTZ94" s="135"/>
      <c r="DUA94" s="387"/>
      <c r="DUB94" s="387"/>
      <c r="DUC94" s="383"/>
      <c r="DUD94" s="384"/>
      <c r="DUE94" s="28"/>
      <c r="DUF94" s="385"/>
      <c r="DUG94" s="396"/>
      <c r="DUH94" s="392"/>
      <c r="DUI94" s="135"/>
      <c r="DUJ94" s="135"/>
      <c r="DUK94" s="386"/>
      <c r="DUL94" s="135"/>
      <c r="DUM94" s="387"/>
      <c r="DUN94" s="387"/>
      <c r="DUO94" s="383"/>
      <c r="DUP94" s="384"/>
      <c r="DUQ94" s="28"/>
      <c r="DUR94" s="385"/>
      <c r="DUS94" s="396"/>
      <c r="DUT94" s="392"/>
      <c r="DUU94" s="135"/>
      <c r="DUV94" s="135"/>
      <c r="DUW94" s="386"/>
      <c r="DUX94" s="135"/>
      <c r="DUY94" s="387"/>
      <c r="DUZ94" s="387"/>
      <c r="DVA94" s="383"/>
      <c r="DVB94" s="384"/>
      <c r="DVC94" s="28"/>
      <c r="DVD94" s="385"/>
      <c r="DVE94" s="396"/>
      <c r="DVF94" s="392"/>
      <c r="DVG94" s="135"/>
      <c r="DVH94" s="135"/>
      <c r="DVI94" s="386"/>
      <c r="DVJ94" s="135"/>
      <c r="DVK94" s="387"/>
      <c r="DVL94" s="387"/>
      <c r="DVM94" s="383"/>
      <c r="DVN94" s="384"/>
      <c r="DVO94" s="28"/>
      <c r="DVP94" s="385"/>
      <c r="DVQ94" s="396"/>
      <c r="DVR94" s="392"/>
      <c r="DVS94" s="135"/>
      <c r="DVT94" s="135"/>
      <c r="DVU94" s="386"/>
      <c r="DVV94" s="135"/>
      <c r="DVW94" s="387"/>
      <c r="DVX94" s="387"/>
      <c r="DVY94" s="383"/>
      <c r="DVZ94" s="384"/>
      <c r="DWA94" s="28"/>
      <c r="DWB94" s="385"/>
      <c r="DWC94" s="396"/>
      <c r="DWD94" s="392"/>
      <c r="DWE94" s="135"/>
      <c r="DWF94" s="135"/>
      <c r="DWG94" s="386"/>
      <c r="DWH94" s="135"/>
      <c r="DWI94" s="387"/>
      <c r="DWJ94" s="387"/>
      <c r="DWK94" s="383"/>
      <c r="DWL94" s="384"/>
      <c r="DWM94" s="28"/>
      <c r="DWN94" s="385"/>
      <c r="DWO94" s="396"/>
      <c r="DWP94" s="392"/>
      <c r="DWQ94" s="135"/>
      <c r="DWR94" s="135"/>
      <c r="DWS94" s="386"/>
      <c r="DWT94" s="135"/>
      <c r="DWU94" s="387"/>
      <c r="DWV94" s="387"/>
      <c r="DWW94" s="383"/>
      <c r="DWX94" s="384"/>
      <c r="DWY94" s="28"/>
      <c r="DWZ94" s="385"/>
      <c r="DXA94" s="396"/>
      <c r="DXB94" s="392"/>
      <c r="DXC94" s="135"/>
      <c r="DXD94" s="135"/>
      <c r="DXE94" s="386"/>
      <c r="DXF94" s="135"/>
      <c r="DXG94" s="387"/>
      <c r="DXH94" s="387"/>
      <c r="DXI94" s="383"/>
      <c r="DXJ94" s="384"/>
      <c r="DXK94" s="28"/>
      <c r="DXL94" s="385"/>
      <c r="DXM94" s="396"/>
      <c r="DXN94" s="392"/>
      <c r="DXO94" s="135"/>
      <c r="DXP94" s="135"/>
      <c r="DXQ94" s="386"/>
      <c r="DXR94" s="135"/>
      <c r="DXS94" s="387"/>
      <c r="DXT94" s="387"/>
      <c r="DXU94" s="383"/>
      <c r="DXV94" s="384"/>
      <c r="DXW94" s="28"/>
      <c r="DXX94" s="385"/>
      <c r="DXY94" s="396"/>
      <c r="DXZ94" s="392"/>
      <c r="DYA94" s="135"/>
      <c r="DYB94" s="135"/>
      <c r="DYC94" s="386"/>
      <c r="DYD94" s="135"/>
      <c r="DYE94" s="387"/>
      <c r="DYF94" s="387"/>
      <c r="DYG94" s="383"/>
      <c r="DYH94" s="384"/>
      <c r="DYI94" s="28"/>
      <c r="DYJ94" s="385"/>
      <c r="DYK94" s="396"/>
      <c r="DYL94" s="392"/>
      <c r="DYM94" s="135"/>
      <c r="DYN94" s="135"/>
      <c r="DYO94" s="386"/>
      <c r="DYP94" s="135"/>
      <c r="DYQ94" s="387"/>
      <c r="DYR94" s="387"/>
      <c r="DYS94" s="383"/>
      <c r="DYT94" s="384"/>
      <c r="DYU94" s="28"/>
      <c r="DYV94" s="385"/>
      <c r="DYW94" s="396"/>
      <c r="DYX94" s="392"/>
      <c r="DYY94" s="135"/>
      <c r="DYZ94" s="135"/>
      <c r="DZA94" s="386"/>
      <c r="DZB94" s="135"/>
      <c r="DZC94" s="387"/>
      <c r="DZD94" s="387"/>
      <c r="DZE94" s="383"/>
      <c r="DZF94" s="384"/>
      <c r="DZG94" s="28"/>
      <c r="DZH94" s="385"/>
      <c r="DZI94" s="396"/>
      <c r="DZJ94" s="392"/>
      <c r="DZK94" s="135"/>
      <c r="DZL94" s="135"/>
      <c r="DZM94" s="386"/>
      <c r="DZN94" s="135"/>
      <c r="DZO94" s="387"/>
      <c r="DZP94" s="387"/>
      <c r="DZQ94" s="383"/>
      <c r="DZR94" s="384"/>
      <c r="DZS94" s="28"/>
      <c r="DZT94" s="385"/>
      <c r="DZU94" s="396"/>
      <c r="DZV94" s="392"/>
      <c r="DZW94" s="135"/>
      <c r="DZX94" s="135"/>
      <c r="DZY94" s="386"/>
      <c r="DZZ94" s="135"/>
      <c r="EAA94" s="387"/>
      <c r="EAB94" s="387"/>
      <c r="EAC94" s="383"/>
      <c r="EAD94" s="384"/>
      <c r="EAE94" s="28"/>
      <c r="EAF94" s="385"/>
      <c r="EAG94" s="396"/>
      <c r="EAH94" s="392"/>
      <c r="EAI94" s="135"/>
      <c r="EAJ94" s="135"/>
      <c r="EAK94" s="386"/>
      <c r="EAL94" s="135"/>
      <c r="EAM94" s="387"/>
      <c r="EAN94" s="387"/>
      <c r="EAO94" s="383"/>
      <c r="EAP94" s="384"/>
      <c r="EAQ94" s="28"/>
      <c r="EAR94" s="385"/>
      <c r="EAS94" s="396"/>
      <c r="EAT94" s="392"/>
      <c r="EAU94" s="135"/>
      <c r="EAV94" s="135"/>
      <c r="EAW94" s="386"/>
      <c r="EAX94" s="135"/>
      <c r="EAY94" s="387"/>
      <c r="EAZ94" s="387"/>
      <c r="EBA94" s="383"/>
      <c r="EBB94" s="384"/>
      <c r="EBC94" s="28"/>
      <c r="EBD94" s="385"/>
      <c r="EBE94" s="396"/>
      <c r="EBF94" s="392"/>
      <c r="EBG94" s="135"/>
      <c r="EBH94" s="135"/>
      <c r="EBI94" s="386"/>
      <c r="EBJ94" s="135"/>
      <c r="EBK94" s="387"/>
      <c r="EBL94" s="387"/>
      <c r="EBM94" s="383"/>
      <c r="EBN94" s="384"/>
      <c r="EBO94" s="28"/>
      <c r="EBP94" s="385"/>
      <c r="EBQ94" s="396"/>
      <c r="EBR94" s="392"/>
      <c r="EBS94" s="135"/>
      <c r="EBT94" s="135"/>
      <c r="EBU94" s="386"/>
      <c r="EBV94" s="135"/>
      <c r="EBW94" s="387"/>
      <c r="EBX94" s="387"/>
      <c r="EBY94" s="383"/>
      <c r="EBZ94" s="384"/>
      <c r="ECA94" s="28"/>
      <c r="ECB94" s="385"/>
      <c r="ECC94" s="396"/>
      <c r="ECD94" s="392"/>
      <c r="ECE94" s="135"/>
      <c r="ECF94" s="135"/>
      <c r="ECG94" s="386"/>
      <c r="ECH94" s="135"/>
      <c r="ECI94" s="387"/>
      <c r="ECJ94" s="387"/>
      <c r="ECK94" s="383"/>
      <c r="ECL94" s="384"/>
      <c r="ECM94" s="28"/>
      <c r="ECN94" s="385"/>
      <c r="ECO94" s="396"/>
      <c r="ECP94" s="392"/>
      <c r="ECQ94" s="135"/>
      <c r="ECR94" s="135"/>
      <c r="ECS94" s="386"/>
      <c r="ECT94" s="135"/>
      <c r="ECU94" s="387"/>
      <c r="ECV94" s="387"/>
      <c r="ECW94" s="383"/>
      <c r="ECX94" s="384"/>
      <c r="ECY94" s="28"/>
      <c r="ECZ94" s="385"/>
      <c r="EDA94" s="396"/>
      <c r="EDB94" s="392"/>
      <c r="EDC94" s="135"/>
      <c r="EDD94" s="135"/>
      <c r="EDE94" s="386"/>
      <c r="EDF94" s="135"/>
      <c r="EDG94" s="387"/>
      <c r="EDH94" s="387"/>
      <c r="EDI94" s="383"/>
      <c r="EDJ94" s="384"/>
      <c r="EDK94" s="28"/>
      <c r="EDL94" s="385"/>
      <c r="EDM94" s="396"/>
      <c r="EDN94" s="392"/>
      <c r="EDO94" s="135"/>
      <c r="EDP94" s="135"/>
      <c r="EDQ94" s="386"/>
      <c r="EDR94" s="135"/>
      <c r="EDS94" s="387"/>
      <c r="EDT94" s="387"/>
      <c r="EDU94" s="383"/>
      <c r="EDV94" s="384"/>
      <c r="EDW94" s="28"/>
      <c r="EDX94" s="385"/>
      <c r="EDY94" s="396"/>
      <c r="EDZ94" s="392"/>
      <c r="EEA94" s="135"/>
      <c r="EEB94" s="135"/>
      <c r="EEC94" s="386"/>
      <c r="EED94" s="135"/>
      <c r="EEE94" s="387"/>
      <c r="EEF94" s="387"/>
      <c r="EEG94" s="383"/>
      <c r="EEH94" s="384"/>
      <c r="EEI94" s="28"/>
      <c r="EEJ94" s="385"/>
      <c r="EEK94" s="396"/>
      <c r="EEL94" s="392"/>
      <c r="EEM94" s="135"/>
      <c r="EEN94" s="135"/>
      <c r="EEO94" s="386"/>
      <c r="EEP94" s="135"/>
      <c r="EEQ94" s="387"/>
      <c r="EER94" s="387"/>
      <c r="EES94" s="383"/>
      <c r="EET94" s="384"/>
      <c r="EEU94" s="28"/>
      <c r="EEV94" s="385"/>
      <c r="EEW94" s="396"/>
      <c r="EEX94" s="392"/>
      <c r="EEY94" s="135"/>
      <c r="EEZ94" s="135"/>
      <c r="EFA94" s="386"/>
      <c r="EFB94" s="135"/>
      <c r="EFC94" s="387"/>
      <c r="EFD94" s="387"/>
      <c r="EFE94" s="383"/>
      <c r="EFF94" s="384"/>
      <c r="EFG94" s="28"/>
      <c r="EFH94" s="385"/>
      <c r="EFI94" s="396"/>
      <c r="EFJ94" s="392"/>
      <c r="EFK94" s="135"/>
      <c r="EFL94" s="135"/>
      <c r="EFM94" s="386"/>
      <c r="EFN94" s="135"/>
      <c r="EFO94" s="387"/>
      <c r="EFP94" s="387"/>
      <c r="EFQ94" s="383"/>
      <c r="EFR94" s="384"/>
      <c r="EFS94" s="28"/>
      <c r="EFT94" s="385"/>
      <c r="EFU94" s="396"/>
      <c r="EFV94" s="392"/>
      <c r="EFW94" s="135"/>
      <c r="EFX94" s="135"/>
      <c r="EFY94" s="386"/>
      <c r="EFZ94" s="135"/>
      <c r="EGA94" s="387"/>
      <c r="EGB94" s="387"/>
      <c r="EGC94" s="383"/>
      <c r="EGD94" s="384"/>
      <c r="EGE94" s="28"/>
      <c r="EGF94" s="385"/>
      <c r="EGG94" s="396"/>
      <c r="EGH94" s="392"/>
      <c r="EGI94" s="135"/>
      <c r="EGJ94" s="135"/>
      <c r="EGK94" s="386"/>
      <c r="EGL94" s="135"/>
      <c r="EGM94" s="387"/>
      <c r="EGN94" s="387"/>
      <c r="EGO94" s="383"/>
      <c r="EGP94" s="384"/>
      <c r="EGQ94" s="28"/>
      <c r="EGR94" s="385"/>
      <c r="EGS94" s="396"/>
      <c r="EGT94" s="392"/>
      <c r="EGU94" s="135"/>
      <c r="EGV94" s="135"/>
      <c r="EGW94" s="386"/>
      <c r="EGX94" s="135"/>
      <c r="EGY94" s="387"/>
      <c r="EGZ94" s="387"/>
      <c r="EHA94" s="383"/>
      <c r="EHB94" s="384"/>
      <c r="EHC94" s="28"/>
      <c r="EHD94" s="385"/>
      <c r="EHE94" s="396"/>
      <c r="EHF94" s="392"/>
      <c r="EHG94" s="135"/>
      <c r="EHH94" s="135"/>
      <c r="EHI94" s="386"/>
      <c r="EHJ94" s="135"/>
      <c r="EHK94" s="387"/>
      <c r="EHL94" s="387"/>
      <c r="EHM94" s="383"/>
      <c r="EHN94" s="384"/>
      <c r="EHO94" s="28"/>
      <c r="EHP94" s="385"/>
      <c r="EHQ94" s="396"/>
      <c r="EHR94" s="392"/>
      <c r="EHS94" s="135"/>
      <c r="EHT94" s="135"/>
      <c r="EHU94" s="386"/>
      <c r="EHV94" s="135"/>
      <c r="EHW94" s="387"/>
      <c r="EHX94" s="387"/>
      <c r="EHY94" s="383"/>
      <c r="EHZ94" s="384"/>
      <c r="EIA94" s="28"/>
      <c r="EIB94" s="385"/>
      <c r="EIC94" s="396"/>
      <c r="EID94" s="392"/>
      <c r="EIE94" s="135"/>
      <c r="EIF94" s="135"/>
      <c r="EIG94" s="386"/>
      <c r="EIH94" s="135"/>
      <c r="EII94" s="387"/>
      <c r="EIJ94" s="387"/>
      <c r="EIK94" s="383"/>
      <c r="EIL94" s="384"/>
      <c r="EIM94" s="28"/>
      <c r="EIN94" s="385"/>
      <c r="EIO94" s="396"/>
      <c r="EIP94" s="392"/>
      <c r="EIQ94" s="135"/>
      <c r="EIR94" s="135"/>
      <c r="EIS94" s="386"/>
      <c r="EIT94" s="135"/>
      <c r="EIU94" s="387"/>
      <c r="EIV94" s="387"/>
      <c r="EIW94" s="383"/>
      <c r="EIX94" s="384"/>
      <c r="EIY94" s="28"/>
      <c r="EIZ94" s="385"/>
      <c r="EJA94" s="396"/>
      <c r="EJB94" s="392"/>
      <c r="EJC94" s="135"/>
      <c r="EJD94" s="135"/>
      <c r="EJE94" s="386"/>
      <c r="EJF94" s="135"/>
      <c r="EJG94" s="387"/>
      <c r="EJH94" s="387"/>
      <c r="EJI94" s="383"/>
      <c r="EJJ94" s="384"/>
      <c r="EJK94" s="28"/>
      <c r="EJL94" s="385"/>
      <c r="EJM94" s="396"/>
      <c r="EJN94" s="392"/>
      <c r="EJO94" s="135"/>
      <c r="EJP94" s="135"/>
      <c r="EJQ94" s="386"/>
      <c r="EJR94" s="135"/>
      <c r="EJS94" s="387"/>
      <c r="EJT94" s="387"/>
      <c r="EJU94" s="383"/>
      <c r="EJV94" s="384"/>
      <c r="EJW94" s="28"/>
      <c r="EJX94" s="385"/>
      <c r="EJY94" s="396"/>
      <c r="EJZ94" s="392"/>
      <c r="EKA94" s="135"/>
      <c r="EKB94" s="135"/>
      <c r="EKC94" s="386"/>
      <c r="EKD94" s="135"/>
      <c r="EKE94" s="387"/>
      <c r="EKF94" s="387"/>
      <c r="EKG94" s="383"/>
      <c r="EKH94" s="384"/>
      <c r="EKI94" s="28"/>
      <c r="EKJ94" s="385"/>
      <c r="EKK94" s="396"/>
      <c r="EKL94" s="392"/>
      <c r="EKM94" s="135"/>
      <c r="EKN94" s="135"/>
      <c r="EKO94" s="386"/>
      <c r="EKP94" s="135"/>
      <c r="EKQ94" s="387"/>
      <c r="EKR94" s="387"/>
      <c r="EKS94" s="383"/>
      <c r="EKT94" s="384"/>
      <c r="EKU94" s="28"/>
      <c r="EKV94" s="385"/>
      <c r="EKW94" s="396"/>
      <c r="EKX94" s="392"/>
      <c r="EKY94" s="135"/>
      <c r="EKZ94" s="135"/>
      <c r="ELA94" s="386"/>
      <c r="ELB94" s="135"/>
      <c r="ELC94" s="387"/>
      <c r="ELD94" s="387"/>
      <c r="ELE94" s="383"/>
      <c r="ELF94" s="384"/>
      <c r="ELG94" s="28"/>
      <c r="ELH94" s="385"/>
      <c r="ELI94" s="396"/>
      <c r="ELJ94" s="392"/>
      <c r="ELK94" s="135"/>
      <c r="ELL94" s="135"/>
      <c r="ELM94" s="386"/>
      <c r="ELN94" s="135"/>
      <c r="ELO94" s="387"/>
      <c r="ELP94" s="387"/>
      <c r="ELQ94" s="383"/>
      <c r="ELR94" s="384"/>
      <c r="ELS94" s="28"/>
      <c r="ELT94" s="385"/>
      <c r="ELU94" s="396"/>
      <c r="ELV94" s="392"/>
      <c r="ELW94" s="135"/>
      <c r="ELX94" s="135"/>
      <c r="ELY94" s="386"/>
      <c r="ELZ94" s="135"/>
      <c r="EMA94" s="387"/>
      <c r="EMB94" s="387"/>
      <c r="EMC94" s="383"/>
      <c r="EMD94" s="384"/>
      <c r="EME94" s="28"/>
      <c r="EMF94" s="385"/>
      <c r="EMG94" s="396"/>
      <c r="EMH94" s="392"/>
      <c r="EMI94" s="135"/>
      <c r="EMJ94" s="135"/>
      <c r="EMK94" s="386"/>
      <c r="EML94" s="135"/>
      <c r="EMM94" s="387"/>
      <c r="EMN94" s="387"/>
      <c r="EMO94" s="383"/>
      <c r="EMP94" s="384"/>
      <c r="EMQ94" s="28"/>
      <c r="EMR94" s="385"/>
      <c r="EMS94" s="396"/>
      <c r="EMT94" s="392"/>
      <c r="EMU94" s="135"/>
      <c r="EMV94" s="135"/>
      <c r="EMW94" s="386"/>
      <c r="EMX94" s="135"/>
      <c r="EMY94" s="387"/>
      <c r="EMZ94" s="387"/>
      <c r="ENA94" s="383"/>
      <c r="ENB94" s="384"/>
      <c r="ENC94" s="28"/>
      <c r="END94" s="385"/>
      <c r="ENE94" s="396"/>
      <c r="ENF94" s="392"/>
      <c r="ENG94" s="135"/>
      <c r="ENH94" s="135"/>
      <c r="ENI94" s="386"/>
      <c r="ENJ94" s="135"/>
      <c r="ENK94" s="387"/>
      <c r="ENL94" s="387"/>
      <c r="ENM94" s="383"/>
      <c r="ENN94" s="384"/>
      <c r="ENO94" s="28"/>
      <c r="ENP94" s="385"/>
      <c r="ENQ94" s="396"/>
      <c r="ENR94" s="392"/>
      <c r="ENS94" s="135"/>
      <c r="ENT94" s="135"/>
      <c r="ENU94" s="386"/>
      <c r="ENV94" s="135"/>
      <c r="ENW94" s="387"/>
      <c r="ENX94" s="387"/>
      <c r="ENY94" s="383"/>
      <c r="ENZ94" s="384"/>
      <c r="EOA94" s="28"/>
      <c r="EOB94" s="385"/>
      <c r="EOC94" s="396"/>
      <c r="EOD94" s="392"/>
      <c r="EOE94" s="135"/>
      <c r="EOF94" s="135"/>
      <c r="EOG94" s="386"/>
      <c r="EOH94" s="135"/>
      <c r="EOI94" s="387"/>
      <c r="EOJ94" s="387"/>
      <c r="EOK94" s="383"/>
      <c r="EOL94" s="384"/>
      <c r="EOM94" s="28"/>
      <c r="EON94" s="385"/>
      <c r="EOO94" s="396"/>
      <c r="EOP94" s="392"/>
      <c r="EOQ94" s="135"/>
      <c r="EOR94" s="135"/>
      <c r="EOS94" s="386"/>
      <c r="EOT94" s="135"/>
      <c r="EOU94" s="387"/>
      <c r="EOV94" s="387"/>
      <c r="EOW94" s="383"/>
      <c r="EOX94" s="384"/>
      <c r="EOY94" s="28"/>
      <c r="EOZ94" s="385"/>
      <c r="EPA94" s="396"/>
      <c r="EPB94" s="392"/>
      <c r="EPC94" s="135"/>
      <c r="EPD94" s="135"/>
      <c r="EPE94" s="386"/>
      <c r="EPF94" s="135"/>
      <c r="EPG94" s="387"/>
      <c r="EPH94" s="387"/>
      <c r="EPI94" s="383"/>
      <c r="EPJ94" s="384"/>
      <c r="EPK94" s="28"/>
      <c r="EPL94" s="385"/>
      <c r="EPM94" s="396"/>
      <c r="EPN94" s="392"/>
      <c r="EPO94" s="135"/>
      <c r="EPP94" s="135"/>
      <c r="EPQ94" s="386"/>
      <c r="EPR94" s="135"/>
      <c r="EPS94" s="387"/>
      <c r="EPT94" s="387"/>
      <c r="EPU94" s="383"/>
      <c r="EPV94" s="384"/>
      <c r="EPW94" s="28"/>
      <c r="EPX94" s="385"/>
      <c r="EPY94" s="396"/>
      <c r="EPZ94" s="392"/>
      <c r="EQA94" s="135"/>
      <c r="EQB94" s="135"/>
      <c r="EQC94" s="386"/>
      <c r="EQD94" s="135"/>
      <c r="EQE94" s="387"/>
      <c r="EQF94" s="387"/>
      <c r="EQG94" s="383"/>
      <c r="EQH94" s="384"/>
      <c r="EQI94" s="28"/>
      <c r="EQJ94" s="385"/>
      <c r="EQK94" s="396"/>
      <c r="EQL94" s="392"/>
      <c r="EQM94" s="135"/>
      <c r="EQN94" s="135"/>
      <c r="EQO94" s="386"/>
      <c r="EQP94" s="135"/>
      <c r="EQQ94" s="387"/>
      <c r="EQR94" s="387"/>
      <c r="EQS94" s="383"/>
      <c r="EQT94" s="384"/>
      <c r="EQU94" s="28"/>
      <c r="EQV94" s="385"/>
      <c r="EQW94" s="396"/>
      <c r="EQX94" s="392"/>
      <c r="EQY94" s="135"/>
      <c r="EQZ94" s="135"/>
      <c r="ERA94" s="386"/>
      <c r="ERB94" s="135"/>
      <c r="ERC94" s="387"/>
      <c r="ERD94" s="387"/>
      <c r="ERE94" s="383"/>
      <c r="ERF94" s="384"/>
      <c r="ERG94" s="28"/>
      <c r="ERH94" s="385"/>
      <c r="ERI94" s="396"/>
      <c r="ERJ94" s="392"/>
      <c r="ERK94" s="135"/>
      <c r="ERL94" s="135"/>
      <c r="ERM94" s="386"/>
      <c r="ERN94" s="135"/>
      <c r="ERO94" s="387"/>
      <c r="ERP94" s="387"/>
      <c r="ERQ94" s="383"/>
      <c r="ERR94" s="384"/>
      <c r="ERS94" s="28"/>
      <c r="ERT94" s="385"/>
      <c r="ERU94" s="396"/>
      <c r="ERV94" s="392"/>
      <c r="ERW94" s="135"/>
      <c r="ERX94" s="135"/>
      <c r="ERY94" s="386"/>
      <c r="ERZ94" s="135"/>
      <c r="ESA94" s="387"/>
      <c r="ESB94" s="387"/>
      <c r="ESC94" s="383"/>
      <c r="ESD94" s="384"/>
      <c r="ESE94" s="28"/>
      <c r="ESF94" s="385"/>
      <c r="ESG94" s="396"/>
      <c r="ESH94" s="392"/>
      <c r="ESI94" s="135"/>
      <c r="ESJ94" s="135"/>
      <c r="ESK94" s="386"/>
      <c r="ESL94" s="135"/>
      <c r="ESM94" s="387"/>
      <c r="ESN94" s="387"/>
      <c r="ESO94" s="383"/>
      <c r="ESP94" s="384"/>
      <c r="ESQ94" s="28"/>
      <c r="ESR94" s="385"/>
      <c r="ESS94" s="396"/>
      <c r="EST94" s="392"/>
      <c r="ESU94" s="135"/>
      <c r="ESV94" s="135"/>
      <c r="ESW94" s="386"/>
      <c r="ESX94" s="135"/>
      <c r="ESY94" s="387"/>
      <c r="ESZ94" s="387"/>
      <c r="ETA94" s="383"/>
      <c r="ETB94" s="384"/>
      <c r="ETC94" s="28"/>
      <c r="ETD94" s="385"/>
      <c r="ETE94" s="396"/>
      <c r="ETF94" s="392"/>
      <c r="ETG94" s="135"/>
      <c r="ETH94" s="135"/>
      <c r="ETI94" s="386"/>
      <c r="ETJ94" s="135"/>
      <c r="ETK94" s="387"/>
      <c r="ETL94" s="387"/>
      <c r="ETM94" s="383"/>
      <c r="ETN94" s="384"/>
      <c r="ETO94" s="28"/>
      <c r="ETP94" s="385"/>
      <c r="ETQ94" s="396"/>
      <c r="ETR94" s="392"/>
      <c r="ETS94" s="135"/>
      <c r="ETT94" s="135"/>
      <c r="ETU94" s="386"/>
      <c r="ETV94" s="135"/>
      <c r="ETW94" s="387"/>
      <c r="ETX94" s="387"/>
      <c r="ETY94" s="383"/>
      <c r="ETZ94" s="384"/>
      <c r="EUA94" s="28"/>
      <c r="EUB94" s="385"/>
      <c r="EUC94" s="396"/>
      <c r="EUD94" s="392"/>
      <c r="EUE94" s="135"/>
      <c r="EUF94" s="135"/>
      <c r="EUG94" s="386"/>
      <c r="EUH94" s="135"/>
      <c r="EUI94" s="387"/>
      <c r="EUJ94" s="387"/>
      <c r="EUK94" s="383"/>
      <c r="EUL94" s="384"/>
      <c r="EUM94" s="28"/>
      <c r="EUN94" s="385"/>
      <c r="EUO94" s="396"/>
      <c r="EUP94" s="392"/>
      <c r="EUQ94" s="135"/>
      <c r="EUR94" s="135"/>
      <c r="EUS94" s="386"/>
      <c r="EUT94" s="135"/>
      <c r="EUU94" s="387"/>
      <c r="EUV94" s="387"/>
      <c r="EUW94" s="383"/>
      <c r="EUX94" s="384"/>
      <c r="EUY94" s="28"/>
      <c r="EUZ94" s="385"/>
      <c r="EVA94" s="396"/>
      <c r="EVB94" s="392"/>
      <c r="EVC94" s="135"/>
      <c r="EVD94" s="135"/>
      <c r="EVE94" s="386"/>
      <c r="EVF94" s="135"/>
      <c r="EVG94" s="387"/>
      <c r="EVH94" s="387"/>
      <c r="EVI94" s="383"/>
      <c r="EVJ94" s="384"/>
      <c r="EVK94" s="28"/>
      <c r="EVL94" s="385"/>
      <c r="EVM94" s="396"/>
      <c r="EVN94" s="392"/>
      <c r="EVO94" s="135"/>
      <c r="EVP94" s="135"/>
      <c r="EVQ94" s="386"/>
      <c r="EVR94" s="135"/>
      <c r="EVS94" s="387"/>
      <c r="EVT94" s="387"/>
      <c r="EVU94" s="383"/>
      <c r="EVV94" s="384"/>
      <c r="EVW94" s="28"/>
      <c r="EVX94" s="385"/>
      <c r="EVY94" s="396"/>
      <c r="EVZ94" s="392"/>
      <c r="EWA94" s="135"/>
      <c r="EWB94" s="135"/>
      <c r="EWC94" s="386"/>
      <c r="EWD94" s="135"/>
      <c r="EWE94" s="387"/>
      <c r="EWF94" s="387"/>
      <c r="EWG94" s="383"/>
      <c r="EWH94" s="384"/>
      <c r="EWI94" s="28"/>
      <c r="EWJ94" s="385"/>
      <c r="EWK94" s="396"/>
      <c r="EWL94" s="392"/>
      <c r="EWM94" s="135"/>
      <c r="EWN94" s="135"/>
      <c r="EWO94" s="386"/>
      <c r="EWP94" s="135"/>
      <c r="EWQ94" s="387"/>
      <c r="EWR94" s="387"/>
      <c r="EWS94" s="383"/>
      <c r="EWT94" s="384"/>
      <c r="EWU94" s="28"/>
      <c r="EWV94" s="385"/>
      <c r="EWW94" s="396"/>
      <c r="EWX94" s="392"/>
      <c r="EWY94" s="135"/>
      <c r="EWZ94" s="135"/>
      <c r="EXA94" s="386"/>
      <c r="EXB94" s="135"/>
      <c r="EXC94" s="387"/>
      <c r="EXD94" s="387"/>
      <c r="EXE94" s="383"/>
      <c r="EXF94" s="384"/>
      <c r="EXG94" s="28"/>
      <c r="EXH94" s="385"/>
      <c r="EXI94" s="396"/>
      <c r="EXJ94" s="392"/>
      <c r="EXK94" s="135"/>
      <c r="EXL94" s="135"/>
      <c r="EXM94" s="386"/>
      <c r="EXN94" s="135"/>
      <c r="EXO94" s="387"/>
      <c r="EXP94" s="387"/>
      <c r="EXQ94" s="383"/>
      <c r="EXR94" s="384"/>
      <c r="EXS94" s="28"/>
      <c r="EXT94" s="385"/>
      <c r="EXU94" s="396"/>
      <c r="EXV94" s="392"/>
      <c r="EXW94" s="135"/>
      <c r="EXX94" s="135"/>
      <c r="EXY94" s="386"/>
      <c r="EXZ94" s="135"/>
      <c r="EYA94" s="387"/>
      <c r="EYB94" s="387"/>
      <c r="EYC94" s="383"/>
      <c r="EYD94" s="384"/>
      <c r="EYE94" s="28"/>
      <c r="EYF94" s="385"/>
      <c r="EYG94" s="396"/>
      <c r="EYH94" s="392"/>
      <c r="EYI94" s="135"/>
      <c r="EYJ94" s="135"/>
      <c r="EYK94" s="386"/>
      <c r="EYL94" s="135"/>
      <c r="EYM94" s="387"/>
      <c r="EYN94" s="387"/>
      <c r="EYO94" s="383"/>
      <c r="EYP94" s="384"/>
      <c r="EYQ94" s="28"/>
      <c r="EYR94" s="385"/>
      <c r="EYS94" s="396"/>
      <c r="EYT94" s="392"/>
      <c r="EYU94" s="135"/>
      <c r="EYV94" s="135"/>
      <c r="EYW94" s="386"/>
      <c r="EYX94" s="135"/>
      <c r="EYY94" s="387"/>
      <c r="EYZ94" s="387"/>
      <c r="EZA94" s="383"/>
      <c r="EZB94" s="384"/>
      <c r="EZC94" s="28"/>
      <c r="EZD94" s="385"/>
      <c r="EZE94" s="396"/>
      <c r="EZF94" s="392"/>
      <c r="EZG94" s="135"/>
      <c r="EZH94" s="135"/>
      <c r="EZI94" s="386"/>
      <c r="EZJ94" s="135"/>
      <c r="EZK94" s="387"/>
      <c r="EZL94" s="387"/>
      <c r="EZM94" s="383"/>
      <c r="EZN94" s="384"/>
      <c r="EZO94" s="28"/>
      <c r="EZP94" s="385"/>
      <c r="EZQ94" s="396"/>
      <c r="EZR94" s="392"/>
      <c r="EZS94" s="135"/>
      <c r="EZT94" s="135"/>
      <c r="EZU94" s="386"/>
      <c r="EZV94" s="135"/>
      <c r="EZW94" s="387"/>
      <c r="EZX94" s="387"/>
      <c r="EZY94" s="383"/>
      <c r="EZZ94" s="384"/>
      <c r="FAA94" s="28"/>
      <c r="FAB94" s="385"/>
      <c r="FAC94" s="396"/>
      <c r="FAD94" s="392"/>
      <c r="FAE94" s="135"/>
      <c r="FAF94" s="135"/>
      <c r="FAG94" s="386"/>
      <c r="FAH94" s="135"/>
      <c r="FAI94" s="387"/>
      <c r="FAJ94" s="387"/>
      <c r="FAK94" s="383"/>
      <c r="FAL94" s="384"/>
      <c r="FAM94" s="28"/>
      <c r="FAN94" s="385"/>
      <c r="FAO94" s="396"/>
      <c r="FAP94" s="392"/>
      <c r="FAQ94" s="135"/>
      <c r="FAR94" s="135"/>
      <c r="FAS94" s="386"/>
      <c r="FAT94" s="135"/>
      <c r="FAU94" s="387"/>
      <c r="FAV94" s="387"/>
      <c r="FAW94" s="383"/>
      <c r="FAX94" s="384"/>
      <c r="FAY94" s="28"/>
      <c r="FAZ94" s="385"/>
      <c r="FBA94" s="396"/>
      <c r="FBB94" s="392"/>
      <c r="FBC94" s="135"/>
      <c r="FBD94" s="135"/>
      <c r="FBE94" s="386"/>
      <c r="FBF94" s="135"/>
      <c r="FBG94" s="387"/>
      <c r="FBH94" s="387"/>
      <c r="FBI94" s="383"/>
      <c r="FBJ94" s="384"/>
      <c r="FBK94" s="28"/>
      <c r="FBL94" s="385"/>
      <c r="FBM94" s="396"/>
      <c r="FBN94" s="392"/>
      <c r="FBO94" s="135"/>
      <c r="FBP94" s="135"/>
      <c r="FBQ94" s="386"/>
      <c r="FBR94" s="135"/>
      <c r="FBS94" s="387"/>
      <c r="FBT94" s="387"/>
      <c r="FBU94" s="383"/>
      <c r="FBV94" s="384"/>
      <c r="FBW94" s="28"/>
      <c r="FBX94" s="385"/>
      <c r="FBY94" s="396"/>
      <c r="FBZ94" s="392"/>
      <c r="FCA94" s="135"/>
      <c r="FCB94" s="135"/>
      <c r="FCC94" s="386"/>
      <c r="FCD94" s="135"/>
      <c r="FCE94" s="387"/>
      <c r="FCF94" s="387"/>
      <c r="FCG94" s="383"/>
      <c r="FCH94" s="384"/>
      <c r="FCI94" s="28"/>
      <c r="FCJ94" s="385"/>
      <c r="FCK94" s="396"/>
      <c r="FCL94" s="392"/>
      <c r="FCM94" s="135"/>
      <c r="FCN94" s="135"/>
      <c r="FCO94" s="386"/>
      <c r="FCP94" s="135"/>
      <c r="FCQ94" s="387"/>
      <c r="FCR94" s="387"/>
      <c r="FCS94" s="383"/>
      <c r="FCT94" s="384"/>
      <c r="FCU94" s="28"/>
      <c r="FCV94" s="385"/>
      <c r="FCW94" s="396"/>
      <c r="FCX94" s="392"/>
      <c r="FCY94" s="135"/>
      <c r="FCZ94" s="135"/>
      <c r="FDA94" s="386"/>
      <c r="FDB94" s="135"/>
      <c r="FDC94" s="387"/>
      <c r="FDD94" s="387"/>
      <c r="FDE94" s="383"/>
      <c r="FDF94" s="384"/>
      <c r="FDG94" s="28"/>
      <c r="FDH94" s="385"/>
      <c r="FDI94" s="396"/>
      <c r="FDJ94" s="392"/>
      <c r="FDK94" s="135"/>
      <c r="FDL94" s="135"/>
      <c r="FDM94" s="386"/>
      <c r="FDN94" s="135"/>
      <c r="FDO94" s="387"/>
      <c r="FDP94" s="387"/>
      <c r="FDQ94" s="383"/>
      <c r="FDR94" s="384"/>
      <c r="FDS94" s="28"/>
      <c r="FDT94" s="385"/>
      <c r="FDU94" s="396"/>
      <c r="FDV94" s="392"/>
      <c r="FDW94" s="135"/>
      <c r="FDX94" s="135"/>
      <c r="FDY94" s="386"/>
      <c r="FDZ94" s="135"/>
      <c r="FEA94" s="387"/>
      <c r="FEB94" s="387"/>
      <c r="FEC94" s="383"/>
      <c r="FED94" s="384"/>
      <c r="FEE94" s="28"/>
      <c r="FEF94" s="385"/>
      <c r="FEG94" s="396"/>
      <c r="FEH94" s="392"/>
      <c r="FEI94" s="135"/>
      <c r="FEJ94" s="135"/>
      <c r="FEK94" s="386"/>
      <c r="FEL94" s="135"/>
      <c r="FEM94" s="387"/>
      <c r="FEN94" s="387"/>
      <c r="FEO94" s="383"/>
      <c r="FEP94" s="384"/>
      <c r="FEQ94" s="28"/>
      <c r="FER94" s="385"/>
      <c r="FES94" s="396"/>
      <c r="FET94" s="392"/>
      <c r="FEU94" s="135"/>
      <c r="FEV94" s="135"/>
      <c r="FEW94" s="386"/>
      <c r="FEX94" s="135"/>
      <c r="FEY94" s="387"/>
      <c r="FEZ94" s="387"/>
      <c r="FFA94" s="383"/>
      <c r="FFB94" s="384"/>
      <c r="FFC94" s="28"/>
      <c r="FFD94" s="385"/>
      <c r="FFE94" s="396"/>
      <c r="FFF94" s="392"/>
      <c r="FFG94" s="135"/>
      <c r="FFH94" s="135"/>
      <c r="FFI94" s="386"/>
      <c r="FFJ94" s="135"/>
      <c r="FFK94" s="387"/>
      <c r="FFL94" s="387"/>
      <c r="FFM94" s="383"/>
      <c r="FFN94" s="384"/>
      <c r="FFO94" s="28"/>
      <c r="FFP94" s="385"/>
      <c r="FFQ94" s="396"/>
      <c r="FFR94" s="392"/>
      <c r="FFS94" s="135"/>
      <c r="FFT94" s="135"/>
      <c r="FFU94" s="386"/>
      <c r="FFV94" s="135"/>
      <c r="FFW94" s="387"/>
      <c r="FFX94" s="387"/>
      <c r="FFY94" s="383"/>
      <c r="FFZ94" s="384"/>
      <c r="FGA94" s="28"/>
      <c r="FGB94" s="385"/>
      <c r="FGC94" s="396"/>
      <c r="FGD94" s="392"/>
      <c r="FGE94" s="135"/>
      <c r="FGF94" s="135"/>
      <c r="FGG94" s="386"/>
      <c r="FGH94" s="135"/>
      <c r="FGI94" s="387"/>
      <c r="FGJ94" s="387"/>
      <c r="FGK94" s="383"/>
      <c r="FGL94" s="384"/>
      <c r="FGM94" s="28"/>
      <c r="FGN94" s="385"/>
      <c r="FGO94" s="396"/>
      <c r="FGP94" s="392"/>
      <c r="FGQ94" s="135"/>
      <c r="FGR94" s="135"/>
      <c r="FGS94" s="386"/>
      <c r="FGT94" s="135"/>
      <c r="FGU94" s="387"/>
      <c r="FGV94" s="387"/>
      <c r="FGW94" s="383"/>
      <c r="FGX94" s="384"/>
      <c r="FGY94" s="28"/>
      <c r="FGZ94" s="385"/>
      <c r="FHA94" s="396"/>
      <c r="FHB94" s="392"/>
      <c r="FHC94" s="135"/>
      <c r="FHD94" s="135"/>
      <c r="FHE94" s="386"/>
      <c r="FHF94" s="135"/>
      <c r="FHG94" s="387"/>
      <c r="FHH94" s="387"/>
      <c r="FHI94" s="383"/>
      <c r="FHJ94" s="384"/>
      <c r="FHK94" s="28"/>
      <c r="FHL94" s="385"/>
      <c r="FHM94" s="396"/>
      <c r="FHN94" s="392"/>
      <c r="FHO94" s="135"/>
      <c r="FHP94" s="135"/>
      <c r="FHQ94" s="386"/>
      <c r="FHR94" s="135"/>
      <c r="FHS94" s="387"/>
      <c r="FHT94" s="387"/>
      <c r="FHU94" s="383"/>
      <c r="FHV94" s="384"/>
      <c r="FHW94" s="28"/>
      <c r="FHX94" s="385"/>
      <c r="FHY94" s="396"/>
      <c r="FHZ94" s="392"/>
      <c r="FIA94" s="135"/>
      <c r="FIB94" s="135"/>
      <c r="FIC94" s="386"/>
      <c r="FID94" s="135"/>
      <c r="FIE94" s="387"/>
      <c r="FIF94" s="387"/>
      <c r="FIG94" s="383"/>
      <c r="FIH94" s="384"/>
      <c r="FII94" s="28"/>
      <c r="FIJ94" s="385"/>
      <c r="FIK94" s="396"/>
      <c r="FIL94" s="392"/>
      <c r="FIM94" s="135"/>
      <c r="FIN94" s="135"/>
      <c r="FIO94" s="386"/>
      <c r="FIP94" s="135"/>
      <c r="FIQ94" s="387"/>
      <c r="FIR94" s="387"/>
      <c r="FIS94" s="383"/>
      <c r="FIT94" s="384"/>
      <c r="FIU94" s="28"/>
      <c r="FIV94" s="385"/>
      <c r="FIW94" s="396"/>
      <c r="FIX94" s="392"/>
      <c r="FIY94" s="135"/>
      <c r="FIZ94" s="135"/>
      <c r="FJA94" s="386"/>
      <c r="FJB94" s="135"/>
      <c r="FJC94" s="387"/>
      <c r="FJD94" s="387"/>
      <c r="FJE94" s="383"/>
      <c r="FJF94" s="384"/>
      <c r="FJG94" s="28"/>
      <c r="FJH94" s="385"/>
      <c r="FJI94" s="396"/>
      <c r="FJJ94" s="392"/>
      <c r="FJK94" s="135"/>
      <c r="FJL94" s="135"/>
      <c r="FJM94" s="386"/>
      <c r="FJN94" s="135"/>
      <c r="FJO94" s="387"/>
      <c r="FJP94" s="387"/>
      <c r="FJQ94" s="383"/>
      <c r="FJR94" s="384"/>
      <c r="FJS94" s="28"/>
      <c r="FJT94" s="385"/>
      <c r="FJU94" s="396"/>
      <c r="FJV94" s="392"/>
      <c r="FJW94" s="135"/>
      <c r="FJX94" s="135"/>
      <c r="FJY94" s="386"/>
      <c r="FJZ94" s="135"/>
      <c r="FKA94" s="387"/>
      <c r="FKB94" s="387"/>
      <c r="FKC94" s="383"/>
      <c r="FKD94" s="384"/>
      <c r="FKE94" s="28"/>
      <c r="FKF94" s="385"/>
      <c r="FKG94" s="396"/>
      <c r="FKH94" s="392"/>
      <c r="FKI94" s="135"/>
      <c r="FKJ94" s="135"/>
      <c r="FKK94" s="386"/>
      <c r="FKL94" s="135"/>
      <c r="FKM94" s="387"/>
      <c r="FKN94" s="387"/>
      <c r="FKO94" s="383"/>
      <c r="FKP94" s="384"/>
      <c r="FKQ94" s="28"/>
      <c r="FKR94" s="385"/>
      <c r="FKS94" s="396"/>
      <c r="FKT94" s="392"/>
      <c r="FKU94" s="135"/>
      <c r="FKV94" s="135"/>
      <c r="FKW94" s="386"/>
      <c r="FKX94" s="135"/>
      <c r="FKY94" s="387"/>
      <c r="FKZ94" s="387"/>
      <c r="FLA94" s="383"/>
      <c r="FLB94" s="384"/>
      <c r="FLC94" s="28"/>
      <c r="FLD94" s="385"/>
      <c r="FLE94" s="396"/>
      <c r="FLF94" s="392"/>
      <c r="FLG94" s="135"/>
      <c r="FLH94" s="135"/>
      <c r="FLI94" s="386"/>
      <c r="FLJ94" s="135"/>
      <c r="FLK94" s="387"/>
      <c r="FLL94" s="387"/>
      <c r="FLM94" s="383"/>
      <c r="FLN94" s="384"/>
      <c r="FLO94" s="28"/>
      <c r="FLP94" s="385"/>
      <c r="FLQ94" s="396"/>
      <c r="FLR94" s="392"/>
      <c r="FLS94" s="135"/>
      <c r="FLT94" s="135"/>
      <c r="FLU94" s="386"/>
      <c r="FLV94" s="135"/>
      <c r="FLW94" s="387"/>
      <c r="FLX94" s="387"/>
      <c r="FLY94" s="383"/>
      <c r="FLZ94" s="384"/>
      <c r="FMA94" s="28"/>
      <c r="FMB94" s="385"/>
      <c r="FMC94" s="396"/>
      <c r="FMD94" s="392"/>
      <c r="FME94" s="135"/>
      <c r="FMF94" s="135"/>
      <c r="FMG94" s="386"/>
      <c r="FMH94" s="135"/>
      <c r="FMI94" s="387"/>
      <c r="FMJ94" s="387"/>
      <c r="FMK94" s="383"/>
      <c r="FML94" s="384"/>
      <c r="FMM94" s="28"/>
      <c r="FMN94" s="385"/>
      <c r="FMO94" s="396"/>
      <c r="FMP94" s="392"/>
      <c r="FMQ94" s="135"/>
      <c r="FMR94" s="135"/>
      <c r="FMS94" s="386"/>
      <c r="FMT94" s="135"/>
      <c r="FMU94" s="387"/>
      <c r="FMV94" s="387"/>
      <c r="FMW94" s="383"/>
      <c r="FMX94" s="384"/>
      <c r="FMY94" s="28"/>
      <c r="FMZ94" s="385"/>
      <c r="FNA94" s="396"/>
      <c r="FNB94" s="392"/>
      <c r="FNC94" s="135"/>
      <c r="FND94" s="135"/>
      <c r="FNE94" s="386"/>
      <c r="FNF94" s="135"/>
      <c r="FNG94" s="387"/>
      <c r="FNH94" s="387"/>
      <c r="FNI94" s="383"/>
      <c r="FNJ94" s="384"/>
      <c r="FNK94" s="28"/>
      <c r="FNL94" s="385"/>
      <c r="FNM94" s="396"/>
      <c r="FNN94" s="392"/>
      <c r="FNO94" s="135"/>
      <c r="FNP94" s="135"/>
      <c r="FNQ94" s="386"/>
      <c r="FNR94" s="135"/>
      <c r="FNS94" s="387"/>
      <c r="FNT94" s="387"/>
      <c r="FNU94" s="383"/>
      <c r="FNV94" s="384"/>
      <c r="FNW94" s="28"/>
      <c r="FNX94" s="385"/>
      <c r="FNY94" s="396"/>
      <c r="FNZ94" s="392"/>
      <c r="FOA94" s="135"/>
      <c r="FOB94" s="135"/>
      <c r="FOC94" s="386"/>
      <c r="FOD94" s="135"/>
      <c r="FOE94" s="387"/>
      <c r="FOF94" s="387"/>
      <c r="FOG94" s="383"/>
      <c r="FOH94" s="384"/>
      <c r="FOI94" s="28"/>
      <c r="FOJ94" s="385"/>
      <c r="FOK94" s="396"/>
      <c r="FOL94" s="392"/>
      <c r="FOM94" s="135"/>
      <c r="FON94" s="135"/>
      <c r="FOO94" s="386"/>
      <c r="FOP94" s="135"/>
      <c r="FOQ94" s="387"/>
      <c r="FOR94" s="387"/>
      <c r="FOS94" s="383"/>
      <c r="FOT94" s="384"/>
      <c r="FOU94" s="28"/>
      <c r="FOV94" s="385"/>
      <c r="FOW94" s="396"/>
      <c r="FOX94" s="392"/>
      <c r="FOY94" s="135"/>
      <c r="FOZ94" s="135"/>
      <c r="FPA94" s="386"/>
      <c r="FPB94" s="135"/>
      <c r="FPC94" s="387"/>
      <c r="FPD94" s="387"/>
      <c r="FPE94" s="383"/>
      <c r="FPF94" s="384"/>
      <c r="FPG94" s="28"/>
      <c r="FPH94" s="385"/>
      <c r="FPI94" s="396"/>
      <c r="FPJ94" s="392"/>
      <c r="FPK94" s="135"/>
      <c r="FPL94" s="135"/>
      <c r="FPM94" s="386"/>
      <c r="FPN94" s="135"/>
      <c r="FPO94" s="387"/>
      <c r="FPP94" s="387"/>
      <c r="FPQ94" s="383"/>
      <c r="FPR94" s="384"/>
      <c r="FPS94" s="28"/>
      <c r="FPT94" s="385"/>
      <c r="FPU94" s="396"/>
      <c r="FPV94" s="392"/>
      <c r="FPW94" s="135"/>
      <c r="FPX94" s="135"/>
      <c r="FPY94" s="386"/>
      <c r="FPZ94" s="135"/>
      <c r="FQA94" s="387"/>
      <c r="FQB94" s="387"/>
      <c r="FQC94" s="383"/>
      <c r="FQD94" s="384"/>
      <c r="FQE94" s="28"/>
      <c r="FQF94" s="385"/>
      <c r="FQG94" s="396"/>
      <c r="FQH94" s="392"/>
      <c r="FQI94" s="135"/>
      <c r="FQJ94" s="135"/>
      <c r="FQK94" s="386"/>
      <c r="FQL94" s="135"/>
      <c r="FQM94" s="387"/>
      <c r="FQN94" s="387"/>
      <c r="FQO94" s="383"/>
      <c r="FQP94" s="384"/>
      <c r="FQQ94" s="28"/>
      <c r="FQR94" s="385"/>
      <c r="FQS94" s="396"/>
      <c r="FQT94" s="392"/>
      <c r="FQU94" s="135"/>
      <c r="FQV94" s="135"/>
      <c r="FQW94" s="386"/>
      <c r="FQX94" s="135"/>
      <c r="FQY94" s="387"/>
      <c r="FQZ94" s="387"/>
      <c r="FRA94" s="383"/>
      <c r="FRB94" s="384"/>
      <c r="FRC94" s="28"/>
      <c r="FRD94" s="385"/>
      <c r="FRE94" s="396"/>
      <c r="FRF94" s="392"/>
      <c r="FRG94" s="135"/>
      <c r="FRH94" s="135"/>
      <c r="FRI94" s="386"/>
      <c r="FRJ94" s="135"/>
      <c r="FRK94" s="387"/>
      <c r="FRL94" s="387"/>
      <c r="FRM94" s="383"/>
      <c r="FRN94" s="384"/>
      <c r="FRO94" s="28"/>
      <c r="FRP94" s="385"/>
      <c r="FRQ94" s="396"/>
      <c r="FRR94" s="392"/>
      <c r="FRS94" s="135"/>
      <c r="FRT94" s="135"/>
      <c r="FRU94" s="386"/>
      <c r="FRV94" s="135"/>
      <c r="FRW94" s="387"/>
      <c r="FRX94" s="387"/>
      <c r="FRY94" s="383"/>
      <c r="FRZ94" s="384"/>
      <c r="FSA94" s="28"/>
      <c r="FSB94" s="385"/>
      <c r="FSC94" s="396"/>
      <c r="FSD94" s="392"/>
      <c r="FSE94" s="135"/>
      <c r="FSF94" s="135"/>
      <c r="FSG94" s="386"/>
      <c r="FSH94" s="135"/>
      <c r="FSI94" s="387"/>
      <c r="FSJ94" s="387"/>
      <c r="FSK94" s="383"/>
      <c r="FSL94" s="384"/>
      <c r="FSM94" s="28"/>
      <c r="FSN94" s="385"/>
      <c r="FSO94" s="396"/>
      <c r="FSP94" s="392"/>
      <c r="FSQ94" s="135"/>
      <c r="FSR94" s="135"/>
      <c r="FSS94" s="386"/>
      <c r="FST94" s="135"/>
      <c r="FSU94" s="387"/>
      <c r="FSV94" s="387"/>
      <c r="FSW94" s="383"/>
      <c r="FSX94" s="384"/>
      <c r="FSY94" s="28"/>
      <c r="FSZ94" s="385"/>
      <c r="FTA94" s="396"/>
      <c r="FTB94" s="392"/>
      <c r="FTC94" s="135"/>
      <c r="FTD94" s="135"/>
      <c r="FTE94" s="386"/>
      <c r="FTF94" s="135"/>
      <c r="FTG94" s="387"/>
      <c r="FTH94" s="387"/>
      <c r="FTI94" s="383"/>
      <c r="FTJ94" s="384"/>
      <c r="FTK94" s="28"/>
      <c r="FTL94" s="385"/>
      <c r="FTM94" s="396"/>
      <c r="FTN94" s="392"/>
      <c r="FTO94" s="135"/>
      <c r="FTP94" s="135"/>
      <c r="FTQ94" s="386"/>
      <c r="FTR94" s="135"/>
      <c r="FTS94" s="387"/>
      <c r="FTT94" s="387"/>
      <c r="FTU94" s="383"/>
      <c r="FTV94" s="384"/>
      <c r="FTW94" s="28"/>
      <c r="FTX94" s="385"/>
      <c r="FTY94" s="396"/>
      <c r="FTZ94" s="392"/>
      <c r="FUA94" s="135"/>
      <c r="FUB94" s="135"/>
      <c r="FUC94" s="386"/>
      <c r="FUD94" s="135"/>
      <c r="FUE94" s="387"/>
      <c r="FUF94" s="387"/>
      <c r="FUG94" s="383"/>
      <c r="FUH94" s="384"/>
      <c r="FUI94" s="28"/>
      <c r="FUJ94" s="385"/>
      <c r="FUK94" s="396"/>
      <c r="FUL94" s="392"/>
      <c r="FUM94" s="135"/>
      <c r="FUN94" s="135"/>
      <c r="FUO94" s="386"/>
      <c r="FUP94" s="135"/>
      <c r="FUQ94" s="387"/>
      <c r="FUR94" s="387"/>
      <c r="FUS94" s="383"/>
      <c r="FUT94" s="384"/>
      <c r="FUU94" s="28"/>
      <c r="FUV94" s="385"/>
      <c r="FUW94" s="396"/>
      <c r="FUX94" s="392"/>
      <c r="FUY94" s="135"/>
      <c r="FUZ94" s="135"/>
      <c r="FVA94" s="386"/>
      <c r="FVB94" s="135"/>
      <c r="FVC94" s="387"/>
      <c r="FVD94" s="387"/>
      <c r="FVE94" s="383"/>
      <c r="FVF94" s="384"/>
      <c r="FVG94" s="28"/>
      <c r="FVH94" s="385"/>
      <c r="FVI94" s="396"/>
      <c r="FVJ94" s="392"/>
      <c r="FVK94" s="135"/>
      <c r="FVL94" s="135"/>
      <c r="FVM94" s="386"/>
      <c r="FVN94" s="135"/>
      <c r="FVO94" s="387"/>
      <c r="FVP94" s="387"/>
      <c r="FVQ94" s="383"/>
      <c r="FVR94" s="384"/>
      <c r="FVS94" s="28"/>
      <c r="FVT94" s="385"/>
      <c r="FVU94" s="396"/>
      <c r="FVV94" s="392"/>
      <c r="FVW94" s="135"/>
      <c r="FVX94" s="135"/>
      <c r="FVY94" s="386"/>
      <c r="FVZ94" s="135"/>
      <c r="FWA94" s="387"/>
      <c r="FWB94" s="387"/>
      <c r="FWC94" s="383"/>
      <c r="FWD94" s="384"/>
      <c r="FWE94" s="28"/>
      <c r="FWF94" s="385"/>
      <c r="FWG94" s="396"/>
      <c r="FWH94" s="392"/>
      <c r="FWI94" s="135"/>
      <c r="FWJ94" s="135"/>
      <c r="FWK94" s="386"/>
      <c r="FWL94" s="135"/>
      <c r="FWM94" s="387"/>
      <c r="FWN94" s="387"/>
      <c r="FWO94" s="383"/>
      <c r="FWP94" s="384"/>
      <c r="FWQ94" s="28"/>
      <c r="FWR94" s="385"/>
      <c r="FWS94" s="396"/>
      <c r="FWT94" s="392"/>
      <c r="FWU94" s="135"/>
      <c r="FWV94" s="135"/>
      <c r="FWW94" s="386"/>
      <c r="FWX94" s="135"/>
      <c r="FWY94" s="387"/>
      <c r="FWZ94" s="387"/>
      <c r="FXA94" s="383"/>
      <c r="FXB94" s="384"/>
      <c r="FXC94" s="28"/>
      <c r="FXD94" s="385"/>
      <c r="FXE94" s="396"/>
      <c r="FXF94" s="392"/>
      <c r="FXG94" s="135"/>
      <c r="FXH94" s="135"/>
      <c r="FXI94" s="386"/>
      <c r="FXJ94" s="135"/>
      <c r="FXK94" s="387"/>
      <c r="FXL94" s="387"/>
      <c r="FXM94" s="383"/>
      <c r="FXN94" s="384"/>
      <c r="FXO94" s="28"/>
      <c r="FXP94" s="385"/>
      <c r="FXQ94" s="396"/>
      <c r="FXR94" s="392"/>
      <c r="FXS94" s="135"/>
      <c r="FXT94" s="135"/>
      <c r="FXU94" s="386"/>
      <c r="FXV94" s="135"/>
      <c r="FXW94" s="387"/>
      <c r="FXX94" s="387"/>
      <c r="FXY94" s="383"/>
      <c r="FXZ94" s="384"/>
      <c r="FYA94" s="28"/>
      <c r="FYB94" s="385"/>
      <c r="FYC94" s="396"/>
      <c r="FYD94" s="392"/>
      <c r="FYE94" s="135"/>
      <c r="FYF94" s="135"/>
      <c r="FYG94" s="386"/>
      <c r="FYH94" s="135"/>
      <c r="FYI94" s="387"/>
      <c r="FYJ94" s="387"/>
      <c r="FYK94" s="383"/>
      <c r="FYL94" s="384"/>
      <c r="FYM94" s="28"/>
      <c r="FYN94" s="385"/>
      <c r="FYO94" s="396"/>
      <c r="FYP94" s="392"/>
      <c r="FYQ94" s="135"/>
      <c r="FYR94" s="135"/>
      <c r="FYS94" s="386"/>
      <c r="FYT94" s="135"/>
      <c r="FYU94" s="387"/>
      <c r="FYV94" s="387"/>
      <c r="FYW94" s="383"/>
      <c r="FYX94" s="384"/>
      <c r="FYY94" s="28"/>
      <c r="FYZ94" s="385"/>
      <c r="FZA94" s="396"/>
      <c r="FZB94" s="392"/>
      <c r="FZC94" s="135"/>
      <c r="FZD94" s="135"/>
      <c r="FZE94" s="386"/>
      <c r="FZF94" s="135"/>
      <c r="FZG94" s="387"/>
      <c r="FZH94" s="387"/>
      <c r="FZI94" s="383"/>
      <c r="FZJ94" s="384"/>
      <c r="FZK94" s="28"/>
      <c r="FZL94" s="385"/>
      <c r="FZM94" s="396"/>
      <c r="FZN94" s="392"/>
      <c r="FZO94" s="135"/>
      <c r="FZP94" s="135"/>
      <c r="FZQ94" s="386"/>
      <c r="FZR94" s="135"/>
      <c r="FZS94" s="387"/>
      <c r="FZT94" s="387"/>
      <c r="FZU94" s="383"/>
      <c r="FZV94" s="384"/>
      <c r="FZW94" s="28"/>
      <c r="FZX94" s="385"/>
      <c r="FZY94" s="396"/>
      <c r="FZZ94" s="392"/>
      <c r="GAA94" s="135"/>
      <c r="GAB94" s="135"/>
      <c r="GAC94" s="386"/>
      <c r="GAD94" s="135"/>
      <c r="GAE94" s="387"/>
      <c r="GAF94" s="387"/>
      <c r="GAG94" s="383"/>
      <c r="GAH94" s="384"/>
      <c r="GAI94" s="28"/>
      <c r="GAJ94" s="385"/>
      <c r="GAK94" s="396"/>
      <c r="GAL94" s="392"/>
      <c r="GAM94" s="135"/>
      <c r="GAN94" s="135"/>
      <c r="GAO94" s="386"/>
      <c r="GAP94" s="135"/>
      <c r="GAQ94" s="387"/>
      <c r="GAR94" s="387"/>
      <c r="GAS94" s="383"/>
      <c r="GAT94" s="384"/>
      <c r="GAU94" s="28"/>
      <c r="GAV94" s="385"/>
      <c r="GAW94" s="396"/>
      <c r="GAX94" s="392"/>
      <c r="GAY94" s="135"/>
      <c r="GAZ94" s="135"/>
      <c r="GBA94" s="386"/>
      <c r="GBB94" s="135"/>
      <c r="GBC94" s="387"/>
      <c r="GBD94" s="387"/>
      <c r="GBE94" s="383"/>
      <c r="GBF94" s="384"/>
      <c r="GBG94" s="28"/>
      <c r="GBH94" s="385"/>
      <c r="GBI94" s="396"/>
      <c r="GBJ94" s="392"/>
      <c r="GBK94" s="135"/>
      <c r="GBL94" s="135"/>
      <c r="GBM94" s="386"/>
      <c r="GBN94" s="135"/>
      <c r="GBO94" s="387"/>
      <c r="GBP94" s="387"/>
      <c r="GBQ94" s="383"/>
      <c r="GBR94" s="384"/>
      <c r="GBS94" s="28"/>
      <c r="GBT94" s="385"/>
      <c r="GBU94" s="396"/>
      <c r="GBV94" s="392"/>
      <c r="GBW94" s="135"/>
      <c r="GBX94" s="135"/>
      <c r="GBY94" s="386"/>
      <c r="GBZ94" s="135"/>
      <c r="GCA94" s="387"/>
      <c r="GCB94" s="387"/>
      <c r="GCC94" s="383"/>
      <c r="GCD94" s="384"/>
      <c r="GCE94" s="28"/>
      <c r="GCF94" s="385"/>
      <c r="GCG94" s="396"/>
      <c r="GCH94" s="392"/>
      <c r="GCI94" s="135"/>
      <c r="GCJ94" s="135"/>
      <c r="GCK94" s="386"/>
      <c r="GCL94" s="135"/>
      <c r="GCM94" s="387"/>
      <c r="GCN94" s="387"/>
      <c r="GCO94" s="383"/>
      <c r="GCP94" s="384"/>
      <c r="GCQ94" s="28"/>
      <c r="GCR94" s="385"/>
      <c r="GCS94" s="396"/>
      <c r="GCT94" s="392"/>
      <c r="GCU94" s="135"/>
      <c r="GCV94" s="135"/>
      <c r="GCW94" s="386"/>
      <c r="GCX94" s="135"/>
      <c r="GCY94" s="387"/>
      <c r="GCZ94" s="387"/>
      <c r="GDA94" s="383"/>
      <c r="GDB94" s="384"/>
      <c r="GDC94" s="28"/>
      <c r="GDD94" s="385"/>
      <c r="GDE94" s="396"/>
      <c r="GDF94" s="392"/>
      <c r="GDG94" s="135"/>
      <c r="GDH94" s="135"/>
      <c r="GDI94" s="386"/>
      <c r="GDJ94" s="135"/>
      <c r="GDK94" s="387"/>
      <c r="GDL94" s="387"/>
      <c r="GDM94" s="383"/>
      <c r="GDN94" s="384"/>
      <c r="GDO94" s="28"/>
      <c r="GDP94" s="385"/>
      <c r="GDQ94" s="396"/>
      <c r="GDR94" s="392"/>
      <c r="GDS94" s="135"/>
      <c r="GDT94" s="135"/>
      <c r="GDU94" s="386"/>
      <c r="GDV94" s="135"/>
      <c r="GDW94" s="387"/>
      <c r="GDX94" s="387"/>
      <c r="GDY94" s="383"/>
      <c r="GDZ94" s="384"/>
      <c r="GEA94" s="28"/>
      <c r="GEB94" s="385"/>
      <c r="GEC94" s="396"/>
      <c r="GED94" s="392"/>
      <c r="GEE94" s="135"/>
      <c r="GEF94" s="135"/>
      <c r="GEG94" s="386"/>
      <c r="GEH94" s="135"/>
      <c r="GEI94" s="387"/>
      <c r="GEJ94" s="387"/>
      <c r="GEK94" s="383"/>
      <c r="GEL94" s="384"/>
      <c r="GEM94" s="28"/>
      <c r="GEN94" s="385"/>
      <c r="GEO94" s="396"/>
      <c r="GEP94" s="392"/>
      <c r="GEQ94" s="135"/>
      <c r="GER94" s="135"/>
      <c r="GES94" s="386"/>
      <c r="GET94" s="135"/>
      <c r="GEU94" s="387"/>
      <c r="GEV94" s="387"/>
      <c r="GEW94" s="383"/>
      <c r="GEX94" s="384"/>
      <c r="GEY94" s="28"/>
      <c r="GEZ94" s="385"/>
      <c r="GFA94" s="396"/>
      <c r="GFB94" s="392"/>
      <c r="GFC94" s="135"/>
      <c r="GFD94" s="135"/>
      <c r="GFE94" s="386"/>
      <c r="GFF94" s="135"/>
      <c r="GFG94" s="387"/>
      <c r="GFH94" s="387"/>
      <c r="GFI94" s="383"/>
      <c r="GFJ94" s="384"/>
      <c r="GFK94" s="28"/>
      <c r="GFL94" s="385"/>
      <c r="GFM94" s="396"/>
      <c r="GFN94" s="392"/>
      <c r="GFO94" s="135"/>
      <c r="GFP94" s="135"/>
      <c r="GFQ94" s="386"/>
      <c r="GFR94" s="135"/>
      <c r="GFS94" s="387"/>
      <c r="GFT94" s="387"/>
      <c r="GFU94" s="383"/>
      <c r="GFV94" s="384"/>
      <c r="GFW94" s="28"/>
      <c r="GFX94" s="385"/>
      <c r="GFY94" s="396"/>
      <c r="GFZ94" s="392"/>
      <c r="GGA94" s="135"/>
      <c r="GGB94" s="135"/>
      <c r="GGC94" s="386"/>
      <c r="GGD94" s="135"/>
      <c r="GGE94" s="387"/>
      <c r="GGF94" s="387"/>
      <c r="GGG94" s="383"/>
      <c r="GGH94" s="384"/>
      <c r="GGI94" s="28"/>
      <c r="GGJ94" s="385"/>
      <c r="GGK94" s="396"/>
      <c r="GGL94" s="392"/>
      <c r="GGM94" s="135"/>
      <c r="GGN94" s="135"/>
      <c r="GGO94" s="386"/>
      <c r="GGP94" s="135"/>
      <c r="GGQ94" s="387"/>
      <c r="GGR94" s="387"/>
      <c r="GGS94" s="383"/>
      <c r="GGT94" s="384"/>
      <c r="GGU94" s="28"/>
      <c r="GGV94" s="385"/>
      <c r="GGW94" s="396"/>
      <c r="GGX94" s="392"/>
      <c r="GGY94" s="135"/>
      <c r="GGZ94" s="135"/>
      <c r="GHA94" s="386"/>
      <c r="GHB94" s="135"/>
      <c r="GHC94" s="387"/>
      <c r="GHD94" s="387"/>
      <c r="GHE94" s="383"/>
      <c r="GHF94" s="384"/>
      <c r="GHG94" s="28"/>
      <c r="GHH94" s="385"/>
      <c r="GHI94" s="396"/>
      <c r="GHJ94" s="392"/>
      <c r="GHK94" s="135"/>
      <c r="GHL94" s="135"/>
      <c r="GHM94" s="386"/>
      <c r="GHN94" s="135"/>
      <c r="GHO94" s="387"/>
      <c r="GHP94" s="387"/>
      <c r="GHQ94" s="383"/>
      <c r="GHR94" s="384"/>
      <c r="GHS94" s="28"/>
      <c r="GHT94" s="385"/>
      <c r="GHU94" s="396"/>
      <c r="GHV94" s="392"/>
      <c r="GHW94" s="135"/>
      <c r="GHX94" s="135"/>
      <c r="GHY94" s="386"/>
      <c r="GHZ94" s="135"/>
      <c r="GIA94" s="387"/>
      <c r="GIB94" s="387"/>
      <c r="GIC94" s="383"/>
      <c r="GID94" s="384"/>
      <c r="GIE94" s="28"/>
      <c r="GIF94" s="385"/>
      <c r="GIG94" s="396"/>
      <c r="GIH94" s="392"/>
      <c r="GII94" s="135"/>
      <c r="GIJ94" s="135"/>
      <c r="GIK94" s="386"/>
      <c r="GIL94" s="135"/>
      <c r="GIM94" s="387"/>
      <c r="GIN94" s="387"/>
      <c r="GIO94" s="383"/>
      <c r="GIP94" s="384"/>
      <c r="GIQ94" s="28"/>
      <c r="GIR94" s="385"/>
      <c r="GIS94" s="396"/>
      <c r="GIT94" s="392"/>
      <c r="GIU94" s="135"/>
      <c r="GIV94" s="135"/>
      <c r="GIW94" s="386"/>
      <c r="GIX94" s="135"/>
      <c r="GIY94" s="387"/>
      <c r="GIZ94" s="387"/>
      <c r="GJA94" s="383"/>
      <c r="GJB94" s="384"/>
      <c r="GJC94" s="28"/>
      <c r="GJD94" s="385"/>
      <c r="GJE94" s="396"/>
      <c r="GJF94" s="392"/>
      <c r="GJG94" s="135"/>
      <c r="GJH94" s="135"/>
      <c r="GJI94" s="386"/>
      <c r="GJJ94" s="135"/>
      <c r="GJK94" s="387"/>
      <c r="GJL94" s="387"/>
      <c r="GJM94" s="383"/>
      <c r="GJN94" s="384"/>
      <c r="GJO94" s="28"/>
      <c r="GJP94" s="385"/>
      <c r="GJQ94" s="396"/>
      <c r="GJR94" s="392"/>
      <c r="GJS94" s="135"/>
      <c r="GJT94" s="135"/>
      <c r="GJU94" s="386"/>
      <c r="GJV94" s="135"/>
      <c r="GJW94" s="387"/>
      <c r="GJX94" s="387"/>
      <c r="GJY94" s="383"/>
      <c r="GJZ94" s="384"/>
      <c r="GKA94" s="28"/>
      <c r="GKB94" s="385"/>
      <c r="GKC94" s="396"/>
      <c r="GKD94" s="392"/>
      <c r="GKE94" s="135"/>
      <c r="GKF94" s="135"/>
      <c r="GKG94" s="386"/>
      <c r="GKH94" s="135"/>
      <c r="GKI94" s="387"/>
      <c r="GKJ94" s="387"/>
      <c r="GKK94" s="383"/>
      <c r="GKL94" s="384"/>
      <c r="GKM94" s="28"/>
      <c r="GKN94" s="385"/>
      <c r="GKO94" s="396"/>
      <c r="GKP94" s="392"/>
      <c r="GKQ94" s="135"/>
      <c r="GKR94" s="135"/>
      <c r="GKS94" s="386"/>
      <c r="GKT94" s="135"/>
      <c r="GKU94" s="387"/>
      <c r="GKV94" s="387"/>
      <c r="GKW94" s="383"/>
      <c r="GKX94" s="384"/>
      <c r="GKY94" s="28"/>
      <c r="GKZ94" s="385"/>
      <c r="GLA94" s="396"/>
      <c r="GLB94" s="392"/>
      <c r="GLC94" s="135"/>
      <c r="GLD94" s="135"/>
      <c r="GLE94" s="386"/>
      <c r="GLF94" s="135"/>
      <c r="GLG94" s="387"/>
      <c r="GLH94" s="387"/>
      <c r="GLI94" s="383"/>
      <c r="GLJ94" s="384"/>
      <c r="GLK94" s="28"/>
      <c r="GLL94" s="385"/>
      <c r="GLM94" s="396"/>
      <c r="GLN94" s="392"/>
      <c r="GLO94" s="135"/>
      <c r="GLP94" s="135"/>
      <c r="GLQ94" s="386"/>
      <c r="GLR94" s="135"/>
      <c r="GLS94" s="387"/>
      <c r="GLT94" s="387"/>
      <c r="GLU94" s="383"/>
      <c r="GLV94" s="384"/>
      <c r="GLW94" s="28"/>
      <c r="GLX94" s="385"/>
      <c r="GLY94" s="396"/>
      <c r="GLZ94" s="392"/>
      <c r="GMA94" s="135"/>
      <c r="GMB94" s="135"/>
      <c r="GMC94" s="386"/>
      <c r="GMD94" s="135"/>
      <c r="GME94" s="387"/>
      <c r="GMF94" s="387"/>
      <c r="GMG94" s="383"/>
      <c r="GMH94" s="384"/>
      <c r="GMI94" s="28"/>
      <c r="GMJ94" s="385"/>
      <c r="GMK94" s="396"/>
      <c r="GML94" s="392"/>
      <c r="GMM94" s="135"/>
      <c r="GMN94" s="135"/>
      <c r="GMO94" s="386"/>
      <c r="GMP94" s="135"/>
      <c r="GMQ94" s="387"/>
      <c r="GMR94" s="387"/>
      <c r="GMS94" s="383"/>
      <c r="GMT94" s="384"/>
      <c r="GMU94" s="28"/>
      <c r="GMV94" s="385"/>
      <c r="GMW94" s="396"/>
      <c r="GMX94" s="392"/>
      <c r="GMY94" s="135"/>
      <c r="GMZ94" s="135"/>
      <c r="GNA94" s="386"/>
      <c r="GNB94" s="135"/>
      <c r="GNC94" s="387"/>
      <c r="GND94" s="387"/>
      <c r="GNE94" s="383"/>
      <c r="GNF94" s="384"/>
      <c r="GNG94" s="28"/>
      <c r="GNH94" s="385"/>
      <c r="GNI94" s="396"/>
      <c r="GNJ94" s="392"/>
      <c r="GNK94" s="135"/>
      <c r="GNL94" s="135"/>
      <c r="GNM94" s="386"/>
      <c r="GNN94" s="135"/>
      <c r="GNO94" s="387"/>
      <c r="GNP94" s="387"/>
      <c r="GNQ94" s="383"/>
      <c r="GNR94" s="384"/>
      <c r="GNS94" s="28"/>
      <c r="GNT94" s="385"/>
      <c r="GNU94" s="396"/>
      <c r="GNV94" s="392"/>
      <c r="GNW94" s="135"/>
      <c r="GNX94" s="135"/>
      <c r="GNY94" s="386"/>
      <c r="GNZ94" s="135"/>
      <c r="GOA94" s="387"/>
      <c r="GOB94" s="387"/>
      <c r="GOC94" s="383"/>
      <c r="GOD94" s="384"/>
      <c r="GOE94" s="28"/>
      <c r="GOF94" s="385"/>
      <c r="GOG94" s="396"/>
      <c r="GOH94" s="392"/>
      <c r="GOI94" s="135"/>
      <c r="GOJ94" s="135"/>
      <c r="GOK94" s="386"/>
      <c r="GOL94" s="135"/>
      <c r="GOM94" s="387"/>
      <c r="GON94" s="387"/>
      <c r="GOO94" s="383"/>
      <c r="GOP94" s="384"/>
      <c r="GOQ94" s="28"/>
      <c r="GOR94" s="385"/>
      <c r="GOS94" s="396"/>
      <c r="GOT94" s="392"/>
      <c r="GOU94" s="135"/>
      <c r="GOV94" s="135"/>
      <c r="GOW94" s="386"/>
      <c r="GOX94" s="135"/>
      <c r="GOY94" s="387"/>
      <c r="GOZ94" s="387"/>
      <c r="GPA94" s="383"/>
      <c r="GPB94" s="384"/>
      <c r="GPC94" s="28"/>
      <c r="GPD94" s="385"/>
      <c r="GPE94" s="396"/>
      <c r="GPF94" s="392"/>
      <c r="GPG94" s="135"/>
      <c r="GPH94" s="135"/>
      <c r="GPI94" s="386"/>
      <c r="GPJ94" s="135"/>
      <c r="GPK94" s="387"/>
      <c r="GPL94" s="387"/>
      <c r="GPM94" s="383"/>
      <c r="GPN94" s="384"/>
      <c r="GPO94" s="28"/>
      <c r="GPP94" s="385"/>
      <c r="GPQ94" s="396"/>
      <c r="GPR94" s="392"/>
      <c r="GPS94" s="135"/>
      <c r="GPT94" s="135"/>
      <c r="GPU94" s="386"/>
      <c r="GPV94" s="135"/>
      <c r="GPW94" s="387"/>
      <c r="GPX94" s="387"/>
      <c r="GPY94" s="383"/>
      <c r="GPZ94" s="384"/>
      <c r="GQA94" s="28"/>
      <c r="GQB94" s="385"/>
      <c r="GQC94" s="396"/>
      <c r="GQD94" s="392"/>
      <c r="GQE94" s="135"/>
      <c r="GQF94" s="135"/>
      <c r="GQG94" s="386"/>
      <c r="GQH94" s="135"/>
      <c r="GQI94" s="387"/>
      <c r="GQJ94" s="387"/>
      <c r="GQK94" s="383"/>
      <c r="GQL94" s="384"/>
      <c r="GQM94" s="28"/>
      <c r="GQN94" s="385"/>
      <c r="GQO94" s="396"/>
      <c r="GQP94" s="392"/>
      <c r="GQQ94" s="135"/>
      <c r="GQR94" s="135"/>
      <c r="GQS94" s="386"/>
      <c r="GQT94" s="135"/>
      <c r="GQU94" s="387"/>
      <c r="GQV94" s="387"/>
      <c r="GQW94" s="383"/>
      <c r="GQX94" s="384"/>
      <c r="GQY94" s="28"/>
      <c r="GQZ94" s="385"/>
      <c r="GRA94" s="396"/>
      <c r="GRB94" s="392"/>
      <c r="GRC94" s="135"/>
      <c r="GRD94" s="135"/>
      <c r="GRE94" s="386"/>
      <c r="GRF94" s="135"/>
      <c r="GRG94" s="387"/>
      <c r="GRH94" s="387"/>
      <c r="GRI94" s="383"/>
      <c r="GRJ94" s="384"/>
      <c r="GRK94" s="28"/>
      <c r="GRL94" s="385"/>
      <c r="GRM94" s="396"/>
      <c r="GRN94" s="392"/>
      <c r="GRO94" s="135"/>
      <c r="GRP94" s="135"/>
      <c r="GRQ94" s="386"/>
      <c r="GRR94" s="135"/>
      <c r="GRS94" s="387"/>
      <c r="GRT94" s="387"/>
      <c r="GRU94" s="383"/>
      <c r="GRV94" s="384"/>
      <c r="GRW94" s="28"/>
      <c r="GRX94" s="385"/>
      <c r="GRY94" s="396"/>
      <c r="GRZ94" s="392"/>
      <c r="GSA94" s="135"/>
      <c r="GSB94" s="135"/>
      <c r="GSC94" s="386"/>
      <c r="GSD94" s="135"/>
      <c r="GSE94" s="387"/>
      <c r="GSF94" s="387"/>
      <c r="GSG94" s="383"/>
      <c r="GSH94" s="384"/>
      <c r="GSI94" s="28"/>
      <c r="GSJ94" s="385"/>
      <c r="GSK94" s="396"/>
      <c r="GSL94" s="392"/>
      <c r="GSM94" s="135"/>
      <c r="GSN94" s="135"/>
      <c r="GSO94" s="386"/>
      <c r="GSP94" s="135"/>
      <c r="GSQ94" s="387"/>
      <c r="GSR94" s="387"/>
      <c r="GSS94" s="383"/>
      <c r="GST94" s="384"/>
      <c r="GSU94" s="28"/>
      <c r="GSV94" s="385"/>
      <c r="GSW94" s="396"/>
      <c r="GSX94" s="392"/>
      <c r="GSY94" s="135"/>
      <c r="GSZ94" s="135"/>
      <c r="GTA94" s="386"/>
      <c r="GTB94" s="135"/>
      <c r="GTC94" s="387"/>
      <c r="GTD94" s="387"/>
      <c r="GTE94" s="383"/>
      <c r="GTF94" s="384"/>
      <c r="GTG94" s="28"/>
      <c r="GTH94" s="385"/>
      <c r="GTI94" s="396"/>
      <c r="GTJ94" s="392"/>
      <c r="GTK94" s="135"/>
      <c r="GTL94" s="135"/>
      <c r="GTM94" s="386"/>
      <c r="GTN94" s="135"/>
      <c r="GTO94" s="387"/>
      <c r="GTP94" s="387"/>
      <c r="GTQ94" s="383"/>
      <c r="GTR94" s="384"/>
      <c r="GTS94" s="28"/>
      <c r="GTT94" s="385"/>
      <c r="GTU94" s="396"/>
      <c r="GTV94" s="392"/>
      <c r="GTW94" s="135"/>
      <c r="GTX94" s="135"/>
      <c r="GTY94" s="386"/>
      <c r="GTZ94" s="135"/>
      <c r="GUA94" s="387"/>
      <c r="GUB94" s="387"/>
      <c r="GUC94" s="383"/>
      <c r="GUD94" s="384"/>
      <c r="GUE94" s="28"/>
      <c r="GUF94" s="385"/>
      <c r="GUG94" s="396"/>
      <c r="GUH94" s="392"/>
      <c r="GUI94" s="135"/>
      <c r="GUJ94" s="135"/>
      <c r="GUK94" s="386"/>
      <c r="GUL94" s="135"/>
      <c r="GUM94" s="387"/>
      <c r="GUN94" s="387"/>
      <c r="GUO94" s="383"/>
      <c r="GUP94" s="384"/>
      <c r="GUQ94" s="28"/>
      <c r="GUR94" s="385"/>
      <c r="GUS94" s="396"/>
      <c r="GUT94" s="392"/>
      <c r="GUU94" s="135"/>
      <c r="GUV94" s="135"/>
      <c r="GUW94" s="386"/>
      <c r="GUX94" s="135"/>
      <c r="GUY94" s="387"/>
      <c r="GUZ94" s="387"/>
      <c r="GVA94" s="383"/>
      <c r="GVB94" s="384"/>
      <c r="GVC94" s="28"/>
      <c r="GVD94" s="385"/>
      <c r="GVE94" s="396"/>
      <c r="GVF94" s="392"/>
      <c r="GVG94" s="135"/>
      <c r="GVH94" s="135"/>
      <c r="GVI94" s="386"/>
      <c r="GVJ94" s="135"/>
      <c r="GVK94" s="387"/>
      <c r="GVL94" s="387"/>
      <c r="GVM94" s="383"/>
      <c r="GVN94" s="384"/>
      <c r="GVO94" s="28"/>
      <c r="GVP94" s="385"/>
      <c r="GVQ94" s="396"/>
      <c r="GVR94" s="392"/>
      <c r="GVS94" s="135"/>
      <c r="GVT94" s="135"/>
      <c r="GVU94" s="386"/>
      <c r="GVV94" s="135"/>
      <c r="GVW94" s="387"/>
      <c r="GVX94" s="387"/>
      <c r="GVY94" s="383"/>
      <c r="GVZ94" s="384"/>
      <c r="GWA94" s="28"/>
      <c r="GWB94" s="385"/>
      <c r="GWC94" s="396"/>
      <c r="GWD94" s="392"/>
      <c r="GWE94" s="135"/>
      <c r="GWF94" s="135"/>
      <c r="GWG94" s="386"/>
      <c r="GWH94" s="135"/>
      <c r="GWI94" s="387"/>
      <c r="GWJ94" s="387"/>
      <c r="GWK94" s="383"/>
      <c r="GWL94" s="384"/>
      <c r="GWM94" s="28"/>
      <c r="GWN94" s="385"/>
      <c r="GWO94" s="396"/>
      <c r="GWP94" s="392"/>
      <c r="GWQ94" s="135"/>
      <c r="GWR94" s="135"/>
      <c r="GWS94" s="386"/>
      <c r="GWT94" s="135"/>
      <c r="GWU94" s="387"/>
      <c r="GWV94" s="387"/>
      <c r="GWW94" s="383"/>
      <c r="GWX94" s="384"/>
      <c r="GWY94" s="28"/>
      <c r="GWZ94" s="385"/>
      <c r="GXA94" s="396"/>
      <c r="GXB94" s="392"/>
      <c r="GXC94" s="135"/>
      <c r="GXD94" s="135"/>
      <c r="GXE94" s="386"/>
      <c r="GXF94" s="135"/>
      <c r="GXG94" s="387"/>
      <c r="GXH94" s="387"/>
      <c r="GXI94" s="383"/>
      <c r="GXJ94" s="384"/>
      <c r="GXK94" s="28"/>
      <c r="GXL94" s="385"/>
      <c r="GXM94" s="396"/>
      <c r="GXN94" s="392"/>
      <c r="GXO94" s="135"/>
      <c r="GXP94" s="135"/>
      <c r="GXQ94" s="386"/>
      <c r="GXR94" s="135"/>
      <c r="GXS94" s="387"/>
      <c r="GXT94" s="387"/>
      <c r="GXU94" s="383"/>
      <c r="GXV94" s="384"/>
      <c r="GXW94" s="28"/>
      <c r="GXX94" s="385"/>
      <c r="GXY94" s="396"/>
      <c r="GXZ94" s="392"/>
      <c r="GYA94" s="135"/>
      <c r="GYB94" s="135"/>
      <c r="GYC94" s="386"/>
      <c r="GYD94" s="135"/>
      <c r="GYE94" s="387"/>
      <c r="GYF94" s="387"/>
      <c r="GYG94" s="383"/>
      <c r="GYH94" s="384"/>
      <c r="GYI94" s="28"/>
      <c r="GYJ94" s="385"/>
      <c r="GYK94" s="396"/>
      <c r="GYL94" s="392"/>
      <c r="GYM94" s="135"/>
      <c r="GYN94" s="135"/>
      <c r="GYO94" s="386"/>
      <c r="GYP94" s="135"/>
      <c r="GYQ94" s="387"/>
      <c r="GYR94" s="387"/>
      <c r="GYS94" s="383"/>
      <c r="GYT94" s="384"/>
      <c r="GYU94" s="28"/>
      <c r="GYV94" s="385"/>
      <c r="GYW94" s="396"/>
      <c r="GYX94" s="392"/>
      <c r="GYY94" s="135"/>
      <c r="GYZ94" s="135"/>
      <c r="GZA94" s="386"/>
      <c r="GZB94" s="135"/>
      <c r="GZC94" s="387"/>
      <c r="GZD94" s="387"/>
      <c r="GZE94" s="383"/>
      <c r="GZF94" s="384"/>
      <c r="GZG94" s="28"/>
      <c r="GZH94" s="385"/>
      <c r="GZI94" s="396"/>
      <c r="GZJ94" s="392"/>
      <c r="GZK94" s="135"/>
      <c r="GZL94" s="135"/>
      <c r="GZM94" s="386"/>
      <c r="GZN94" s="135"/>
      <c r="GZO94" s="387"/>
      <c r="GZP94" s="387"/>
      <c r="GZQ94" s="383"/>
      <c r="GZR94" s="384"/>
      <c r="GZS94" s="28"/>
      <c r="GZT94" s="385"/>
      <c r="GZU94" s="396"/>
      <c r="GZV94" s="392"/>
      <c r="GZW94" s="135"/>
      <c r="GZX94" s="135"/>
      <c r="GZY94" s="386"/>
      <c r="GZZ94" s="135"/>
      <c r="HAA94" s="387"/>
      <c r="HAB94" s="387"/>
      <c r="HAC94" s="383"/>
      <c r="HAD94" s="384"/>
      <c r="HAE94" s="28"/>
      <c r="HAF94" s="385"/>
      <c r="HAG94" s="396"/>
      <c r="HAH94" s="392"/>
      <c r="HAI94" s="135"/>
      <c r="HAJ94" s="135"/>
      <c r="HAK94" s="386"/>
      <c r="HAL94" s="135"/>
      <c r="HAM94" s="387"/>
      <c r="HAN94" s="387"/>
      <c r="HAO94" s="383"/>
      <c r="HAP94" s="384"/>
      <c r="HAQ94" s="28"/>
      <c r="HAR94" s="385"/>
      <c r="HAS94" s="396"/>
      <c r="HAT94" s="392"/>
      <c r="HAU94" s="135"/>
      <c r="HAV94" s="135"/>
      <c r="HAW94" s="386"/>
      <c r="HAX94" s="135"/>
      <c r="HAY94" s="387"/>
      <c r="HAZ94" s="387"/>
      <c r="HBA94" s="383"/>
      <c r="HBB94" s="384"/>
      <c r="HBC94" s="28"/>
      <c r="HBD94" s="385"/>
      <c r="HBE94" s="396"/>
      <c r="HBF94" s="392"/>
      <c r="HBG94" s="135"/>
      <c r="HBH94" s="135"/>
      <c r="HBI94" s="386"/>
      <c r="HBJ94" s="135"/>
      <c r="HBK94" s="387"/>
      <c r="HBL94" s="387"/>
      <c r="HBM94" s="383"/>
      <c r="HBN94" s="384"/>
      <c r="HBO94" s="28"/>
      <c r="HBP94" s="385"/>
      <c r="HBQ94" s="396"/>
      <c r="HBR94" s="392"/>
      <c r="HBS94" s="135"/>
      <c r="HBT94" s="135"/>
      <c r="HBU94" s="386"/>
      <c r="HBV94" s="135"/>
      <c r="HBW94" s="387"/>
      <c r="HBX94" s="387"/>
      <c r="HBY94" s="383"/>
      <c r="HBZ94" s="384"/>
      <c r="HCA94" s="28"/>
      <c r="HCB94" s="385"/>
      <c r="HCC94" s="396"/>
      <c r="HCD94" s="392"/>
      <c r="HCE94" s="135"/>
      <c r="HCF94" s="135"/>
      <c r="HCG94" s="386"/>
      <c r="HCH94" s="135"/>
      <c r="HCI94" s="387"/>
      <c r="HCJ94" s="387"/>
      <c r="HCK94" s="383"/>
      <c r="HCL94" s="384"/>
      <c r="HCM94" s="28"/>
      <c r="HCN94" s="385"/>
      <c r="HCO94" s="396"/>
      <c r="HCP94" s="392"/>
      <c r="HCQ94" s="135"/>
      <c r="HCR94" s="135"/>
      <c r="HCS94" s="386"/>
      <c r="HCT94" s="135"/>
      <c r="HCU94" s="387"/>
      <c r="HCV94" s="387"/>
      <c r="HCW94" s="383"/>
      <c r="HCX94" s="384"/>
      <c r="HCY94" s="28"/>
      <c r="HCZ94" s="385"/>
      <c r="HDA94" s="396"/>
      <c r="HDB94" s="392"/>
      <c r="HDC94" s="135"/>
      <c r="HDD94" s="135"/>
      <c r="HDE94" s="386"/>
      <c r="HDF94" s="135"/>
      <c r="HDG94" s="387"/>
      <c r="HDH94" s="387"/>
      <c r="HDI94" s="383"/>
      <c r="HDJ94" s="384"/>
      <c r="HDK94" s="28"/>
      <c r="HDL94" s="385"/>
      <c r="HDM94" s="396"/>
      <c r="HDN94" s="392"/>
      <c r="HDO94" s="135"/>
      <c r="HDP94" s="135"/>
      <c r="HDQ94" s="386"/>
      <c r="HDR94" s="135"/>
      <c r="HDS94" s="387"/>
      <c r="HDT94" s="387"/>
      <c r="HDU94" s="383"/>
      <c r="HDV94" s="384"/>
      <c r="HDW94" s="28"/>
      <c r="HDX94" s="385"/>
      <c r="HDY94" s="396"/>
      <c r="HDZ94" s="392"/>
      <c r="HEA94" s="135"/>
      <c r="HEB94" s="135"/>
      <c r="HEC94" s="386"/>
      <c r="HED94" s="135"/>
      <c r="HEE94" s="387"/>
      <c r="HEF94" s="387"/>
      <c r="HEG94" s="383"/>
      <c r="HEH94" s="384"/>
      <c r="HEI94" s="28"/>
      <c r="HEJ94" s="385"/>
      <c r="HEK94" s="396"/>
      <c r="HEL94" s="392"/>
      <c r="HEM94" s="135"/>
      <c r="HEN94" s="135"/>
      <c r="HEO94" s="386"/>
      <c r="HEP94" s="135"/>
      <c r="HEQ94" s="387"/>
      <c r="HER94" s="387"/>
      <c r="HES94" s="383"/>
      <c r="HET94" s="384"/>
      <c r="HEU94" s="28"/>
      <c r="HEV94" s="385"/>
      <c r="HEW94" s="396"/>
      <c r="HEX94" s="392"/>
      <c r="HEY94" s="135"/>
      <c r="HEZ94" s="135"/>
      <c r="HFA94" s="386"/>
      <c r="HFB94" s="135"/>
      <c r="HFC94" s="387"/>
      <c r="HFD94" s="387"/>
      <c r="HFE94" s="383"/>
      <c r="HFF94" s="384"/>
      <c r="HFG94" s="28"/>
      <c r="HFH94" s="385"/>
      <c r="HFI94" s="396"/>
      <c r="HFJ94" s="392"/>
      <c r="HFK94" s="135"/>
      <c r="HFL94" s="135"/>
      <c r="HFM94" s="386"/>
      <c r="HFN94" s="135"/>
      <c r="HFO94" s="387"/>
      <c r="HFP94" s="387"/>
      <c r="HFQ94" s="383"/>
      <c r="HFR94" s="384"/>
      <c r="HFS94" s="28"/>
      <c r="HFT94" s="385"/>
      <c r="HFU94" s="396"/>
      <c r="HFV94" s="392"/>
      <c r="HFW94" s="135"/>
      <c r="HFX94" s="135"/>
      <c r="HFY94" s="386"/>
      <c r="HFZ94" s="135"/>
      <c r="HGA94" s="387"/>
      <c r="HGB94" s="387"/>
      <c r="HGC94" s="383"/>
      <c r="HGD94" s="384"/>
      <c r="HGE94" s="28"/>
      <c r="HGF94" s="385"/>
      <c r="HGG94" s="396"/>
      <c r="HGH94" s="392"/>
      <c r="HGI94" s="135"/>
      <c r="HGJ94" s="135"/>
      <c r="HGK94" s="386"/>
      <c r="HGL94" s="135"/>
      <c r="HGM94" s="387"/>
      <c r="HGN94" s="387"/>
      <c r="HGO94" s="383"/>
      <c r="HGP94" s="384"/>
      <c r="HGQ94" s="28"/>
      <c r="HGR94" s="385"/>
      <c r="HGS94" s="396"/>
      <c r="HGT94" s="392"/>
      <c r="HGU94" s="135"/>
      <c r="HGV94" s="135"/>
      <c r="HGW94" s="386"/>
      <c r="HGX94" s="135"/>
      <c r="HGY94" s="387"/>
      <c r="HGZ94" s="387"/>
      <c r="HHA94" s="383"/>
      <c r="HHB94" s="384"/>
      <c r="HHC94" s="28"/>
      <c r="HHD94" s="385"/>
      <c r="HHE94" s="396"/>
      <c r="HHF94" s="392"/>
      <c r="HHG94" s="135"/>
      <c r="HHH94" s="135"/>
      <c r="HHI94" s="386"/>
      <c r="HHJ94" s="135"/>
      <c r="HHK94" s="387"/>
      <c r="HHL94" s="387"/>
      <c r="HHM94" s="383"/>
      <c r="HHN94" s="384"/>
      <c r="HHO94" s="28"/>
      <c r="HHP94" s="385"/>
      <c r="HHQ94" s="396"/>
      <c r="HHR94" s="392"/>
      <c r="HHS94" s="135"/>
      <c r="HHT94" s="135"/>
      <c r="HHU94" s="386"/>
      <c r="HHV94" s="135"/>
      <c r="HHW94" s="387"/>
      <c r="HHX94" s="387"/>
      <c r="HHY94" s="383"/>
      <c r="HHZ94" s="384"/>
      <c r="HIA94" s="28"/>
      <c r="HIB94" s="385"/>
      <c r="HIC94" s="396"/>
      <c r="HID94" s="392"/>
      <c r="HIE94" s="135"/>
      <c r="HIF94" s="135"/>
      <c r="HIG94" s="386"/>
      <c r="HIH94" s="135"/>
      <c r="HII94" s="387"/>
      <c r="HIJ94" s="387"/>
      <c r="HIK94" s="383"/>
      <c r="HIL94" s="384"/>
      <c r="HIM94" s="28"/>
      <c r="HIN94" s="385"/>
      <c r="HIO94" s="396"/>
      <c r="HIP94" s="392"/>
      <c r="HIQ94" s="135"/>
      <c r="HIR94" s="135"/>
      <c r="HIS94" s="386"/>
      <c r="HIT94" s="135"/>
      <c r="HIU94" s="387"/>
      <c r="HIV94" s="387"/>
      <c r="HIW94" s="383"/>
      <c r="HIX94" s="384"/>
      <c r="HIY94" s="28"/>
      <c r="HIZ94" s="385"/>
      <c r="HJA94" s="396"/>
      <c r="HJB94" s="392"/>
      <c r="HJC94" s="135"/>
      <c r="HJD94" s="135"/>
      <c r="HJE94" s="386"/>
      <c r="HJF94" s="135"/>
      <c r="HJG94" s="387"/>
      <c r="HJH94" s="387"/>
      <c r="HJI94" s="383"/>
      <c r="HJJ94" s="384"/>
      <c r="HJK94" s="28"/>
      <c r="HJL94" s="385"/>
      <c r="HJM94" s="396"/>
      <c r="HJN94" s="392"/>
      <c r="HJO94" s="135"/>
      <c r="HJP94" s="135"/>
      <c r="HJQ94" s="386"/>
      <c r="HJR94" s="135"/>
      <c r="HJS94" s="387"/>
      <c r="HJT94" s="387"/>
      <c r="HJU94" s="383"/>
      <c r="HJV94" s="384"/>
      <c r="HJW94" s="28"/>
      <c r="HJX94" s="385"/>
      <c r="HJY94" s="396"/>
      <c r="HJZ94" s="392"/>
      <c r="HKA94" s="135"/>
      <c r="HKB94" s="135"/>
      <c r="HKC94" s="386"/>
      <c r="HKD94" s="135"/>
      <c r="HKE94" s="387"/>
      <c r="HKF94" s="387"/>
      <c r="HKG94" s="383"/>
      <c r="HKH94" s="384"/>
      <c r="HKI94" s="28"/>
      <c r="HKJ94" s="385"/>
      <c r="HKK94" s="396"/>
      <c r="HKL94" s="392"/>
      <c r="HKM94" s="135"/>
      <c r="HKN94" s="135"/>
      <c r="HKO94" s="386"/>
      <c r="HKP94" s="135"/>
      <c r="HKQ94" s="387"/>
      <c r="HKR94" s="387"/>
      <c r="HKS94" s="383"/>
      <c r="HKT94" s="384"/>
      <c r="HKU94" s="28"/>
      <c r="HKV94" s="385"/>
      <c r="HKW94" s="396"/>
      <c r="HKX94" s="392"/>
      <c r="HKY94" s="135"/>
      <c r="HKZ94" s="135"/>
      <c r="HLA94" s="386"/>
      <c r="HLB94" s="135"/>
      <c r="HLC94" s="387"/>
      <c r="HLD94" s="387"/>
      <c r="HLE94" s="383"/>
      <c r="HLF94" s="384"/>
      <c r="HLG94" s="28"/>
      <c r="HLH94" s="385"/>
      <c r="HLI94" s="396"/>
      <c r="HLJ94" s="392"/>
      <c r="HLK94" s="135"/>
      <c r="HLL94" s="135"/>
      <c r="HLM94" s="386"/>
      <c r="HLN94" s="135"/>
      <c r="HLO94" s="387"/>
      <c r="HLP94" s="387"/>
      <c r="HLQ94" s="383"/>
      <c r="HLR94" s="384"/>
      <c r="HLS94" s="28"/>
      <c r="HLT94" s="385"/>
      <c r="HLU94" s="396"/>
      <c r="HLV94" s="392"/>
      <c r="HLW94" s="135"/>
      <c r="HLX94" s="135"/>
      <c r="HLY94" s="386"/>
      <c r="HLZ94" s="135"/>
      <c r="HMA94" s="387"/>
      <c r="HMB94" s="387"/>
      <c r="HMC94" s="383"/>
      <c r="HMD94" s="384"/>
      <c r="HME94" s="28"/>
      <c r="HMF94" s="385"/>
      <c r="HMG94" s="396"/>
      <c r="HMH94" s="392"/>
      <c r="HMI94" s="135"/>
      <c r="HMJ94" s="135"/>
      <c r="HMK94" s="386"/>
      <c r="HML94" s="135"/>
      <c r="HMM94" s="387"/>
      <c r="HMN94" s="387"/>
      <c r="HMO94" s="383"/>
      <c r="HMP94" s="384"/>
      <c r="HMQ94" s="28"/>
      <c r="HMR94" s="385"/>
      <c r="HMS94" s="396"/>
      <c r="HMT94" s="392"/>
      <c r="HMU94" s="135"/>
      <c r="HMV94" s="135"/>
      <c r="HMW94" s="386"/>
      <c r="HMX94" s="135"/>
      <c r="HMY94" s="387"/>
      <c r="HMZ94" s="387"/>
      <c r="HNA94" s="383"/>
      <c r="HNB94" s="384"/>
      <c r="HNC94" s="28"/>
      <c r="HND94" s="385"/>
      <c r="HNE94" s="396"/>
      <c r="HNF94" s="392"/>
      <c r="HNG94" s="135"/>
      <c r="HNH94" s="135"/>
      <c r="HNI94" s="386"/>
      <c r="HNJ94" s="135"/>
      <c r="HNK94" s="387"/>
      <c r="HNL94" s="387"/>
      <c r="HNM94" s="383"/>
      <c r="HNN94" s="384"/>
      <c r="HNO94" s="28"/>
      <c r="HNP94" s="385"/>
      <c r="HNQ94" s="396"/>
      <c r="HNR94" s="392"/>
      <c r="HNS94" s="135"/>
      <c r="HNT94" s="135"/>
      <c r="HNU94" s="386"/>
      <c r="HNV94" s="135"/>
      <c r="HNW94" s="387"/>
      <c r="HNX94" s="387"/>
      <c r="HNY94" s="383"/>
      <c r="HNZ94" s="384"/>
      <c r="HOA94" s="28"/>
      <c r="HOB94" s="385"/>
      <c r="HOC94" s="396"/>
      <c r="HOD94" s="392"/>
      <c r="HOE94" s="135"/>
      <c r="HOF94" s="135"/>
      <c r="HOG94" s="386"/>
      <c r="HOH94" s="135"/>
      <c r="HOI94" s="387"/>
      <c r="HOJ94" s="387"/>
      <c r="HOK94" s="383"/>
      <c r="HOL94" s="384"/>
      <c r="HOM94" s="28"/>
      <c r="HON94" s="385"/>
      <c r="HOO94" s="396"/>
      <c r="HOP94" s="392"/>
      <c r="HOQ94" s="135"/>
      <c r="HOR94" s="135"/>
      <c r="HOS94" s="386"/>
      <c r="HOT94" s="135"/>
      <c r="HOU94" s="387"/>
      <c r="HOV94" s="387"/>
      <c r="HOW94" s="383"/>
      <c r="HOX94" s="384"/>
      <c r="HOY94" s="28"/>
      <c r="HOZ94" s="385"/>
      <c r="HPA94" s="396"/>
      <c r="HPB94" s="392"/>
      <c r="HPC94" s="135"/>
      <c r="HPD94" s="135"/>
      <c r="HPE94" s="386"/>
      <c r="HPF94" s="135"/>
      <c r="HPG94" s="387"/>
      <c r="HPH94" s="387"/>
      <c r="HPI94" s="383"/>
      <c r="HPJ94" s="384"/>
      <c r="HPK94" s="28"/>
      <c r="HPL94" s="385"/>
      <c r="HPM94" s="396"/>
      <c r="HPN94" s="392"/>
      <c r="HPO94" s="135"/>
      <c r="HPP94" s="135"/>
      <c r="HPQ94" s="386"/>
      <c r="HPR94" s="135"/>
      <c r="HPS94" s="387"/>
      <c r="HPT94" s="387"/>
      <c r="HPU94" s="383"/>
      <c r="HPV94" s="384"/>
      <c r="HPW94" s="28"/>
      <c r="HPX94" s="385"/>
      <c r="HPY94" s="396"/>
      <c r="HPZ94" s="392"/>
      <c r="HQA94" s="135"/>
      <c r="HQB94" s="135"/>
      <c r="HQC94" s="386"/>
      <c r="HQD94" s="135"/>
      <c r="HQE94" s="387"/>
      <c r="HQF94" s="387"/>
      <c r="HQG94" s="383"/>
      <c r="HQH94" s="384"/>
      <c r="HQI94" s="28"/>
      <c r="HQJ94" s="385"/>
      <c r="HQK94" s="396"/>
      <c r="HQL94" s="392"/>
      <c r="HQM94" s="135"/>
      <c r="HQN94" s="135"/>
      <c r="HQO94" s="386"/>
      <c r="HQP94" s="135"/>
      <c r="HQQ94" s="387"/>
      <c r="HQR94" s="387"/>
      <c r="HQS94" s="383"/>
      <c r="HQT94" s="384"/>
      <c r="HQU94" s="28"/>
      <c r="HQV94" s="385"/>
      <c r="HQW94" s="396"/>
      <c r="HQX94" s="392"/>
      <c r="HQY94" s="135"/>
      <c r="HQZ94" s="135"/>
      <c r="HRA94" s="386"/>
      <c r="HRB94" s="135"/>
      <c r="HRC94" s="387"/>
      <c r="HRD94" s="387"/>
      <c r="HRE94" s="383"/>
      <c r="HRF94" s="384"/>
      <c r="HRG94" s="28"/>
      <c r="HRH94" s="385"/>
      <c r="HRI94" s="396"/>
      <c r="HRJ94" s="392"/>
      <c r="HRK94" s="135"/>
      <c r="HRL94" s="135"/>
      <c r="HRM94" s="386"/>
      <c r="HRN94" s="135"/>
      <c r="HRO94" s="387"/>
      <c r="HRP94" s="387"/>
      <c r="HRQ94" s="383"/>
      <c r="HRR94" s="384"/>
      <c r="HRS94" s="28"/>
      <c r="HRT94" s="385"/>
      <c r="HRU94" s="396"/>
      <c r="HRV94" s="392"/>
      <c r="HRW94" s="135"/>
      <c r="HRX94" s="135"/>
      <c r="HRY94" s="386"/>
      <c r="HRZ94" s="135"/>
      <c r="HSA94" s="387"/>
      <c r="HSB94" s="387"/>
      <c r="HSC94" s="383"/>
      <c r="HSD94" s="384"/>
      <c r="HSE94" s="28"/>
      <c r="HSF94" s="385"/>
      <c r="HSG94" s="396"/>
      <c r="HSH94" s="392"/>
      <c r="HSI94" s="135"/>
      <c r="HSJ94" s="135"/>
      <c r="HSK94" s="386"/>
      <c r="HSL94" s="135"/>
      <c r="HSM94" s="387"/>
      <c r="HSN94" s="387"/>
      <c r="HSO94" s="383"/>
      <c r="HSP94" s="384"/>
      <c r="HSQ94" s="28"/>
      <c r="HSR94" s="385"/>
      <c r="HSS94" s="396"/>
      <c r="HST94" s="392"/>
      <c r="HSU94" s="135"/>
      <c r="HSV94" s="135"/>
      <c r="HSW94" s="386"/>
      <c r="HSX94" s="135"/>
      <c r="HSY94" s="387"/>
      <c r="HSZ94" s="387"/>
      <c r="HTA94" s="383"/>
      <c r="HTB94" s="384"/>
      <c r="HTC94" s="28"/>
      <c r="HTD94" s="385"/>
      <c r="HTE94" s="396"/>
      <c r="HTF94" s="392"/>
      <c r="HTG94" s="135"/>
      <c r="HTH94" s="135"/>
      <c r="HTI94" s="386"/>
      <c r="HTJ94" s="135"/>
      <c r="HTK94" s="387"/>
      <c r="HTL94" s="387"/>
      <c r="HTM94" s="383"/>
      <c r="HTN94" s="384"/>
      <c r="HTO94" s="28"/>
      <c r="HTP94" s="385"/>
      <c r="HTQ94" s="396"/>
      <c r="HTR94" s="392"/>
      <c r="HTS94" s="135"/>
      <c r="HTT94" s="135"/>
      <c r="HTU94" s="386"/>
      <c r="HTV94" s="135"/>
      <c r="HTW94" s="387"/>
      <c r="HTX94" s="387"/>
      <c r="HTY94" s="383"/>
      <c r="HTZ94" s="384"/>
      <c r="HUA94" s="28"/>
      <c r="HUB94" s="385"/>
      <c r="HUC94" s="396"/>
      <c r="HUD94" s="392"/>
      <c r="HUE94" s="135"/>
      <c r="HUF94" s="135"/>
      <c r="HUG94" s="386"/>
      <c r="HUH94" s="135"/>
      <c r="HUI94" s="387"/>
      <c r="HUJ94" s="387"/>
      <c r="HUK94" s="383"/>
      <c r="HUL94" s="384"/>
      <c r="HUM94" s="28"/>
      <c r="HUN94" s="385"/>
      <c r="HUO94" s="396"/>
      <c r="HUP94" s="392"/>
      <c r="HUQ94" s="135"/>
      <c r="HUR94" s="135"/>
      <c r="HUS94" s="386"/>
      <c r="HUT94" s="135"/>
      <c r="HUU94" s="387"/>
      <c r="HUV94" s="387"/>
      <c r="HUW94" s="383"/>
      <c r="HUX94" s="384"/>
      <c r="HUY94" s="28"/>
      <c r="HUZ94" s="385"/>
      <c r="HVA94" s="396"/>
      <c r="HVB94" s="392"/>
      <c r="HVC94" s="135"/>
      <c r="HVD94" s="135"/>
      <c r="HVE94" s="386"/>
      <c r="HVF94" s="135"/>
      <c r="HVG94" s="387"/>
      <c r="HVH94" s="387"/>
      <c r="HVI94" s="383"/>
      <c r="HVJ94" s="384"/>
      <c r="HVK94" s="28"/>
      <c r="HVL94" s="385"/>
      <c r="HVM94" s="396"/>
      <c r="HVN94" s="392"/>
      <c r="HVO94" s="135"/>
      <c r="HVP94" s="135"/>
      <c r="HVQ94" s="386"/>
      <c r="HVR94" s="135"/>
      <c r="HVS94" s="387"/>
      <c r="HVT94" s="387"/>
      <c r="HVU94" s="383"/>
      <c r="HVV94" s="384"/>
      <c r="HVW94" s="28"/>
      <c r="HVX94" s="385"/>
      <c r="HVY94" s="396"/>
      <c r="HVZ94" s="392"/>
      <c r="HWA94" s="135"/>
      <c r="HWB94" s="135"/>
      <c r="HWC94" s="386"/>
      <c r="HWD94" s="135"/>
      <c r="HWE94" s="387"/>
      <c r="HWF94" s="387"/>
      <c r="HWG94" s="383"/>
      <c r="HWH94" s="384"/>
      <c r="HWI94" s="28"/>
      <c r="HWJ94" s="385"/>
      <c r="HWK94" s="396"/>
      <c r="HWL94" s="392"/>
      <c r="HWM94" s="135"/>
      <c r="HWN94" s="135"/>
      <c r="HWO94" s="386"/>
      <c r="HWP94" s="135"/>
      <c r="HWQ94" s="387"/>
      <c r="HWR94" s="387"/>
      <c r="HWS94" s="383"/>
      <c r="HWT94" s="384"/>
      <c r="HWU94" s="28"/>
      <c r="HWV94" s="385"/>
      <c r="HWW94" s="396"/>
      <c r="HWX94" s="392"/>
      <c r="HWY94" s="135"/>
      <c r="HWZ94" s="135"/>
      <c r="HXA94" s="386"/>
      <c r="HXB94" s="135"/>
      <c r="HXC94" s="387"/>
      <c r="HXD94" s="387"/>
      <c r="HXE94" s="383"/>
      <c r="HXF94" s="384"/>
      <c r="HXG94" s="28"/>
      <c r="HXH94" s="385"/>
      <c r="HXI94" s="396"/>
      <c r="HXJ94" s="392"/>
      <c r="HXK94" s="135"/>
      <c r="HXL94" s="135"/>
      <c r="HXM94" s="386"/>
      <c r="HXN94" s="135"/>
      <c r="HXO94" s="387"/>
      <c r="HXP94" s="387"/>
      <c r="HXQ94" s="383"/>
      <c r="HXR94" s="384"/>
      <c r="HXS94" s="28"/>
      <c r="HXT94" s="385"/>
      <c r="HXU94" s="396"/>
      <c r="HXV94" s="392"/>
      <c r="HXW94" s="135"/>
      <c r="HXX94" s="135"/>
      <c r="HXY94" s="386"/>
      <c r="HXZ94" s="135"/>
      <c r="HYA94" s="387"/>
      <c r="HYB94" s="387"/>
      <c r="HYC94" s="383"/>
      <c r="HYD94" s="384"/>
      <c r="HYE94" s="28"/>
      <c r="HYF94" s="385"/>
      <c r="HYG94" s="396"/>
      <c r="HYH94" s="392"/>
      <c r="HYI94" s="135"/>
      <c r="HYJ94" s="135"/>
      <c r="HYK94" s="386"/>
      <c r="HYL94" s="135"/>
      <c r="HYM94" s="387"/>
      <c r="HYN94" s="387"/>
      <c r="HYO94" s="383"/>
      <c r="HYP94" s="384"/>
      <c r="HYQ94" s="28"/>
      <c r="HYR94" s="385"/>
      <c r="HYS94" s="396"/>
      <c r="HYT94" s="392"/>
      <c r="HYU94" s="135"/>
      <c r="HYV94" s="135"/>
      <c r="HYW94" s="386"/>
      <c r="HYX94" s="135"/>
      <c r="HYY94" s="387"/>
      <c r="HYZ94" s="387"/>
      <c r="HZA94" s="383"/>
      <c r="HZB94" s="384"/>
      <c r="HZC94" s="28"/>
      <c r="HZD94" s="385"/>
      <c r="HZE94" s="396"/>
      <c r="HZF94" s="392"/>
      <c r="HZG94" s="135"/>
      <c r="HZH94" s="135"/>
      <c r="HZI94" s="386"/>
      <c r="HZJ94" s="135"/>
      <c r="HZK94" s="387"/>
      <c r="HZL94" s="387"/>
      <c r="HZM94" s="383"/>
      <c r="HZN94" s="384"/>
      <c r="HZO94" s="28"/>
      <c r="HZP94" s="385"/>
      <c r="HZQ94" s="396"/>
      <c r="HZR94" s="392"/>
      <c r="HZS94" s="135"/>
      <c r="HZT94" s="135"/>
      <c r="HZU94" s="386"/>
      <c r="HZV94" s="135"/>
      <c r="HZW94" s="387"/>
      <c r="HZX94" s="387"/>
      <c r="HZY94" s="383"/>
      <c r="HZZ94" s="384"/>
      <c r="IAA94" s="28"/>
      <c r="IAB94" s="385"/>
      <c r="IAC94" s="396"/>
      <c r="IAD94" s="392"/>
      <c r="IAE94" s="135"/>
      <c r="IAF94" s="135"/>
      <c r="IAG94" s="386"/>
      <c r="IAH94" s="135"/>
      <c r="IAI94" s="387"/>
      <c r="IAJ94" s="387"/>
      <c r="IAK94" s="383"/>
      <c r="IAL94" s="384"/>
      <c r="IAM94" s="28"/>
      <c r="IAN94" s="385"/>
      <c r="IAO94" s="396"/>
      <c r="IAP94" s="392"/>
      <c r="IAQ94" s="135"/>
      <c r="IAR94" s="135"/>
      <c r="IAS94" s="386"/>
      <c r="IAT94" s="135"/>
      <c r="IAU94" s="387"/>
      <c r="IAV94" s="387"/>
      <c r="IAW94" s="383"/>
      <c r="IAX94" s="384"/>
      <c r="IAY94" s="28"/>
      <c r="IAZ94" s="385"/>
      <c r="IBA94" s="396"/>
      <c r="IBB94" s="392"/>
      <c r="IBC94" s="135"/>
      <c r="IBD94" s="135"/>
      <c r="IBE94" s="386"/>
      <c r="IBF94" s="135"/>
      <c r="IBG94" s="387"/>
      <c r="IBH94" s="387"/>
      <c r="IBI94" s="383"/>
      <c r="IBJ94" s="384"/>
      <c r="IBK94" s="28"/>
      <c r="IBL94" s="385"/>
      <c r="IBM94" s="396"/>
      <c r="IBN94" s="392"/>
      <c r="IBO94" s="135"/>
      <c r="IBP94" s="135"/>
      <c r="IBQ94" s="386"/>
      <c r="IBR94" s="135"/>
      <c r="IBS94" s="387"/>
      <c r="IBT94" s="387"/>
      <c r="IBU94" s="383"/>
      <c r="IBV94" s="384"/>
      <c r="IBW94" s="28"/>
      <c r="IBX94" s="385"/>
      <c r="IBY94" s="396"/>
      <c r="IBZ94" s="392"/>
      <c r="ICA94" s="135"/>
      <c r="ICB94" s="135"/>
      <c r="ICC94" s="386"/>
      <c r="ICD94" s="135"/>
      <c r="ICE94" s="387"/>
      <c r="ICF94" s="387"/>
      <c r="ICG94" s="383"/>
      <c r="ICH94" s="384"/>
      <c r="ICI94" s="28"/>
      <c r="ICJ94" s="385"/>
      <c r="ICK94" s="396"/>
      <c r="ICL94" s="392"/>
      <c r="ICM94" s="135"/>
      <c r="ICN94" s="135"/>
      <c r="ICO94" s="386"/>
      <c r="ICP94" s="135"/>
      <c r="ICQ94" s="387"/>
      <c r="ICR94" s="387"/>
      <c r="ICS94" s="383"/>
      <c r="ICT94" s="384"/>
      <c r="ICU94" s="28"/>
      <c r="ICV94" s="385"/>
      <c r="ICW94" s="396"/>
      <c r="ICX94" s="392"/>
      <c r="ICY94" s="135"/>
      <c r="ICZ94" s="135"/>
      <c r="IDA94" s="386"/>
      <c r="IDB94" s="135"/>
      <c r="IDC94" s="387"/>
      <c r="IDD94" s="387"/>
      <c r="IDE94" s="383"/>
      <c r="IDF94" s="384"/>
      <c r="IDG94" s="28"/>
      <c r="IDH94" s="385"/>
      <c r="IDI94" s="396"/>
      <c r="IDJ94" s="392"/>
      <c r="IDK94" s="135"/>
      <c r="IDL94" s="135"/>
      <c r="IDM94" s="386"/>
      <c r="IDN94" s="135"/>
      <c r="IDO94" s="387"/>
      <c r="IDP94" s="387"/>
      <c r="IDQ94" s="383"/>
      <c r="IDR94" s="384"/>
      <c r="IDS94" s="28"/>
      <c r="IDT94" s="385"/>
      <c r="IDU94" s="396"/>
      <c r="IDV94" s="392"/>
      <c r="IDW94" s="135"/>
      <c r="IDX94" s="135"/>
      <c r="IDY94" s="386"/>
      <c r="IDZ94" s="135"/>
      <c r="IEA94" s="387"/>
      <c r="IEB94" s="387"/>
      <c r="IEC94" s="383"/>
      <c r="IED94" s="384"/>
      <c r="IEE94" s="28"/>
      <c r="IEF94" s="385"/>
      <c r="IEG94" s="396"/>
      <c r="IEH94" s="392"/>
      <c r="IEI94" s="135"/>
      <c r="IEJ94" s="135"/>
      <c r="IEK94" s="386"/>
      <c r="IEL94" s="135"/>
      <c r="IEM94" s="387"/>
      <c r="IEN94" s="387"/>
      <c r="IEO94" s="383"/>
      <c r="IEP94" s="384"/>
      <c r="IEQ94" s="28"/>
      <c r="IER94" s="385"/>
      <c r="IES94" s="396"/>
      <c r="IET94" s="392"/>
      <c r="IEU94" s="135"/>
      <c r="IEV94" s="135"/>
      <c r="IEW94" s="386"/>
      <c r="IEX94" s="135"/>
      <c r="IEY94" s="387"/>
      <c r="IEZ94" s="387"/>
      <c r="IFA94" s="383"/>
      <c r="IFB94" s="384"/>
      <c r="IFC94" s="28"/>
      <c r="IFD94" s="385"/>
      <c r="IFE94" s="396"/>
      <c r="IFF94" s="392"/>
      <c r="IFG94" s="135"/>
      <c r="IFH94" s="135"/>
      <c r="IFI94" s="386"/>
      <c r="IFJ94" s="135"/>
      <c r="IFK94" s="387"/>
      <c r="IFL94" s="387"/>
      <c r="IFM94" s="383"/>
      <c r="IFN94" s="384"/>
      <c r="IFO94" s="28"/>
      <c r="IFP94" s="385"/>
      <c r="IFQ94" s="396"/>
      <c r="IFR94" s="392"/>
      <c r="IFS94" s="135"/>
      <c r="IFT94" s="135"/>
      <c r="IFU94" s="386"/>
      <c r="IFV94" s="135"/>
      <c r="IFW94" s="387"/>
      <c r="IFX94" s="387"/>
      <c r="IFY94" s="383"/>
      <c r="IFZ94" s="384"/>
      <c r="IGA94" s="28"/>
      <c r="IGB94" s="385"/>
      <c r="IGC94" s="396"/>
      <c r="IGD94" s="392"/>
      <c r="IGE94" s="135"/>
      <c r="IGF94" s="135"/>
      <c r="IGG94" s="386"/>
      <c r="IGH94" s="135"/>
      <c r="IGI94" s="387"/>
      <c r="IGJ94" s="387"/>
      <c r="IGK94" s="383"/>
      <c r="IGL94" s="384"/>
      <c r="IGM94" s="28"/>
      <c r="IGN94" s="385"/>
      <c r="IGO94" s="396"/>
      <c r="IGP94" s="392"/>
      <c r="IGQ94" s="135"/>
      <c r="IGR94" s="135"/>
      <c r="IGS94" s="386"/>
      <c r="IGT94" s="135"/>
      <c r="IGU94" s="387"/>
      <c r="IGV94" s="387"/>
      <c r="IGW94" s="383"/>
      <c r="IGX94" s="384"/>
      <c r="IGY94" s="28"/>
      <c r="IGZ94" s="385"/>
      <c r="IHA94" s="396"/>
      <c r="IHB94" s="392"/>
      <c r="IHC94" s="135"/>
      <c r="IHD94" s="135"/>
      <c r="IHE94" s="386"/>
      <c r="IHF94" s="135"/>
      <c r="IHG94" s="387"/>
      <c r="IHH94" s="387"/>
      <c r="IHI94" s="383"/>
      <c r="IHJ94" s="384"/>
      <c r="IHK94" s="28"/>
      <c r="IHL94" s="385"/>
      <c r="IHM94" s="396"/>
      <c r="IHN94" s="392"/>
      <c r="IHO94" s="135"/>
      <c r="IHP94" s="135"/>
      <c r="IHQ94" s="386"/>
      <c r="IHR94" s="135"/>
      <c r="IHS94" s="387"/>
      <c r="IHT94" s="387"/>
      <c r="IHU94" s="383"/>
      <c r="IHV94" s="384"/>
      <c r="IHW94" s="28"/>
      <c r="IHX94" s="385"/>
      <c r="IHY94" s="396"/>
      <c r="IHZ94" s="392"/>
      <c r="IIA94" s="135"/>
      <c r="IIB94" s="135"/>
      <c r="IIC94" s="386"/>
      <c r="IID94" s="135"/>
      <c r="IIE94" s="387"/>
      <c r="IIF94" s="387"/>
      <c r="IIG94" s="383"/>
      <c r="IIH94" s="384"/>
      <c r="III94" s="28"/>
      <c r="IIJ94" s="385"/>
      <c r="IIK94" s="396"/>
      <c r="IIL94" s="392"/>
      <c r="IIM94" s="135"/>
      <c r="IIN94" s="135"/>
      <c r="IIO94" s="386"/>
      <c r="IIP94" s="135"/>
      <c r="IIQ94" s="387"/>
      <c r="IIR94" s="387"/>
      <c r="IIS94" s="383"/>
      <c r="IIT94" s="384"/>
      <c r="IIU94" s="28"/>
      <c r="IIV94" s="385"/>
      <c r="IIW94" s="396"/>
      <c r="IIX94" s="392"/>
      <c r="IIY94" s="135"/>
      <c r="IIZ94" s="135"/>
      <c r="IJA94" s="386"/>
      <c r="IJB94" s="135"/>
      <c r="IJC94" s="387"/>
      <c r="IJD94" s="387"/>
      <c r="IJE94" s="383"/>
      <c r="IJF94" s="384"/>
      <c r="IJG94" s="28"/>
      <c r="IJH94" s="385"/>
      <c r="IJI94" s="396"/>
      <c r="IJJ94" s="392"/>
      <c r="IJK94" s="135"/>
      <c r="IJL94" s="135"/>
      <c r="IJM94" s="386"/>
      <c r="IJN94" s="135"/>
      <c r="IJO94" s="387"/>
      <c r="IJP94" s="387"/>
      <c r="IJQ94" s="383"/>
      <c r="IJR94" s="384"/>
      <c r="IJS94" s="28"/>
      <c r="IJT94" s="385"/>
      <c r="IJU94" s="396"/>
      <c r="IJV94" s="392"/>
      <c r="IJW94" s="135"/>
      <c r="IJX94" s="135"/>
      <c r="IJY94" s="386"/>
      <c r="IJZ94" s="135"/>
      <c r="IKA94" s="387"/>
      <c r="IKB94" s="387"/>
      <c r="IKC94" s="383"/>
      <c r="IKD94" s="384"/>
      <c r="IKE94" s="28"/>
      <c r="IKF94" s="385"/>
      <c r="IKG94" s="396"/>
      <c r="IKH94" s="392"/>
      <c r="IKI94" s="135"/>
      <c r="IKJ94" s="135"/>
      <c r="IKK94" s="386"/>
      <c r="IKL94" s="135"/>
      <c r="IKM94" s="387"/>
      <c r="IKN94" s="387"/>
      <c r="IKO94" s="383"/>
      <c r="IKP94" s="384"/>
      <c r="IKQ94" s="28"/>
      <c r="IKR94" s="385"/>
      <c r="IKS94" s="396"/>
      <c r="IKT94" s="392"/>
      <c r="IKU94" s="135"/>
      <c r="IKV94" s="135"/>
      <c r="IKW94" s="386"/>
      <c r="IKX94" s="135"/>
      <c r="IKY94" s="387"/>
      <c r="IKZ94" s="387"/>
      <c r="ILA94" s="383"/>
      <c r="ILB94" s="384"/>
      <c r="ILC94" s="28"/>
      <c r="ILD94" s="385"/>
      <c r="ILE94" s="396"/>
      <c r="ILF94" s="392"/>
      <c r="ILG94" s="135"/>
      <c r="ILH94" s="135"/>
      <c r="ILI94" s="386"/>
      <c r="ILJ94" s="135"/>
      <c r="ILK94" s="387"/>
      <c r="ILL94" s="387"/>
      <c r="ILM94" s="383"/>
      <c r="ILN94" s="384"/>
      <c r="ILO94" s="28"/>
      <c r="ILP94" s="385"/>
      <c r="ILQ94" s="396"/>
      <c r="ILR94" s="392"/>
      <c r="ILS94" s="135"/>
      <c r="ILT94" s="135"/>
      <c r="ILU94" s="386"/>
      <c r="ILV94" s="135"/>
      <c r="ILW94" s="387"/>
      <c r="ILX94" s="387"/>
      <c r="ILY94" s="383"/>
      <c r="ILZ94" s="384"/>
      <c r="IMA94" s="28"/>
      <c r="IMB94" s="385"/>
      <c r="IMC94" s="396"/>
      <c r="IMD94" s="392"/>
      <c r="IME94" s="135"/>
      <c r="IMF94" s="135"/>
      <c r="IMG94" s="386"/>
      <c r="IMH94" s="135"/>
      <c r="IMI94" s="387"/>
      <c r="IMJ94" s="387"/>
      <c r="IMK94" s="383"/>
      <c r="IML94" s="384"/>
      <c r="IMM94" s="28"/>
      <c r="IMN94" s="385"/>
      <c r="IMO94" s="396"/>
      <c r="IMP94" s="392"/>
      <c r="IMQ94" s="135"/>
      <c r="IMR94" s="135"/>
      <c r="IMS94" s="386"/>
      <c r="IMT94" s="135"/>
      <c r="IMU94" s="387"/>
      <c r="IMV94" s="387"/>
      <c r="IMW94" s="383"/>
      <c r="IMX94" s="384"/>
      <c r="IMY94" s="28"/>
      <c r="IMZ94" s="385"/>
      <c r="INA94" s="396"/>
      <c r="INB94" s="392"/>
      <c r="INC94" s="135"/>
      <c r="IND94" s="135"/>
      <c r="INE94" s="386"/>
      <c r="INF94" s="135"/>
      <c r="ING94" s="387"/>
      <c r="INH94" s="387"/>
      <c r="INI94" s="383"/>
      <c r="INJ94" s="384"/>
      <c r="INK94" s="28"/>
      <c r="INL94" s="385"/>
      <c r="INM94" s="396"/>
      <c r="INN94" s="392"/>
      <c r="INO94" s="135"/>
      <c r="INP94" s="135"/>
      <c r="INQ94" s="386"/>
      <c r="INR94" s="135"/>
      <c r="INS94" s="387"/>
      <c r="INT94" s="387"/>
      <c r="INU94" s="383"/>
      <c r="INV94" s="384"/>
      <c r="INW94" s="28"/>
      <c r="INX94" s="385"/>
      <c r="INY94" s="396"/>
      <c r="INZ94" s="392"/>
      <c r="IOA94" s="135"/>
      <c r="IOB94" s="135"/>
      <c r="IOC94" s="386"/>
      <c r="IOD94" s="135"/>
      <c r="IOE94" s="387"/>
      <c r="IOF94" s="387"/>
      <c r="IOG94" s="383"/>
      <c r="IOH94" s="384"/>
      <c r="IOI94" s="28"/>
      <c r="IOJ94" s="385"/>
      <c r="IOK94" s="396"/>
      <c r="IOL94" s="392"/>
      <c r="IOM94" s="135"/>
      <c r="ION94" s="135"/>
      <c r="IOO94" s="386"/>
      <c r="IOP94" s="135"/>
      <c r="IOQ94" s="387"/>
      <c r="IOR94" s="387"/>
      <c r="IOS94" s="383"/>
      <c r="IOT94" s="384"/>
      <c r="IOU94" s="28"/>
      <c r="IOV94" s="385"/>
      <c r="IOW94" s="396"/>
      <c r="IOX94" s="392"/>
      <c r="IOY94" s="135"/>
      <c r="IOZ94" s="135"/>
      <c r="IPA94" s="386"/>
      <c r="IPB94" s="135"/>
      <c r="IPC94" s="387"/>
      <c r="IPD94" s="387"/>
      <c r="IPE94" s="383"/>
      <c r="IPF94" s="384"/>
      <c r="IPG94" s="28"/>
      <c r="IPH94" s="385"/>
      <c r="IPI94" s="396"/>
      <c r="IPJ94" s="392"/>
      <c r="IPK94" s="135"/>
      <c r="IPL94" s="135"/>
      <c r="IPM94" s="386"/>
      <c r="IPN94" s="135"/>
      <c r="IPO94" s="387"/>
      <c r="IPP94" s="387"/>
      <c r="IPQ94" s="383"/>
      <c r="IPR94" s="384"/>
      <c r="IPS94" s="28"/>
      <c r="IPT94" s="385"/>
      <c r="IPU94" s="396"/>
      <c r="IPV94" s="392"/>
      <c r="IPW94" s="135"/>
      <c r="IPX94" s="135"/>
      <c r="IPY94" s="386"/>
      <c r="IPZ94" s="135"/>
      <c r="IQA94" s="387"/>
      <c r="IQB94" s="387"/>
      <c r="IQC94" s="383"/>
      <c r="IQD94" s="384"/>
      <c r="IQE94" s="28"/>
      <c r="IQF94" s="385"/>
      <c r="IQG94" s="396"/>
      <c r="IQH94" s="392"/>
      <c r="IQI94" s="135"/>
      <c r="IQJ94" s="135"/>
      <c r="IQK94" s="386"/>
      <c r="IQL94" s="135"/>
      <c r="IQM94" s="387"/>
      <c r="IQN94" s="387"/>
      <c r="IQO94" s="383"/>
      <c r="IQP94" s="384"/>
      <c r="IQQ94" s="28"/>
      <c r="IQR94" s="385"/>
      <c r="IQS94" s="396"/>
      <c r="IQT94" s="392"/>
      <c r="IQU94" s="135"/>
      <c r="IQV94" s="135"/>
      <c r="IQW94" s="386"/>
      <c r="IQX94" s="135"/>
      <c r="IQY94" s="387"/>
      <c r="IQZ94" s="387"/>
      <c r="IRA94" s="383"/>
      <c r="IRB94" s="384"/>
      <c r="IRC94" s="28"/>
      <c r="IRD94" s="385"/>
      <c r="IRE94" s="396"/>
      <c r="IRF94" s="392"/>
      <c r="IRG94" s="135"/>
      <c r="IRH94" s="135"/>
      <c r="IRI94" s="386"/>
      <c r="IRJ94" s="135"/>
      <c r="IRK94" s="387"/>
      <c r="IRL94" s="387"/>
      <c r="IRM94" s="383"/>
      <c r="IRN94" s="384"/>
      <c r="IRO94" s="28"/>
      <c r="IRP94" s="385"/>
      <c r="IRQ94" s="396"/>
      <c r="IRR94" s="392"/>
      <c r="IRS94" s="135"/>
      <c r="IRT94" s="135"/>
      <c r="IRU94" s="386"/>
      <c r="IRV94" s="135"/>
      <c r="IRW94" s="387"/>
      <c r="IRX94" s="387"/>
      <c r="IRY94" s="383"/>
      <c r="IRZ94" s="384"/>
      <c r="ISA94" s="28"/>
      <c r="ISB94" s="385"/>
      <c r="ISC94" s="396"/>
      <c r="ISD94" s="392"/>
      <c r="ISE94" s="135"/>
      <c r="ISF94" s="135"/>
      <c r="ISG94" s="386"/>
      <c r="ISH94" s="135"/>
      <c r="ISI94" s="387"/>
      <c r="ISJ94" s="387"/>
      <c r="ISK94" s="383"/>
      <c r="ISL94" s="384"/>
      <c r="ISM94" s="28"/>
      <c r="ISN94" s="385"/>
      <c r="ISO94" s="396"/>
      <c r="ISP94" s="392"/>
      <c r="ISQ94" s="135"/>
      <c r="ISR94" s="135"/>
      <c r="ISS94" s="386"/>
      <c r="IST94" s="135"/>
      <c r="ISU94" s="387"/>
      <c r="ISV94" s="387"/>
      <c r="ISW94" s="383"/>
      <c r="ISX94" s="384"/>
      <c r="ISY94" s="28"/>
      <c r="ISZ94" s="385"/>
      <c r="ITA94" s="396"/>
      <c r="ITB94" s="392"/>
      <c r="ITC94" s="135"/>
      <c r="ITD94" s="135"/>
      <c r="ITE94" s="386"/>
      <c r="ITF94" s="135"/>
      <c r="ITG94" s="387"/>
      <c r="ITH94" s="387"/>
      <c r="ITI94" s="383"/>
      <c r="ITJ94" s="384"/>
      <c r="ITK94" s="28"/>
      <c r="ITL94" s="385"/>
      <c r="ITM94" s="396"/>
      <c r="ITN94" s="392"/>
      <c r="ITO94" s="135"/>
      <c r="ITP94" s="135"/>
      <c r="ITQ94" s="386"/>
      <c r="ITR94" s="135"/>
      <c r="ITS94" s="387"/>
      <c r="ITT94" s="387"/>
      <c r="ITU94" s="383"/>
      <c r="ITV94" s="384"/>
      <c r="ITW94" s="28"/>
      <c r="ITX94" s="385"/>
      <c r="ITY94" s="396"/>
      <c r="ITZ94" s="392"/>
      <c r="IUA94" s="135"/>
      <c r="IUB94" s="135"/>
      <c r="IUC94" s="386"/>
      <c r="IUD94" s="135"/>
      <c r="IUE94" s="387"/>
      <c r="IUF94" s="387"/>
      <c r="IUG94" s="383"/>
      <c r="IUH94" s="384"/>
      <c r="IUI94" s="28"/>
      <c r="IUJ94" s="385"/>
      <c r="IUK94" s="396"/>
      <c r="IUL94" s="392"/>
      <c r="IUM94" s="135"/>
      <c r="IUN94" s="135"/>
      <c r="IUO94" s="386"/>
      <c r="IUP94" s="135"/>
      <c r="IUQ94" s="387"/>
      <c r="IUR94" s="387"/>
      <c r="IUS94" s="383"/>
      <c r="IUT94" s="384"/>
      <c r="IUU94" s="28"/>
      <c r="IUV94" s="385"/>
      <c r="IUW94" s="396"/>
      <c r="IUX94" s="392"/>
      <c r="IUY94" s="135"/>
      <c r="IUZ94" s="135"/>
      <c r="IVA94" s="386"/>
      <c r="IVB94" s="135"/>
      <c r="IVC94" s="387"/>
      <c r="IVD94" s="387"/>
      <c r="IVE94" s="383"/>
      <c r="IVF94" s="384"/>
      <c r="IVG94" s="28"/>
      <c r="IVH94" s="385"/>
      <c r="IVI94" s="396"/>
      <c r="IVJ94" s="392"/>
      <c r="IVK94" s="135"/>
      <c r="IVL94" s="135"/>
      <c r="IVM94" s="386"/>
      <c r="IVN94" s="135"/>
      <c r="IVO94" s="387"/>
      <c r="IVP94" s="387"/>
      <c r="IVQ94" s="383"/>
      <c r="IVR94" s="384"/>
      <c r="IVS94" s="28"/>
      <c r="IVT94" s="385"/>
      <c r="IVU94" s="396"/>
      <c r="IVV94" s="392"/>
      <c r="IVW94" s="135"/>
      <c r="IVX94" s="135"/>
      <c r="IVY94" s="386"/>
      <c r="IVZ94" s="135"/>
      <c r="IWA94" s="387"/>
      <c r="IWB94" s="387"/>
      <c r="IWC94" s="383"/>
      <c r="IWD94" s="384"/>
      <c r="IWE94" s="28"/>
      <c r="IWF94" s="385"/>
      <c r="IWG94" s="396"/>
      <c r="IWH94" s="392"/>
      <c r="IWI94" s="135"/>
      <c r="IWJ94" s="135"/>
      <c r="IWK94" s="386"/>
      <c r="IWL94" s="135"/>
      <c r="IWM94" s="387"/>
      <c r="IWN94" s="387"/>
      <c r="IWO94" s="383"/>
      <c r="IWP94" s="384"/>
      <c r="IWQ94" s="28"/>
      <c r="IWR94" s="385"/>
      <c r="IWS94" s="396"/>
      <c r="IWT94" s="392"/>
      <c r="IWU94" s="135"/>
      <c r="IWV94" s="135"/>
      <c r="IWW94" s="386"/>
      <c r="IWX94" s="135"/>
      <c r="IWY94" s="387"/>
      <c r="IWZ94" s="387"/>
      <c r="IXA94" s="383"/>
      <c r="IXB94" s="384"/>
      <c r="IXC94" s="28"/>
      <c r="IXD94" s="385"/>
      <c r="IXE94" s="396"/>
      <c r="IXF94" s="392"/>
      <c r="IXG94" s="135"/>
      <c r="IXH94" s="135"/>
      <c r="IXI94" s="386"/>
      <c r="IXJ94" s="135"/>
      <c r="IXK94" s="387"/>
      <c r="IXL94" s="387"/>
      <c r="IXM94" s="383"/>
      <c r="IXN94" s="384"/>
      <c r="IXO94" s="28"/>
      <c r="IXP94" s="385"/>
      <c r="IXQ94" s="396"/>
      <c r="IXR94" s="392"/>
      <c r="IXS94" s="135"/>
      <c r="IXT94" s="135"/>
      <c r="IXU94" s="386"/>
      <c r="IXV94" s="135"/>
      <c r="IXW94" s="387"/>
      <c r="IXX94" s="387"/>
      <c r="IXY94" s="383"/>
      <c r="IXZ94" s="384"/>
      <c r="IYA94" s="28"/>
      <c r="IYB94" s="385"/>
      <c r="IYC94" s="396"/>
      <c r="IYD94" s="392"/>
      <c r="IYE94" s="135"/>
      <c r="IYF94" s="135"/>
      <c r="IYG94" s="386"/>
      <c r="IYH94" s="135"/>
      <c r="IYI94" s="387"/>
      <c r="IYJ94" s="387"/>
      <c r="IYK94" s="383"/>
      <c r="IYL94" s="384"/>
      <c r="IYM94" s="28"/>
      <c r="IYN94" s="385"/>
      <c r="IYO94" s="396"/>
      <c r="IYP94" s="392"/>
      <c r="IYQ94" s="135"/>
      <c r="IYR94" s="135"/>
      <c r="IYS94" s="386"/>
      <c r="IYT94" s="135"/>
      <c r="IYU94" s="387"/>
      <c r="IYV94" s="387"/>
      <c r="IYW94" s="383"/>
      <c r="IYX94" s="384"/>
      <c r="IYY94" s="28"/>
      <c r="IYZ94" s="385"/>
      <c r="IZA94" s="396"/>
      <c r="IZB94" s="392"/>
      <c r="IZC94" s="135"/>
      <c r="IZD94" s="135"/>
      <c r="IZE94" s="386"/>
      <c r="IZF94" s="135"/>
      <c r="IZG94" s="387"/>
      <c r="IZH94" s="387"/>
      <c r="IZI94" s="383"/>
      <c r="IZJ94" s="384"/>
      <c r="IZK94" s="28"/>
      <c r="IZL94" s="385"/>
      <c r="IZM94" s="396"/>
      <c r="IZN94" s="392"/>
      <c r="IZO94" s="135"/>
      <c r="IZP94" s="135"/>
      <c r="IZQ94" s="386"/>
      <c r="IZR94" s="135"/>
      <c r="IZS94" s="387"/>
      <c r="IZT94" s="387"/>
      <c r="IZU94" s="383"/>
      <c r="IZV94" s="384"/>
      <c r="IZW94" s="28"/>
      <c r="IZX94" s="385"/>
      <c r="IZY94" s="396"/>
      <c r="IZZ94" s="392"/>
      <c r="JAA94" s="135"/>
      <c r="JAB94" s="135"/>
      <c r="JAC94" s="386"/>
      <c r="JAD94" s="135"/>
      <c r="JAE94" s="387"/>
      <c r="JAF94" s="387"/>
      <c r="JAG94" s="383"/>
      <c r="JAH94" s="384"/>
      <c r="JAI94" s="28"/>
      <c r="JAJ94" s="385"/>
      <c r="JAK94" s="396"/>
      <c r="JAL94" s="392"/>
      <c r="JAM94" s="135"/>
      <c r="JAN94" s="135"/>
      <c r="JAO94" s="386"/>
      <c r="JAP94" s="135"/>
      <c r="JAQ94" s="387"/>
      <c r="JAR94" s="387"/>
      <c r="JAS94" s="383"/>
      <c r="JAT94" s="384"/>
      <c r="JAU94" s="28"/>
      <c r="JAV94" s="385"/>
      <c r="JAW94" s="396"/>
      <c r="JAX94" s="392"/>
      <c r="JAY94" s="135"/>
      <c r="JAZ94" s="135"/>
      <c r="JBA94" s="386"/>
      <c r="JBB94" s="135"/>
      <c r="JBC94" s="387"/>
      <c r="JBD94" s="387"/>
      <c r="JBE94" s="383"/>
      <c r="JBF94" s="384"/>
      <c r="JBG94" s="28"/>
      <c r="JBH94" s="385"/>
      <c r="JBI94" s="396"/>
      <c r="JBJ94" s="392"/>
      <c r="JBK94" s="135"/>
      <c r="JBL94" s="135"/>
      <c r="JBM94" s="386"/>
      <c r="JBN94" s="135"/>
      <c r="JBO94" s="387"/>
      <c r="JBP94" s="387"/>
      <c r="JBQ94" s="383"/>
      <c r="JBR94" s="384"/>
      <c r="JBS94" s="28"/>
      <c r="JBT94" s="385"/>
      <c r="JBU94" s="396"/>
      <c r="JBV94" s="392"/>
      <c r="JBW94" s="135"/>
      <c r="JBX94" s="135"/>
      <c r="JBY94" s="386"/>
      <c r="JBZ94" s="135"/>
      <c r="JCA94" s="387"/>
      <c r="JCB94" s="387"/>
      <c r="JCC94" s="383"/>
      <c r="JCD94" s="384"/>
      <c r="JCE94" s="28"/>
      <c r="JCF94" s="385"/>
      <c r="JCG94" s="396"/>
      <c r="JCH94" s="392"/>
      <c r="JCI94" s="135"/>
      <c r="JCJ94" s="135"/>
      <c r="JCK94" s="386"/>
      <c r="JCL94" s="135"/>
      <c r="JCM94" s="387"/>
      <c r="JCN94" s="387"/>
      <c r="JCO94" s="383"/>
      <c r="JCP94" s="384"/>
      <c r="JCQ94" s="28"/>
      <c r="JCR94" s="385"/>
      <c r="JCS94" s="396"/>
      <c r="JCT94" s="392"/>
      <c r="JCU94" s="135"/>
      <c r="JCV94" s="135"/>
      <c r="JCW94" s="386"/>
      <c r="JCX94" s="135"/>
      <c r="JCY94" s="387"/>
      <c r="JCZ94" s="387"/>
      <c r="JDA94" s="383"/>
      <c r="JDB94" s="384"/>
      <c r="JDC94" s="28"/>
      <c r="JDD94" s="385"/>
      <c r="JDE94" s="396"/>
      <c r="JDF94" s="392"/>
      <c r="JDG94" s="135"/>
      <c r="JDH94" s="135"/>
      <c r="JDI94" s="386"/>
      <c r="JDJ94" s="135"/>
      <c r="JDK94" s="387"/>
      <c r="JDL94" s="387"/>
      <c r="JDM94" s="383"/>
      <c r="JDN94" s="384"/>
      <c r="JDO94" s="28"/>
      <c r="JDP94" s="385"/>
      <c r="JDQ94" s="396"/>
      <c r="JDR94" s="392"/>
      <c r="JDS94" s="135"/>
      <c r="JDT94" s="135"/>
      <c r="JDU94" s="386"/>
      <c r="JDV94" s="135"/>
      <c r="JDW94" s="387"/>
      <c r="JDX94" s="387"/>
      <c r="JDY94" s="383"/>
      <c r="JDZ94" s="384"/>
      <c r="JEA94" s="28"/>
      <c r="JEB94" s="385"/>
      <c r="JEC94" s="396"/>
      <c r="JED94" s="392"/>
      <c r="JEE94" s="135"/>
      <c r="JEF94" s="135"/>
      <c r="JEG94" s="386"/>
      <c r="JEH94" s="135"/>
      <c r="JEI94" s="387"/>
      <c r="JEJ94" s="387"/>
      <c r="JEK94" s="383"/>
      <c r="JEL94" s="384"/>
      <c r="JEM94" s="28"/>
      <c r="JEN94" s="385"/>
      <c r="JEO94" s="396"/>
      <c r="JEP94" s="392"/>
      <c r="JEQ94" s="135"/>
      <c r="JER94" s="135"/>
      <c r="JES94" s="386"/>
      <c r="JET94" s="135"/>
      <c r="JEU94" s="387"/>
      <c r="JEV94" s="387"/>
      <c r="JEW94" s="383"/>
      <c r="JEX94" s="384"/>
      <c r="JEY94" s="28"/>
      <c r="JEZ94" s="385"/>
      <c r="JFA94" s="396"/>
      <c r="JFB94" s="392"/>
      <c r="JFC94" s="135"/>
      <c r="JFD94" s="135"/>
      <c r="JFE94" s="386"/>
      <c r="JFF94" s="135"/>
      <c r="JFG94" s="387"/>
      <c r="JFH94" s="387"/>
      <c r="JFI94" s="383"/>
      <c r="JFJ94" s="384"/>
      <c r="JFK94" s="28"/>
      <c r="JFL94" s="385"/>
      <c r="JFM94" s="396"/>
      <c r="JFN94" s="392"/>
      <c r="JFO94" s="135"/>
      <c r="JFP94" s="135"/>
      <c r="JFQ94" s="386"/>
      <c r="JFR94" s="135"/>
      <c r="JFS94" s="387"/>
      <c r="JFT94" s="387"/>
      <c r="JFU94" s="383"/>
      <c r="JFV94" s="384"/>
      <c r="JFW94" s="28"/>
      <c r="JFX94" s="385"/>
      <c r="JFY94" s="396"/>
      <c r="JFZ94" s="392"/>
      <c r="JGA94" s="135"/>
      <c r="JGB94" s="135"/>
      <c r="JGC94" s="386"/>
      <c r="JGD94" s="135"/>
      <c r="JGE94" s="387"/>
      <c r="JGF94" s="387"/>
      <c r="JGG94" s="383"/>
      <c r="JGH94" s="384"/>
      <c r="JGI94" s="28"/>
      <c r="JGJ94" s="385"/>
      <c r="JGK94" s="396"/>
      <c r="JGL94" s="392"/>
      <c r="JGM94" s="135"/>
      <c r="JGN94" s="135"/>
      <c r="JGO94" s="386"/>
      <c r="JGP94" s="135"/>
      <c r="JGQ94" s="387"/>
      <c r="JGR94" s="387"/>
      <c r="JGS94" s="383"/>
      <c r="JGT94" s="384"/>
      <c r="JGU94" s="28"/>
      <c r="JGV94" s="385"/>
      <c r="JGW94" s="396"/>
      <c r="JGX94" s="392"/>
      <c r="JGY94" s="135"/>
      <c r="JGZ94" s="135"/>
      <c r="JHA94" s="386"/>
      <c r="JHB94" s="135"/>
      <c r="JHC94" s="387"/>
      <c r="JHD94" s="387"/>
      <c r="JHE94" s="383"/>
      <c r="JHF94" s="384"/>
      <c r="JHG94" s="28"/>
      <c r="JHH94" s="385"/>
      <c r="JHI94" s="396"/>
      <c r="JHJ94" s="392"/>
      <c r="JHK94" s="135"/>
      <c r="JHL94" s="135"/>
      <c r="JHM94" s="386"/>
      <c r="JHN94" s="135"/>
      <c r="JHO94" s="387"/>
      <c r="JHP94" s="387"/>
      <c r="JHQ94" s="383"/>
      <c r="JHR94" s="384"/>
      <c r="JHS94" s="28"/>
      <c r="JHT94" s="385"/>
      <c r="JHU94" s="396"/>
      <c r="JHV94" s="392"/>
      <c r="JHW94" s="135"/>
      <c r="JHX94" s="135"/>
      <c r="JHY94" s="386"/>
      <c r="JHZ94" s="135"/>
      <c r="JIA94" s="387"/>
      <c r="JIB94" s="387"/>
      <c r="JIC94" s="383"/>
      <c r="JID94" s="384"/>
      <c r="JIE94" s="28"/>
      <c r="JIF94" s="385"/>
      <c r="JIG94" s="396"/>
      <c r="JIH94" s="392"/>
      <c r="JII94" s="135"/>
      <c r="JIJ94" s="135"/>
      <c r="JIK94" s="386"/>
      <c r="JIL94" s="135"/>
      <c r="JIM94" s="387"/>
      <c r="JIN94" s="387"/>
      <c r="JIO94" s="383"/>
      <c r="JIP94" s="384"/>
      <c r="JIQ94" s="28"/>
      <c r="JIR94" s="385"/>
      <c r="JIS94" s="396"/>
      <c r="JIT94" s="392"/>
      <c r="JIU94" s="135"/>
      <c r="JIV94" s="135"/>
      <c r="JIW94" s="386"/>
      <c r="JIX94" s="135"/>
      <c r="JIY94" s="387"/>
      <c r="JIZ94" s="387"/>
      <c r="JJA94" s="383"/>
      <c r="JJB94" s="384"/>
      <c r="JJC94" s="28"/>
      <c r="JJD94" s="385"/>
      <c r="JJE94" s="396"/>
      <c r="JJF94" s="392"/>
      <c r="JJG94" s="135"/>
      <c r="JJH94" s="135"/>
      <c r="JJI94" s="386"/>
      <c r="JJJ94" s="135"/>
      <c r="JJK94" s="387"/>
      <c r="JJL94" s="387"/>
      <c r="JJM94" s="383"/>
      <c r="JJN94" s="384"/>
      <c r="JJO94" s="28"/>
      <c r="JJP94" s="385"/>
      <c r="JJQ94" s="396"/>
      <c r="JJR94" s="392"/>
      <c r="JJS94" s="135"/>
      <c r="JJT94" s="135"/>
      <c r="JJU94" s="386"/>
      <c r="JJV94" s="135"/>
      <c r="JJW94" s="387"/>
      <c r="JJX94" s="387"/>
      <c r="JJY94" s="383"/>
      <c r="JJZ94" s="384"/>
      <c r="JKA94" s="28"/>
      <c r="JKB94" s="385"/>
      <c r="JKC94" s="396"/>
      <c r="JKD94" s="392"/>
      <c r="JKE94" s="135"/>
      <c r="JKF94" s="135"/>
      <c r="JKG94" s="386"/>
      <c r="JKH94" s="135"/>
      <c r="JKI94" s="387"/>
      <c r="JKJ94" s="387"/>
      <c r="JKK94" s="383"/>
      <c r="JKL94" s="384"/>
      <c r="JKM94" s="28"/>
      <c r="JKN94" s="385"/>
      <c r="JKO94" s="396"/>
      <c r="JKP94" s="392"/>
      <c r="JKQ94" s="135"/>
      <c r="JKR94" s="135"/>
      <c r="JKS94" s="386"/>
      <c r="JKT94" s="135"/>
      <c r="JKU94" s="387"/>
      <c r="JKV94" s="387"/>
      <c r="JKW94" s="383"/>
      <c r="JKX94" s="384"/>
      <c r="JKY94" s="28"/>
      <c r="JKZ94" s="385"/>
      <c r="JLA94" s="396"/>
      <c r="JLB94" s="392"/>
      <c r="JLC94" s="135"/>
      <c r="JLD94" s="135"/>
      <c r="JLE94" s="386"/>
      <c r="JLF94" s="135"/>
      <c r="JLG94" s="387"/>
      <c r="JLH94" s="387"/>
      <c r="JLI94" s="383"/>
      <c r="JLJ94" s="384"/>
      <c r="JLK94" s="28"/>
      <c r="JLL94" s="385"/>
      <c r="JLM94" s="396"/>
      <c r="JLN94" s="392"/>
      <c r="JLO94" s="135"/>
      <c r="JLP94" s="135"/>
      <c r="JLQ94" s="386"/>
      <c r="JLR94" s="135"/>
      <c r="JLS94" s="387"/>
      <c r="JLT94" s="387"/>
      <c r="JLU94" s="383"/>
      <c r="JLV94" s="384"/>
      <c r="JLW94" s="28"/>
      <c r="JLX94" s="385"/>
      <c r="JLY94" s="396"/>
      <c r="JLZ94" s="392"/>
      <c r="JMA94" s="135"/>
      <c r="JMB94" s="135"/>
      <c r="JMC94" s="386"/>
      <c r="JMD94" s="135"/>
      <c r="JME94" s="387"/>
      <c r="JMF94" s="387"/>
      <c r="JMG94" s="383"/>
      <c r="JMH94" s="384"/>
      <c r="JMI94" s="28"/>
      <c r="JMJ94" s="385"/>
      <c r="JMK94" s="396"/>
      <c r="JML94" s="392"/>
      <c r="JMM94" s="135"/>
      <c r="JMN94" s="135"/>
      <c r="JMO94" s="386"/>
      <c r="JMP94" s="135"/>
      <c r="JMQ94" s="387"/>
      <c r="JMR94" s="387"/>
      <c r="JMS94" s="383"/>
      <c r="JMT94" s="384"/>
      <c r="JMU94" s="28"/>
      <c r="JMV94" s="385"/>
      <c r="JMW94" s="396"/>
      <c r="JMX94" s="392"/>
      <c r="JMY94" s="135"/>
      <c r="JMZ94" s="135"/>
      <c r="JNA94" s="386"/>
      <c r="JNB94" s="135"/>
      <c r="JNC94" s="387"/>
      <c r="JND94" s="387"/>
      <c r="JNE94" s="383"/>
      <c r="JNF94" s="384"/>
      <c r="JNG94" s="28"/>
      <c r="JNH94" s="385"/>
      <c r="JNI94" s="396"/>
      <c r="JNJ94" s="392"/>
      <c r="JNK94" s="135"/>
      <c r="JNL94" s="135"/>
      <c r="JNM94" s="386"/>
      <c r="JNN94" s="135"/>
      <c r="JNO94" s="387"/>
      <c r="JNP94" s="387"/>
      <c r="JNQ94" s="383"/>
      <c r="JNR94" s="384"/>
      <c r="JNS94" s="28"/>
      <c r="JNT94" s="385"/>
      <c r="JNU94" s="396"/>
      <c r="JNV94" s="392"/>
      <c r="JNW94" s="135"/>
      <c r="JNX94" s="135"/>
      <c r="JNY94" s="386"/>
      <c r="JNZ94" s="135"/>
      <c r="JOA94" s="387"/>
      <c r="JOB94" s="387"/>
      <c r="JOC94" s="383"/>
      <c r="JOD94" s="384"/>
      <c r="JOE94" s="28"/>
      <c r="JOF94" s="385"/>
      <c r="JOG94" s="396"/>
      <c r="JOH94" s="392"/>
      <c r="JOI94" s="135"/>
      <c r="JOJ94" s="135"/>
      <c r="JOK94" s="386"/>
      <c r="JOL94" s="135"/>
      <c r="JOM94" s="387"/>
      <c r="JON94" s="387"/>
      <c r="JOO94" s="383"/>
      <c r="JOP94" s="384"/>
      <c r="JOQ94" s="28"/>
      <c r="JOR94" s="385"/>
      <c r="JOS94" s="396"/>
      <c r="JOT94" s="392"/>
      <c r="JOU94" s="135"/>
      <c r="JOV94" s="135"/>
      <c r="JOW94" s="386"/>
      <c r="JOX94" s="135"/>
      <c r="JOY94" s="387"/>
      <c r="JOZ94" s="387"/>
      <c r="JPA94" s="383"/>
      <c r="JPB94" s="384"/>
      <c r="JPC94" s="28"/>
      <c r="JPD94" s="385"/>
      <c r="JPE94" s="396"/>
      <c r="JPF94" s="392"/>
      <c r="JPG94" s="135"/>
      <c r="JPH94" s="135"/>
      <c r="JPI94" s="386"/>
      <c r="JPJ94" s="135"/>
      <c r="JPK94" s="387"/>
      <c r="JPL94" s="387"/>
      <c r="JPM94" s="383"/>
      <c r="JPN94" s="384"/>
      <c r="JPO94" s="28"/>
      <c r="JPP94" s="385"/>
      <c r="JPQ94" s="396"/>
      <c r="JPR94" s="392"/>
      <c r="JPS94" s="135"/>
      <c r="JPT94" s="135"/>
      <c r="JPU94" s="386"/>
      <c r="JPV94" s="135"/>
      <c r="JPW94" s="387"/>
      <c r="JPX94" s="387"/>
      <c r="JPY94" s="383"/>
      <c r="JPZ94" s="384"/>
      <c r="JQA94" s="28"/>
      <c r="JQB94" s="385"/>
      <c r="JQC94" s="396"/>
      <c r="JQD94" s="392"/>
      <c r="JQE94" s="135"/>
      <c r="JQF94" s="135"/>
      <c r="JQG94" s="386"/>
      <c r="JQH94" s="135"/>
      <c r="JQI94" s="387"/>
      <c r="JQJ94" s="387"/>
      <c r="JQK94" s="383"/>
      <c r="JQL94" s="384"/>
      <c r="JQM94" s="28"/>
      <c r="JQN94" s="385"/>
      <c r="JQO94" s="396"/>
      <c r="JQP94" s="392"/>
      <c r="JQQ94" s="135"/>
      <c r="JQR94" s="135"/>
      <c r="JQS94" s="386"/>
      <c r="JQT94" s="135"/>
      <c r="JQU94" s="387"/>
      <c r="JQV94" s="387"/>
      <c r="JQW94" s="383"/>
      <c r="JQX94" s="384"/>
      <c r="JQY94" s="28"/>
      <c r="JQZ94" s="385"/>
      <c r="JRA94" s="396"/>
      <c r="JRB94" s="392"/>
      <c r="JRC94" s="135"/>
      <c r="JRD94" s="135"/>
      <c r="JRE94" s="386"/>
      <c r="JRF94" s="135"/>
      <c r="JRG94" s="387"/>
      <c r="JRH94" s="387"/>
      <c r="JRI94" s="383"/>
      <c r="JRJ94" s="384"/>
      <c r="JRK94" s="28"/>
      <c r="JRL94" s="385"/>
      <c r="JRM94" s="396"/>
      <c r="JRN94" s="392"/>
      <c r="JRO94" s="135"/>
      <c r="JRP94" s="135"/>
      <c r="JRQ94" s="386"/>
      <c r="JRR94" s="135"/>
      <c r="JRS94" s="387"/>
      <c r="JRT94" s="387"/>
      <c r="JRU94" s="383"/>
      <c r="JRV94" s="384"/>
      <c r="JRW94" s="28"/>
      <c r="JRX94" s="385"/>
      <c r="JRY94" s="396"/>
      <c r="JRZ94" s="392"/>
      <c r="JSA94" s="135"/>
      <c r="JSB94" s="135"/>
      <c r="JSC94" s="386"/>
      <c r="JSD94" s="135"/>
      <c r="JSE94" s="387"/>
      <c r="JSF94" s="387"/>
      <c r="JSG94" s="383"/>
      <c r="JSH94" s="384"/>
      <c r="JSI94" s="28"/>
      <c r="JSJ94" s="385"/>
      <c r="JSK94" s="396"/>
      <c r="JSL94" s="392"/>
      <c r="JSM94" s="135"/>
      <c r="JSN94" s="135"/>
      <c r="JSO94" s="386"/>
      <c r="JSP94" s="135"/>
      <c r="JSQ94" s="387"/>
      <c r="JSR94" s="387"/>
      <c r="JSS94" s="383"/>
      <c r="JST94" s="384"/>
      <c r="JSU94" s="28"/>
      <c r="JSV94" s="385"/>
      <c r="JSW94" s="396"/>
      <c r="JSX94" s="392"/>
      <c r="JSY94" s="135"/>
      <c r="JSZ94" s="135"/>
      <c r="JTA94" s="386"/>
      <c r="JTB94" s="135"/>
      <c r="JTC94" s="387"/>
      <c r="JTD94" s="387"/>
      <c r="JTE94" s="383"/>
      <c r="JTF94" s="384"/>
      <c r="JTG94" s="28"/>
      <c r="JTH94" s="385"/>
      <c r="JTI94" s="396"/>
      <c r="JTJ94" s="392"/>
      <c r="JTK94" s="135"/>
      <c r="JTL94" s="135"/>
      <c r="JTM94" s="386"/>
      <c r="JTN94" s="135"/>
      <c r="JTO94" s="387"/>
      <c r="JTP94" s="387"/>
      <c r="JTQ94" s="383"/>
      <c r="JTR94" s="384"/>
      <c r="JTS94" s="28"/>
      <c r="JTT94" s="385"/>
      <c r="JTU94" s="396"/>
      <c r="JTV94" s="392"/>
      <c r="JTW94" s="135"/>
      <c r="JTX94" s="135"/>
      <c r="JTY94" s="386"/>
      <c r="JTZ94" s="135"/>
      <c r="JUA94" s="387"/>
      <c r="JUB94" s="387"/>
      <c r="JUC94" s="383"/>
      <c r="JUD94" s="384"/>
      <c r="JUE94" s="28"/>
      <c r="JUF94" s="385"/>
      <c r="JUG94" s="396"/>
      <c r="JUH94" s="392"/>
      <c r="JUI94" s="135"/>
      <c r="JUJ94" s="135"/>
      <c r="JUK94" s="386"/>
      <c r="JUL94" s="135"/>
      <c r="JUM94" s="387"/>
      <c r="JUN94" s="387"/>
      <c r="JUO94" s="383"/>
      <c r="JUP94" s="384"/>
      <c r="JUQ94" s="28"/>
      <c r="JUR94" s="385"/>
      <c r="JUS94" s="396"/>
      <c r="JUT94" s="392"/>
      <c r="JUU94" s="135"/>
      <c r="JUV94" s="135"/>
      <c r="JUW94" s="386"/>
      <c r="JUX94" s="135"/>
      <c r="JUY94" s="387"/>
      <c r="JUZ94" s="387"/>
      <c r="JVA94" s="383"/>
      <c r="JVB94" s="384"/>
      <c r="JVC94" s="28"/>
      <c r="JVD94" s="385"/>
      <c r="JVE94" s="396"/>
      <c r="JVF94" s="392"/>
      <c r="JVG94" s="135"/>
      <c r="JVH94" s="135"/>
      <c r="JVI94" s="386"/>
      <c r="JVJ94" s="135"/>
      <c r="JVK94" s="387"/>
      <c r="JVL94" s="387"/>
      <c r="JVM94" s="383"/>
      <c r="JVN94" s="384"/>
      <c r="JVO94" s="28"/>
      <c r="JVP94" s="385"/>
      <c r="JVQ94" s="396"/>
      <c r="JVR94" s="392"/>
      <c r="JVS94" s="135"/>
      <c r="JVT94" s="135"/>
      <c r="JVU94" s="386"/>
      <c r="JVV94" s="135"/>
      <c r="JVW94" s="387"/>
      <c r="JVX94" s="387"/>
      <c r="JVY94" s="383"/>
      <c r="JVZ94" s="384"/>
      <c r="JWA94" s="28"/>
      <c r="JWB94" s="385"/>
      <c r="JWC94" s="396"/>
      <c r="JWD94" s="392"/>
      <c r="JWE94" s="135"/>
      <c r="JWF94" s="135"/>
      <c r="JWG94" s="386"/>
      <c r="JWH94" s="135"/>
      <c r="JWI94" s="387"/>
      <c r="JWJ94" s="387"/>
      <c r="JWK94" s="383"/>
      <c r="JWL94" s="384"/>
      <c r="JWM94" s="28"/>
      <c r="JWN94" s="385"/>
      <c r="JWO94" s="396"/>
      <c r="JWP94" s="392"/>
      <c r="JWQ94" s="135"/>
      <c r="JWR94" s="135"/>
      <c r="JWS94" s="386"/>
      <c r="JWT94" s="135"/>
      <c r="JWU94" s="387"/>
      <c r="JWV94" s="387"/>
      <c r="JWW94" s="383"/>
      <c r="JWX94" s="384"/>
      <c r="JWY94" s="28"/>
      <c r="JWZ94" s="385"/>
      <c r="JXA94" s="396"/>
      <c r="JXB94" s="392"/>
      <c r="JXC94" s="135"/>
      <c r="JXD94" s="135"/>
      <c r="JXE94" s="386"/>
      <c r="JXF94" s="135"/>
      <c r="JXG94" s="387"/>
      <c r="JXH94" s="387"/>
      <c r="JXI94" s="383"/>
      <c r="JXJ94" s="384"/>
      <c r="JXK94" s="28"/>
      <c r="JXL94" s="385"/>
      <c r="JXM94" s="396"/>
      <c r="JXN94" s="392"/>
      <c r="JXO94" s="135"/>
      <c r="JXP94" s="135"/>
      <c r="JXQ94" s="386"/>
      <c r="JXR94" s="135"/>
      <c r="JXS94" s="387"/>
      <c r="JXT94" s="387"/>
      <c r="JXU94" s="383"/>
      <c r="JXV94" s="384"/>
      <c r="JXW94" s="28"/>
      <c r="JXX94" s="385"/>
      <c r="JXY94" s="396"/>
      <c r="JXZ94" s="392"/>
      <c r="JYA94" s="135"/>
      <c r="JYB94" s="135"/>
      <c r="JYC94" s="386"/>
      <c r="JYD94" s="135"/>
      <c r="JYE94" s="387"/>
      <c r="JYF94" s="387"/>
      <c r="JYG94" s="383"/>
      <c r="JYH94" s="384"/>
      <c r="JYI94" s="28"/>
      <c r="JYJ94" s="385"/>
      <c r="JYK94" s="396"/>
      <c r="JYL94" s="392"/>
      <c r="JYM94" s="135"/>
      <c r="JYN94" s="135"/>
      <c r="JYO94" s="386"/>
      <c r="JYP94" s="135"/>
      <c r="JYQ94" s="387"/>
      <c r="JYR94" s="387"/>
      <c r="JYS94" s="383"/>
      <c r="JYT94" s="384"/>
      <c r="JYU94" s="28"/>
      <c r="JYV94" s="385"/>
      <c r="JYW94" s="396"/>
      <c r="JYX94" s="392"/>
      <c r="JYY94" s="135"/>
      <c r="JYZ94" s="135"/>
      <c r="JZA94" s="386"/>
      <c r="JZB94" s="135"/>
      <c r="JZC94" s="387"/>
      <c r="JZD94" s="387"/>
      <c r="JZE94" s="383"/>
      <c r="JZF94" s="384"/>
      <c r="JZG94" s="28"/>
      <c r="JZH94" s="385"/>
      <c r="JZI94" s="396"/>
      <c r="JZJ94" s="392"/>
      <c r="JZK94" s="135"/>
      <c r="JZL94" s="135"/>
      <c r="JZM94" s="386"/>
      <c r="JZN94" s="135"/>
      <c r="JZO94" s="387"/>
      <c r="JZP94" s="387"/>
      <c r="JZQ94" s="383"/>
      <c r="JZR94" s="384"/>
      <c r="JZS94" s="28"/>
      <c r="JZT94" s="385"/>
      <c r="JZU94" s="396"/>
      <c r="JZV94" s="392"/>
      <c r="JZW94" s="135"/>
      <c r="JZX94" s="135"/>
      <c r="JZY94" s="386"/>
      <c r="JZZ94" s="135"/>
      <c r="KAA94" s="387"/>
      <c r="KAB94" s="387"/>
      <c r="KAC94" s="383"/>
      <c r="KAD94" s="384"/>
      <c r="KAE94" s="28"/>
      <c r="KAF94" s="385"/>
      <c r="KAG94" s="396"/>
      <c r="KAH94" s="392"/>
      <c r="KAI94" s="135"/>
      <c r="KAJ94" s="135"/>
      <c r="KAK94" s="386"/>
      <c r="KAL94" s="135"/>
      <c r="KAM94" s="387"/>
      <c r="KAN94" s="387"/>
      <c r="KAO94" s="383"/>
      <c r="KAP94" s="384"/>
      <c r="KAQ94" s="28"/>
      <c r="KAR94" s="385"/>
      <c r="KAS94" s="396"/>
      <c r="KAT94" s="392"/>
      <c r="KAU94" s="135"/>
      <c r="KAV94" s="135"/>
      <c r="KAW94" s="386"/>
      <c r="KAX94" s="135"/>
      <c r="KAY94" s="387"/>
      <c r="KAZ94" s="387"/>
      <c r="KBA94" s="383"/>
      <c r="KBB94" s="384"/>
      <c r="KBC94" s="28"/>
      <c r="KBD94" s="385"/>
      <c r="KBE94" s="396"/>
      <c r="KBF94" s="392"/>
      <c r="KBG94" s="135"/>
      <c r="KBH94" s="135"/>
      <c r="KBI94" s="386"/>
      <c r="KBJ94" s="135"/>
      <c r="KBK94" s="387"/>
      <c r="KBL94" s="387"/>
      <c r="KBM94" s="383"/>
      <c r="KBN94" s="384"/>
      <c r="KBO94" s="28"/>
      <c r="KBP94" s="385"/>
      <c r="KBQ94" s="396"/>
      <c r="KBR94" s="392"/>
      <c r="KBS94" s="135"/>
      <c r="KBT94" s="135"/>
      <c r="KBU94" s="386"/>
      <c r="KBV94" s="135"/>
      <c r="KBW94" s="387"/>
      <c r="KBX94" s="387"/>
      <c r="KBY94" s="383"/>
      <c r="KBZ94" s="384"/>
      <c r="KCA94" s="28"/>
      <c r="KCB94" s="385"/>
      <c r="KCC94" s="396"/>
      <c r="KCD94" s="392"/>
      <c r="KCE94" s="135"/>
      <c r="KCF94" s="135"/>
      <c r="KCG94" s="386"/>
      <c r="KCH94" s="135"/>
      <c r="KCI94" s="387"/>
      <c r="KCJ94" s="387"/>
      <c r="KCK94" s="383"/>
      <c r="KCL94" s="384"/>
      <c r="KCM94" s="28"/>
      <c r="KCN94" s="385"/>
      <c r="KCO94" s="396"/>
      <c r="KCP94" s="392"/>
      <c r="KCQ94" s="135"/>
      <c r="KCR94" s="135"/>
      <c r="KCS94" s="386"/>
      <c r="KCT94" s="135"/>
      <c r="KCU94" s="387"/>
      <c r="KCV94" s="387"/>
      <c r="KCW94" s="383"/>
      <c r="KCX94" s="384"/>
      <c r="KCY94" s="28"/>
      <c r="KCZ94" s="385"/>
      <c r="KDA94" s="396"/>
      <c r="KDB94" s="392"/>
      <c r="KDC94" s="135"/>
      <c r="KDD94" s="135"/>
      <c r="KDE94" s="386"/>
      <c r="KDF94" s="135"/>
      <c r="KDG94" s="387"/>
      <c r="KDH94" s="387"/>
      <c r="KDI94" s="383"/>
      <c r="KDJ94" s="384"/>
      <c r="KDK94" s="28"/>
      <c r="KDL94" s="385"/>
      <c r="KDM94" s="396"/>
      <c r="KDN94" s="392"/>
      <c r="KDO94" s="135"/>
      <c r="KDP94" s="135"/>
      <c r="KDQ94" s="386"/>
      <c r="KDR94" s="135"/>
      <c r="KDS94" s="387"/>
      <c r="KDT94" s="387"/>
      <c r="KDU94" s="383"/>
      <c r="KDV94" s="384"/>
      <c r="KDW94" s="28"/>
      <c r="KDX94" s="385"/>
      <c r="KDY94" s="396"/>
      <c r="KDZ94" s="392"/>
      <c r="KEA94" s="135"/>
      <c r="KEB94" s="135"/>
      <c r="KEC94" s="386"/>
      <c r="KED94" s="135"/>
      <c r="KEE94" s="387"/>
      <c r="KEF94" s="387"/>
      <c r="KEG94" s="383"/>
      <c r="KEH94" s="384"/>
      <c r="KEI94" s="28"/>
      <c r="KEJ94" s="385"/>
      <c r="KEK94" s="396"/>
      <c r="KEL94" s="392"/>
      <c r="KEM94" s="135"/>
      <c r="KEN94" s="135"/>
      <c r="KEO94" s="386"/>
      <c r="KEP94" s="135"/>
      <c r="KEQ94" s="387"/>
      <c r="KER94" s="387"/>
      <c r="KES94" s="383"/>
      <c r="KET94" s="384"/>
      <c r="KEU94" s="28"/>
      <c r="KEV94" s="385"/>
      <c r="KEW94" s="396"/>
      <c r="KEX94" s="392"/>
      <c r="KEY94" s="135"/>
      <c r="KEZ94" s="135"/>
      <c r="KFA94" s="386"/>
      <c r="KFB94" s="135"/>
      <c r="KFC94" s="387"/>
      <c r="KFD94" s="387"/>
      <c r="KFE94" s="383"/>
      <c r="KFF94" s="384"/>
      <c r="KFG94" s="28"/>
      <c r="KFH94" s="385"/>
      <c r="KFI94" s="396"/>
      <c r="KFJ94" s="392"/>
      <c r="KFK94" s="135"/>
      <c r="KFL94" s="135"/>
      <c r="KFM94" s="386"/>
      <c r="KFN94" s="135"/>
      <c r="KFO94" s="387"/>
      <c r="KFP94" s="387"/>
      <c r="KFQ94" s="383"/>
      <c r="KFR94" s="384"/>
      <c r="KFS94" s="28"/>
      <c r="KFT94" s="385"/>
      <c r="KFU94" s="396"/>
      <c r="KFV94" s="392"/>
      <c r="KFW94" s="135"/>
      <c r="KFX94" s="135"/>
      <c r="KFY94" s="386"/>
      <c r="KFZ94" s="135"/>
      <c r="KGA94" s="387"/>
      <c r="KGB94" s="387"/>
      <c r="KGC94" s="383"/>
      <c r="KGD94" s="384"/>
      <c r="KGE94" s="28"/>
      <c r="KGF94" s="385"/>
      <c r="KGG94" s="396"/>
      <c r="KGH94" s="392"/>
      <c r="KGI94" s="135"/>
      <c r="KGJ94" s="135"/>
      <c r="KGK94" s="386"/>
      <c r="KGL94" s="135"/>
      <c r="KGM94" s="387"/>
      <c r="KGN94" s="387"/>
      <c r="KGO94" s="383"/>
      <c r="KGP94" s="384"/>
      <c r="KGQ94" s="28"/>
      <c r="KGR94" s="385"/>
      <c r="KGS94" s="396"/>
      <c r="KGT94" s="392"/>
      <c r="KGU94" s="135"/>
      <c r="KGV94" s="135"/>
      <c r="KGW94" s="386"/>
      <c r="KGX94" s="135"/>
      <c r="KGY94" s="387"/>
      <c r="KGZ94" s="387"/>
      <c r="KHA94" s="383"/>
      <c r="KHB94" s="384"/>
      <c r="KHC94" s="28"/>
      <c r="KHD94" s="385"/>
      <c r="KHE94" s="396"/>
      <c r="KHF94" s="392"/>
      <c r="KHG94" s="135"/>
      <c r="KHH94" s="135"/>
      <c r="KHI94" s="386"/>
      <c r="KHJ94" s="135"/>
      <c r="KHK94" s="387"/>
      <c r="KHL94" s="387"/>
      <c r="KHM94" s="383"/>
      <c r="KHN94" s="384"/>
      <c r="KHO94" s="28"/>
      <c r="KHP94" s="385"/>
      <c r="KHQ94" s="396"/>
      <c r="KHR94" s="392"/>
      <c r="KHS94" s="135"/>
      <c r="KHT94" s="135"/>
      <c r="KHU94" s="386"/>
      <c r="KHV94" s="135"/>
      <c r="KHW94" s="387"/>
      <c r="KHX94" s="387"/>
      <c r="KHY94" s="383"/>
      <c r="KHZ94" s="384"/>
      <c r="KIA94" s="28"/>
      <c r="KIB94" s="385"/>
      <c r="KIC94" s="396"/>
      <c r="KID94" s="392"/>
      <c r="KIE94" s="135"/>
      <c r="KIF94" s="135"/>
      <c r="KIG94" s="386"/>
      <c r="KIH94" s="135"/>
      <c r="KII94" s="387"/>
      <c r="KIJ94" s="387"/>
      <c r="KIK94" s="383"/>
      <c r="KIL94" s="384"/>
      <c r="KIM94" s="28"/>
      <c r="KIN94" s="385"/>
      <c r="KIO94" s="396"/>
      <c r="KIP94" s="392"/>
      <c r="KIQ94" s="135"/>
      <c r="KIR94" s="135"/>
      <c r="KIS94" s="386"/>
      <c r="KIT94" s="135"/>
      <c r="KIU94" s="387"/>
      <c r="KIV94" s="387"/>
      <c r="KIW94" s="383"/>
      <c r="KIX94" s="384"/>
      <c r="KIY94" s="28"/>
      <c r="KIZ94" s="385"/>
      <c r="KJA94" s="396"/>
      <c r="KJB94" s="392"/>
      <c r="KJC94" s="135"/>
      <c r="KJD94" s="135"/>
      <c r="KJE94" s="386"/>
      <c r="KJF94" s="135"/>
      <c r="KJG94" s="387"/>
      <c r="KJH94" s="387"/>
      <c r="KJI94" s="383"/>
      <c r="KJJ94" s="384"/>
      <c r="KJK94" s="28"/>
      <c r="KJL94" s="385"/>
      <c r="KJM94" s="396"/>
      <c r="KJN94" s="392"/>
      <c r="KJO94" s="135"/>
      <c r="KJP94" s="135"/>
      <c r="KJQ94" s="386"/>
      <c r="KJR94" s="135"/>
      <c r="KJS94" s="387"/>
      <c r="KJT94" s="387"/>
      <c r="KJU94" s="383"/>
      <c r="KJV94" s="384"/>
      <c r="KJW94" s="28"/>
      <c r="KJX94" s="385"/>
      <c r="KJY94" s="396"/>
      <c r="KJZ94" s="392"/>
      <c r="KKA94" s="135"/>
      <c r="KKB94" s="135"/>
      <c r="KKC94" s="386"/>
      <c r="KKD94" s="135"/>
      <c r="KKE94" s="387"/>
      <c r="KKF94" s="387"/>
      <c r="KKG94" s="383"/>
      <c r="KKH94" s="384"/>
      <c r="KKI94" s="28"/>
      <c r="KKJ94" s="385"/>
      <c r="KKK94" s="396"/>
      <c r="KKL94" s="392"/>
      <c r="KKM94" s="135"/>
      <c r="KKN94" s="135"/>
      <c r="KKO94" s="386"/>
      <c r="KKP94" s="135"/>
      <c r="KKQ94" s="387"/>
      <c r="KKR94" s="387"/>
      <c r="KKS94" s="383"/>
      <c r="KKT94" s="384"/>
      <c r="KKU94" s="28"/>
      <c r="KKV94" s="385"/>
      <c r="KKW94" s="396"/>
      <c r="KKX94" s="392"/>
      <c r="KKY94" s="135"/>
      <c r="KKZ94" s="135"/>
      <c r="KLA94" s="386"/>
      <c r="KLB94" s="135"/>
      <c r="KLC94" s="387"/>
      <c r="KLD94" s="387"/>
      <c r="KLE94" s="383"/>
      <c r="KLF94" s="384"/>
      <c r="KLG94" s="28"/>
      <c r="KLH94" s="385"/>
      <c r="KLI94" s="396"/>
      <c r="KLJ94" s="392"/>
      <c r="KLK94" s="135"/>
      <c r="KLL94" s="135"/>
      <c r="KLM94" s="386"/>
      <c r="KLN94" s="135"/>
      <c r="KLO94" s="387"/>
      <c r="KLP94" s="387"/>
      <c r="KLQ94" s="383"/>
      <c r="KLR94" s="384"/>
      <c r="KLS94" s="28"/>
      <c r="KLT94" s="385"/>
      <c r="KLU94" s="396"/>
      <c r="KLV94" s="392"/>
      <c r="KLW94" s="135"/>
      <c r="KLX94" s="135"/>
      <c r="KLY94" s="386"/>
      <c r="KLZ94" s="135"/>
      <c r="KMA94" s="387"/>
      <c r="KMB94" s="387"/>
      <c r="KMC94" s="383"/>
      <c r="KMD94" s="384"/>
      <c r="KME94" s="28"/>
      <c r="KMF94" s="385"/>
      <c r="KMG94" s="396"/>
      <c r="KMH94" s="392"/>
      <c r="KMI94" s="135"/>
      <c r="KMJ94" s="135"/>
      <c r="KMK94" s="386"/>
      <c r="KML94" s="135"/>
      <c r="KMM94" s="387"/>
      <c r="KMN94" s="387"/>
      <c r="KMO94" s="383"/>
      <c r="KMP94" s="384"/>
      <c r="KMQ94" s="28"/>
      <c r="KMR94" s="385"/>
      <c r="KMS94" s="396"/>
      <c r="KMT94" s="392"/>
      <c r="KMU94" s="135"/>
      <c r="KMV94" s="135"/>
      <c r="KMW94" s="386"/>
      <c r="KMX94" s="135"/>
      <c r="KMY94" s="387"/>
      <c r="KMZ94" s="387"/>
      <c r="KNA94" s="383"/>
      <c r="KNB94" s="384"/>
      <c r="KNC94" s="28"/>
      <c r="KND94" s="385"/>
      <c r="KNE94" s="396"/>
      <c r="KNF94" s="392"/>
      <c r="KNG94" s="135"/>
      <c r="KNH94" s="135"/>
      <c r="KNI94" s="386"/>
      <c r="KNJ94" s="135"/>
      <c r="KNK94" s="387"/>
      <c r="KNL94" s="387"/>
      <c r="KNM94" s="383"/>
      <c r="KNN94" s="384"/>
      <c r="KNO94" s="28"/>
      <c r="KNP94" s="385"/>
      <c r="KNQ94" s="396"/>
      <c r="KNR94" s="392"/>
      <c r="KNS94" s="135"/>
      <c r="KNT94" s="135"/>
      <c r="KNU94" s="386"/>
      <c r="KNV94" s="135"/>
      <c r="KNW94" s="387"/>
      <c r="KNX94" s="387"/>
      <c r="KNY94" s="383"/>
      <c r="KNZ94" s="384"/>
      <c r="KOA94" s="28"/>
      <c r="KOB94" s="385"/>
      <c r="KOC94" s="396"/>
      <c r="KOD94" s="392"/>
      <c r="KOE94" s="135"/>
      <c r="KOF94" s="135"/>
      <c r="KOG94" s="386"/>
      <c r="KOH94" s="135"/>
      <c r="KOI94" s="387"/>
      <c r="KOJ94" s="387"/>
      <c r="KOK94" s="383"/>
      <c r="KOL94" s="384"/>
      <c r="KOM94" s="28"/>
      <c r="KON94" s="385"/>
      <c r="KOO94" s="396"/>
      <c r="KOP94" s="392"/>
      <c r="KOQ94" s="135"/>
      <c r="KOR94" s="135"/>
      <c r="KOS94" s="386"/>
      <c r="KOT94" s="135"/>
      <c r="KOU94" s="387"/>
      <c r="KOV94" s="387"/>
      <c r="KOW94" s="383"/>
      <c r="KOX94" s="384"/>
      <c r="KOY94" s="28"/>
      <c r="KOZ94" s="385"/>
      <c r="KPA94" s="396"/>
      <c r="KPB94" s="392"/>
      <c r="KPC94" s="135"/>
      <c r="KPD94" s="135"/>
      <c r="KPE94" s="386"/>
      <c r="KPF94" s="135"/>
      <c r="KPG94" s="387"/>
      <c r="KPH94" s="387"/>
      <c r="KPI94" s="383"/>
      <c r="KPJ94" s="384"/>
      <c r="KPK94" s="28"/>
      <c r="KPL94" s="385"/>
      <c r="KPM94" s="396"/>
      <c r="KPN94" s="392"/>
      <c r="KPO94" s="135"/>
      <c r="KPP94" s="135"/>
      <c r="KPQ94" s="386"/>
      <c r="KPR94" s="135"/>
      <c r="KPS94" s="387"/>
      <c r="KPT94" s="387"/>
      <c r="KPU94" s="383"/>
      <c r="KPV94" s="384"/>
      <c r="KPW94" s="28"/>
      <c r="KPX94" s="385"/>
      <c r="KPY94" s="396"/>
      <c r="KPZ94" s="392"/>
      <c r="KQA94" s="135"/>
      <c r="KQB94" s="135"/>
      <c r="KQC94" s="386"/>
      <c r="KQD94" s="135"/>
      <c r="KQE94" s="387"/>
      <c r="KQF94" s="387"/>
      <c r="KQG94" s="383"/>
      <c r="KQH94" s="384"/>
      <c r="KQI94" s="28"/>
      <c r="KQJ94" s="385"/>
      <c r="KQK94" s="396"/>
      <c r="KQL94" s="392"/>
      <c r="KQM94" s="135"/>
      <c r="KQN94" s="135"/>
      <c r="KQO94" s="386"/>
      <c r="KQP94" s="135"/>
      <c r="KQQ94" s="387"/>
      <c r="KQR94" s="387"/>
      <c r="KQS94" s="383"/>
      <c r="KQT94" s="384"/>
      <c r="KQU94" s="28"/>
      <c r="KQV94" s="385"/>
      <c r="KQW94" s="396"/>
      <c r="KQX94" s="392"/>
      <c r="KQY94" s="135"/>
      <c r="KQZ94" s="135"/>
      <c r="KRA94" s="386"/>
      <c r="KRB94" s="135"/>
      <c r="KRC94" s="387"/>
      <c r="KRD94" s="387"/>
      <c r="KRE94" s="383"/>
      <c r="KRF94" s="384"/>
      <c r="KRG94" s="28"/>
      <c r="KRH94" s="385"/>
      <c r="KRI94" s="396"/>
      <c r="KRJ94" s="392"/>
      <c r="KRK94" s="135"/>
      <c r="KRL94" s="135"/>
      <c r="KRM94" s="386"/>
      <c r="KRN94" s="135"/>
      <c r="KRO94" s="387"/>
      <c r="KRP94" s="387"/>
      <c r="KRQ94" s="383"/>
      <c r="KRR94" s="384"/>
      <c r="KRS94" s="28"/>
      <c r="KRT94" s="385"/>
      <c r="KRU94" s="396"/>
      <c r="KRV94" s="392"/>
      <c r="KRW94" s="135"/>
      <c r="KRX94" s="135"/>
      <c r="KRY94" s="386"/>
      <c r="KRZ94" s="135"/>
      <c r="KSA94" s="387"/>
      <c r="KSB94" s="387"/>
      <c r="KSC94" s="383"/>
      <c r="KSD94" s="384"/>
      <c r="KSE94" s="28"/>
      <c r="KSF94" s="385"/>
      <c r="KSG94" s="396"/>
      <c r="KSH94" s="392"/>
      <c r="KSI94" s="135"/>
      <c r="KSJ94" s="135"/>
      <c r="KSK94" s="386"/>
      <c r="KSL94" s="135"/>
      <c r="KSM94" s="387"/>
      <c r="KSN94" s="387"/>
      <c r="KSO94" s="383"/>
      <c r="KSP94" s="384"/>
      <c r="KSQ94" s="28"/>
      <c r="KSR94" s="385"/>
      <c r="KSS94" s="396"/>
      <c r="KST94" s="392"/>
      <c r="KSU94" s="135"/>
      <c r="KSV94" s="135"/>
      <c r="KSW94" s="386"/>
      <c r="KSX94" s="135"/>
      <c r="KSY94" s="387"/>
      <c r="KSZ94" s="387"/>
      <c r="KTA94" s="383"/>
      <c r="KTB94" s="384"/>
      <c r="KTC94" s="28"/>
      <c r="KTD94" s="385"/>
      <c r="KTE94" s="396"/>
      <c r="KTF94" s="392"/>
      <c r="KTG94" s="135"/>
      <c r="KTH94" s="135"/>
      <c r="KTI94" s="386"/>
      <c r="KTJ94" s="135"/>
      <c r="KTK94" s="387"/>
      <c r="KTL94" s="387"/>
      <c r="KTM94" s="383"/>
      <c r="KTN94" s="384"/>
      <c r="KTO94" s="28"/>
      <c r="KTP94" s="385"/>
      <c r="KTQ94" s="396"/>
      <c r="KTR94" s="392"/>
      <c r="KTS94" s="135"/>
      <c r="KTT94" s="135"/>
      <c r="KTU94" s="386"/>
      <c r="KTV94" s="135"/>
      <c r="KTW94" s="387"/>
      <c r="KTX94" s="387"/>
      <c r="KTY94" s="383"/>
      <c r="KTZ94" s="384"/>
      <c r="KUA94" s="28"/>
      <c r="KUB94" s="385"/>
      <c r="KUC94" s="396"/>
      <c r="KUD94" s="392"/>
      <c r="KUE94" s="135"/>
      <c r="KUF94" s="135"/>
      <c r="KUG94" s="386"/>
      <c r="KUH94" s="135"/>
      <c r="KUI94" s="387"/>
      <c r="KUJ94" s="387"/>
      <c r="KUK94" s="383"/>
      <c r="KUL94" s="384"/>
      <c r="KUM94" s="28"/>
      <c r="KUN94" s="385"/>
      <c r="KUO94" s="396"/>
      <c r="KUP94" s="392"/>
      <c r="KUQ94" s="135"/>
      <c r="KUR94" s="135"/>
      <c r="KUS94" s="386"/>
      <c r="KUT94" s="135"/>
      <c r="KUU94" s="387"/>
      <c r="KUV94" s="387"/>
      <c r="KUW94" s="383"/>
      <c r="KUX94" s="384"/>
      <c r="KUY94" s="28"/>
      <c r="KUZ94" s="385"/>
      <c r="KVA94" s="396"/>
      <c r="KVB94" s="392"/>
      <c r="KVC94" s="135"/>
      <c r="KVD94" s="135"/>
      <c r="KVE94" s="386"/>
      <c r="KVF94" s="135"/>
      <c r="KVG94" s="387"/>
      <c r="KVH94" s="387"/>
      <c r="KVI94" s="383"/>
      <c r="KVJ94" s="384"/>
      <c r="KVK94" s="28"/>
      <c r="KVL94" s="385"/>
      <c r="KVM94" s="396"/>
      <c r="KVN94" s="392"/>
      <c r="KVO94" s="135"/>
      <c r="KVP94" s="135"/>
      <c r="KVQ94" s="386"/>
      <c r="KVR94" s="135"/>
      <c r="KVS94" s="387"/>
      <c r="KVT94" s="387"/>
      <c r="KVU94" s="383"/>
      <c r="KVV94" s="384"/>
      <c r="KVW94" s="28"/>
      <c r="KVX94" s="385"/>
      <c r="KVY94" s="396"/>
      <c r="KVZ94" s="392"/>
      <c r="KWA94" s="135"/>
      <c r="KWB94" s="135"/>
      <c r="KWC94" s="386"/>
      <c r="KWD94" s="135"/>
      <c r="KWE94" s="387"/>
      <c r="KWF94" s="387"/>
      <c r="KWG94" s="383"/>
      <c r="KWH94" s="384"/>
      <c r="KWI94" s="28"/>
      <c r="KWJ94" s="385"/>
      <c r="KWK94" s="396"/>
      <c r="KWL94" s="392"/>
      <c r="KWM94" s="135"/>
      <c r="KWN94" s="135"/>
      <c r="KWO94" s="386"/>
      <c r="KWP94" s="135"/>
      <c r="KWQ94" s="387"/>
      <c r="KWR94" s="387"/>
      <c r="KWS94" s="383"/>
      <c r="KWT94" s="384"/>
      <c r="KWU94" s="28"/>
      <c r="KWV94" s="385"/>
      <c r="KWW94" s="396"/>
      <c r="KWX94" s="392"/>
      <c r="KWY94" s="135"/>
      <c r="KWZ94" s="135"/>
      <c r="KXA94" s="386"/>
      <c r="KXB94" s="135"/>
      <c r="KXC94" s="387"/>
      <c r="KXD94" s="387"/>
      <c r="KXE94" s="383"/>
      <c r="KXF94" s="384"/>
      <c r="KXG94" s="28"/>
      <c r="KXH94" s="385"/>
      <c r="KXI94" s="396"/>
      <c r="KXJ94" s="392"/>
      <c r="KXK94" s="135"/>
      <c r="KXL94" s="135"/>
      <c r="KXM94" s="386"/>
      <c r="KXN94" s="135"/>
      <c r="KXO94" s="387"/>
      <c r="KXP94" s="387"/>
      <c r="KXQ94" s="383"/>
      <c r="KXR94" s="384"/>
      <c r="KXS94" s="28"/>
      <c r="KXT94" s="385"/>
      <c r="KXU94" s="396"/>
      <c r="KXV94" s="392"/>
      <c r="KXW94" s="135"/>
      <c r="KXX94" s="135"/>
      <c r="KXY94" s="386"/>
      <c r="KXZ94" s="135"/>
      <c r="KYA94" s="387"/>
      <c r="KYB94" s="387"/>
      <c r="KYC94" s="383"/>
      <c r="KYD94" s="384"/>
      <c r="KYE94" s="28"/>
      <c r="KYF94" s="385"/>
      <c r="KYG94" s="396"/>
      <c r="KYH94" s="392"/>
      <c r="KYI94" s="135"/>
      <c r="KYJ94" s="135"/>
      <c r="KYK94" s="386"/>
      <c r="KYL94" s="135"/>
      <c r="KYM94" s="387"/>
      <c r="KYN94" s="387"/>
      <c r="KYO94" s="383"/>
      <c r="KYP94" s="384"/>
      <c r="KYQ94" s="28"/>
      <c r="KYR94" s="385"/>
      <c r="KYS94" s="396"/>
      <c r="KYT94" s="392"/>
      <c r="KYU94" s="135"/>
      <c r="KYV94" s="135"/>
      <c r="KYW94" s="386"/>
      <c r="KYX94" s="135"/>
      <c r="KYY94" s="387"/>
      <c r="KYZ94" s="387"/>
      <c r="KZA94" s="383"/>
      <c r="KZB94" s="384"/>
      <c r="KZC94" s="28"/>
      <c r="KZD94" s="385"/>
      <c r="KZE94" s="396"/>
      <c r="KZF94" s="392"/>
      <c r="KZG94" s="135"/>
      <c r="KZH94" s="135"/>
      <c r="KZI94" s="386"/>
      <c r="KZJ94" s="135"/>
      <c r="KZK94" s="387"/>
      <c r="KZL94" s="387"/>
      <c r="KZM94" s="383"/>
      <c r="KZN94" s="384"/>
      <c r="KZO94" s="28"/>
      <c r="KZP94" s="385"/>
      <c r="KZQ94" s="396"/>
      <c r="KZR94" s="392"/>
      <c r="KZS94" s="135"/>
      <c r="KZT94" s="135"/>
      <c r="KZU94" s="386"/>
      <c r="KZV94" s="135"/>
      <c r="KZW94" s="387"/>
      <c r="KZX94" s="387"/>
      <c r="KZY94" s="383"/>
      <c r="KZZ94" s="384"/>
      <c r="LAA94" s="28"/>
      <c r="LAB94" s="385"/>
      <c r="LAC94" s="396"/>
      <c r="LAD94" s="392"/>
      <c r="LAE94" s="135"/>
      <c r="LAF94" s="135"/>
      <c r="LAG94" s="386"/>
      <c r="LAH94" s="135"/>
      <c r="LAI94" s="387"/>
      <c r="LAJ94" s="387"/>
      <c r="LAK94" s="383"/>
      <c r="LAL94" s="384"/>
      <c r="LAM94" s="28"/>
      <c r="LAN94" s="385"/>
      <c r="LAO94" s="396"/>
      <c r="LAP94" s="392"/>
      <c r="LAQ94" s="135"/>
      <c r="LAR94" s="135"/>
      <c r="LAS94" s="386"/>
      <c r="LAT94" s="135"/>
      <c r="LAU94" s="387"/>
      <c r="LAV94" s="387"/>
      <c r="LAW94" s="383"/>
      <c r="LAX94" s="384"/>
      <c r="LAY94" s="28"/>
      <c r="LAZ94" s="385"/>
      <c r="LBA94" s="396"/>
      <c r="LBB94" s="392"/>
      <c r="LBC94" s="135"/>
      <c r="LBD94" s="135"/>
      <c r="LBE94" s="386"/>
      <c r="LBF94" s="135"/>
      <c r="LBG94" s="387"/>
      <c r="LBH94" s="387"/>
      <c r="LBI94" s="383"/>
      <c r="LBJ94" s="384"/>
      <c r="LBK94" s="28"/>
      <c r="LBL94" s="385"/>
      <c r="LBM94" s="396"/>
      <c r="LBN94" s="392"/>
      <c r="LBO94" s="135"/>
      <c r="LBP94" s="135"/>
      <c r="LBQ94" s="386"/>
      <c r="LBR94" s="135"/>
      <c r="LBS94" s="387"/>
      <c r="LBT94" s="387"/>
      <c r="LBU94" s="383"/>
      <c r="LBV94" s="384"/>
      <c r="LBW94" s="28"/>
      <c r="LBX94" s="385"/>
      <c r="LBY94" s="396"/>
      <c r="LBZ94" s="392"/>
      <c r="LCA94" s="135"/>
      <c r="LCB94" s="135"/>
      <c r="LCC94" s="386"/>
      <c r="LCD94" s="135"/>
      <c r="LCE94" s="387"/>
      <c r="LCF94" s="387"/>
      <c r="LCG94" s="383"/>
      <c r="LCH94" s="384"/>
      <c r="LCI94" s="28"/>
      <c r="LCJ94" s="385"/>
      <c r="LCK94" s="396"/>
      <c r="LCL94" s="392"/>
      <c r="LCM94" s="135"/>
      <c r="LCN94" s="135"/>
      <c r="LCO94" s="386"/>
      <c r="LCP94" s="135"/>
      <c r="LCQ94" s="387"/>
      <c r="LCR94" s="387"/>
      <c r="LCS94" s="383"/>
      <c r="LCT94" s="384"/>
      <c r="LCU94" s="28"/>
      <c r="LCV94" s="385"/>
      <c r="LCW94" s="396"/>
      <c r="LCX94" s="392"/>
      <c r="LCY94" s="135"/>
      <c r="LCZ94" s="135"/>
      <c r="LDA94" s="386"/>
      <c r="LDB94" s="135"/>
      <c r="LDC94" s="387"/>
      <c r="LDD94" s="387"/>
      <c r="LDE94" s="383"/>
      <c r="LDF94" s="384"/>
      <c r="LDG94" s="28"/>
      <c r="LDH94" s="385"/>
      <c r="LDI94" s="396"/>
      <c r="LDJ94" s="392"/>
      <c r="LDK94" s="135"/>
      <c r="LDL94" s="135"/>
      <c r="LDM94" s="386"/>
      <c r="LDN94" s="135"/>
      <c r="LDO94" s="387"/>
      <c r="LDP94" s="387"/>
      <c r="LDQ94" s="383"/>
      <c r="LDR94" s="384"/>
      <c r="LDS94" s="28"/>
      <c r="LDT94" s="385"/>
      <c r="LDU94" s="396"/>
      <c r="LDV94" s="392"/>
      <c r="LDW94" s="135"/>
      <c r="LDX94" s="135"/>
      <c r="LDY94" s="386"/>
      <c r="LDZ94" s="135"/>
      <c r="LEA94" s="387"/>
      <c r="LEB94" s="387"/>
      <c r="LEC94" s="383"/>
      <c r="LED94" s="384"/>
      <c r="LEE94" s="28"/>
      <c r="LEF94" s="385"/>
      <c r="LEG94" s="396"/>
      <c r="LEH94" s="392"/>
      <c r="LEI94" s="135"/>
      <c r="LEJ94" s="135"/>
      <c r="LEK94" s="386"/>
      <c r="LEL94" s="135"/>
      <c r="LEM94" s="387"/>
      <c r="LEN94" s="387"/>
      <c r="LEO94" s="383"/>
      <c r="LEP94" s="384"/>
      <c r="LEQ94" s="28"/>
      <c r="LER94" s="385"/>
      <c r="LES94" s="396"/>
      <c r="LET94" s="392"/>
      <c r="LEU94" s="135"/>
      <c r="LEV94" s="135"/>
      <c r="LEW94" s="386"/>
      <c r="LEX94" s="135"/>
      <c r="LEY94" s="387"/>
      <c r="LEZ94" s="387"/>
      <c r="LFA94" s="383"/>
      <c r="LFB94" s="384"/>
      <c r="LFC94" s="28"/>
      <c r="LFD94" s="385"/>
      <c r="LFE94" s="396"/>
      <c r="LFF94" s="392"/>
      <c r="LFG94" s="135"/>
      <c r="LFH94" s="135"/>
      <c r="LFI94" s="386"/>
      <c r="LFJ94" s="135"/>
      <c r="LFK94" s="387"/>
      <c r="LFL94" s="387"/>
      <c r="LFM94" s="383"/>
      <c r="LFN94" s="384"/>
      <c r="LFO94" s="28"/>
      <c r="LFP94" s="385"/>
      <c r="LFQ94" s="396"/>
      <c r="LFR94" s="392"/>
      <c r="LFS94" s="135"/>
      <c r="LFT94" s="135"/>
      <c r="LFU94" s="386"/>
      <c r="LFV94" s="135"/>
      <c r="LFW94" s="387"/>
      <c r="LFX94" s="387"/>
      <c r="LFY94" s="383"/>
      <c r="LFZ94" s="384"/>
      <c r="LGA94" s="28"/>
      <c r="LGB94" s="385"/>
      <c r="LGC94" s="396"/>
      <c r="LGD94" s="392"/>
      <c r="LGE94" s="135"/>
      <c r="LGF94" s="135"/>
      <c r="LGG94" s="386"/>
      <c r="LGH94" s="135"/>
      <c r="LGI94" s="387"/>
      <c r="LGJ94" s="387"/>
      <c r="LGK94" s="383"/>
      <c r="LGL94" s="384"/>
      <c r="LGM94" s="28"/>
      <c r="LGN94" s="385"/>
      <c r="LGO94" s="396"/>
      <c r="LGP94" s="392"/>
      <c r="LGQ94" s="135"/>
      <c r="LGR94" s="135"/>
      <c r="LGS94" s="386"/>
      <c r="LGT94" s="135"/>
      <c r="LGU94" s="387"/>
      <c r="LGV94" s="387"/>
      <c r="LGW94" s="383"/>
      <c r="LGX94" s="384"/>
      <c r="LGY94" s="28"/>
      <c r="LGZ94" s="385"/>
      <c r="LHA94" s="396"/>
      <c r="LHB94" s="392"/>
      <c r="LHC94" s="135"/>
      <c r="LHD94" s="135"/>
      <c r="LHE94" s="386"/>
      <c r="LHF94" s="135"/>
      <c r="LHG94" s="387"/>
      <c r="LHH94" s="387"/>
      <c r="LHI94" s="383"/>
      <c r="LHJ94" s="384"/>
      <c r="LHK94" s="28"/>
      <c r="LHL94" s="385"/>
      <c r="LHM94" s="396"/>
      <c r="LHN94" s="392"/>
      <c r="LHO94" s="135"/>
      <c r="LHP94" s="135"/>
      <c r="LHQ94" s="386"/>
      <c r="LHR94" s="135"/>
      <c r="LHS94" s="387"/>
      <c r="LHT94" s="387"/>
      <c r="LHU94" s="383"/>
      <c r="LHV94" s="384"/>
      <c r="LHW94" s="28"/>
      <c r="LHX94" s="385"/>
      <c r="LHY94" s="396"/>
      <c r="LHZ94" s="392"/>
      <c r="LIA94" s="135"/>
      <c r="LIB94" s="135"/>
      <c r="LIC94" s="386"/>
      <c r="LID94" s="135"/>
      <c r="LIE94" s="387"/>
      <c r="LIF94" s="387"/>
      <c r="LIG94" s="383"/>
      <c r="LIH94" s="384"/>
      <c r="LII94" s="28"/>
      <c r="LIJ94" s="385"/>
      <c r="LIK94" s="396"/>
      <c r="LIL94" s="392"/>
      <c r="LIM94" s="135"/>
      <c r="LIN94" s="135"/>
      <c r="LIO94" s="386"/>
      <c r="LIP94" s="135"/>
      <c r="LIQ94" s="387"/>
      <c r="LIR94" s="387"/>
      <c r="LIS94" s="383"/>
      <c r="LIT94" s="384"/>
      <c r="LIU94" s="28"/>
      <c r="LIV94" s="385"/>
      <c r="LIW94" s="396"/>
      <c r="LIX94" s="392"/>
      <c r="LIY94" s="135"/>
      <c r="LIZ94" s="135"/>
      <c r="LJA94" s="386"/>
      <c r="LJB94" s="135"/>
      <c r="LJC94" s="387"/>
      <c r="LJD94" s="387"/>
      <c r="LJE94" s="383"/>
      <c r="LJF94" s="384"/>
      <c r="LJG94" s="28"/>
      <c r="LJH94" s="385"/>
      <c r="LJI94" s="396"/>
      <c r="LJJ94" s="392"/>
      <c r="LJK94" s="135"/>
      <c r="LJL94" s="135"/>
      <c r="LJM94" s="386"/>
      <c r="LJN94" s="135"/>
      <c r="LJO94" s="387"/>
      <c r="LJP94" s="387"/>
      <c r="LJQ94" s="383"/>
      <c r="LJR94" s="384"/>
      <c r="LJS94" s="28"/>
      <c r="LJT94" s="385"/>
      <c r="LJU94" s="396"/>
      <c r="LJV94" s="392"/>
      <c r="LJW94" s="135"/>
      <c r="LJX94" s="135"/>
      <c r="LJY94" s="386"/>
      <c r="LJZ94" s="135"/>
      <c r="LKA94" s="387"/>
      <c r="LKB94" s="387"/>
      <c r="LKC94" s="383"/>
      <c r="LKD94" s="384"/>
      <c r="LKE94" s="28"/>
      <c r="LKF94" s="385"/>
      <c r="LKG94" s="396"/>
      <c r="LKH94" s="392"/>
      <c r="LKI94" s="135"/>
      <c r="LKJ94" s="135"/>
      <c r="LKK94" s="386"/>
      <c r="LKL94" s="135"/>
      <c r="LKM94" s="387"/>
      <c r="LKN94" s="387"/>
      <c r="LKO94" s="383"/>
      <c r="LKP94" s="384"/>
      <c r="LKQ94" s="28"/>
      <c r="LKR94" s="385"/>
      <c r="LKS94" s="396"/>
      <c r="LKT94" s="392"/>
      <c r="LKU94" s="135"/>
      <c r="LKV94" s="135"/>
      <c r="LKW94" s="386"/>
      <c r="LKX94" s="135"/>
      <c r="LKY94" s="387"/>
      <c r="LKZ94" s="387"/>
      <c r="LLA94" s="383"/>
      <c r="LLB94" s="384"/>
      <c r="LLC94" s="28"/>
      <c r="LLD94" s="385"/>
      <c r="LLE94" s="396"/>
      <c r="LLF94" s="392"/>
      <c r="LLG94" s="135"/>
      <c r="LLH94" s="135"/>
      <c r="LLI94" s="386"/>
      <c r="LLJ94" s="135"/>
      <c r="LLK94" s="387"/>
      <c r="LLL94" s="387"/>
      <c r="LLM94" s="383"/>
      <c r="LLN94" s="384"/>
      <c r="LLO94" s="28"/>
      <c r="LLP94" s="385"/>
      <c r="LLQ94" s="396"/>
      <c r="LLR94" s="392"/>
      <c r="LLS94" s="135"/>
      <c r="LLT94" s="135"/>
      <c r="LLU94" s="386"/>
      <c r="LLV94" s="135"/>
      <c r="LLW94" s="387"/>
      <c r="LLX94" s="387"/>
      <c r="LLY94" s="383"/>
      <c r="LLZ94" s="384"/>
      <c r="LMA94" s="28"/>
      <c r="LMB94" s="385"/>
      <c r="LMC94" s="396"/>
      <c r="LMD94" s="392"/>
      <c r="LME94" s="135"/>
      <c r="LMF94" s="135"/>
      <c r="LMG94" s="386"/>
      <c r="LMH94" s="135"/>
      <c r="LMI94" s="387"/>
      <c r="LMJ94" s="387"/>
      <c r="LMK94" s="383"/>
      <c r="LML94" s="384"/>
      <c r="LMM94" s="28"/>
      <c r="LMN94" s="385"/>
      <c r="LMO94" s="396"/>
      <c r="LMP94" s="392"/>
      <c r="LMQ94" s="135"/>
      <c r="LMR94" s="135"/>
      <c r="LMS94" s="386"/>
      <c r="LMT94" s="135"/>
      <c r="LMU94" s="387"/>
      <c r="LMV94" s="387"/>
      <c r="LMW94" s="383"/>
      <c r="LMX94" s="384"/>
      <c r="LMY94" s="28"/>
      <c r="LMZ94" s="385"/>
      <c r="LNA94" s="396"/>
      <c r="LNB94" s="392"/>
      <c r="LNC94" s="135"/>
      <c r="LND94" s="135"/>
      <c r="LNE94" s="386"/>
      <c r="LNF94" s="135"/>
      <c r="LNG94" s="387"/>
      <c r="LNH94" s="387"/>
      <c r="LNI94" s="383"/>
      <c r="LNJ94" s="384"/>
      <c r="LNK94" s="28"/>
      <c r="LNL94" s="385"/>
      <c r="LNM94" s="396"/>
      <c r="LNN94" s="392"/>
      <c r="LNO94" s="135"/>
      <c r="LNP94" s="135"/>
      <c r="LNQ94" s="386"/>
      <c r="LNR94" s="135"/>
      <c r="LNS94" s="387"/>
      <c r="LNT94" s="387"/>
      <c r="LNU94" s="383"/>
      <c r="LNV94" s="384"/>
      <c r="LNW94" s="28"/>
      <c r="LNX94" s="385"/>
      <c r="LNY94" s="396"/>
      <c r="LNZ94" s="392"/>
      <c r="LOA94" s="135"/>
      <c r="LOB94" s="135"/>
      <c r="LOC94" s="386"/>
      <c r="LOD94" s="135"/>
      <c r="LOE94" s="387"/>
      <c r="LOF94" s="387"/>
      <c r="LOG94" s="383"/>
      <c r="LOH94" s="384"/>
      <c r="LOI94" s="28"/>
      <c r="LOJ94" s="385"/>
      <c r="LOK94" s="396"/>
      <c r="LOL94" s="392"/>
      <c r="LOM94" s="135"/>
      <c r="LON94" s="135"/>
      <c r="LOO94" s="386"/>
      <c r="LOP94" s="135"/>
      <c r="LOQ94" s="387"/>
      <c r="LOR94" s="387"/>
      <c r="LOS94" s="383"/>
      <c r="LOT94" s="384"/>
      <c r="LOU94" s="28"/>
      <c r="LOV94" s="385"/>
      <c r="LOW94" s="396"/>
      <c r="LOX94" s="392"/>
      <c r="LOY94" s="135"/>
      <c r="LOZ94" s="135"/>
      <c r="LPA94" s="386"/>
      <c r="LPB94" s="135"/>
      <c r="LPC94" s="387"/>
      <c r="LPD94" s="387"/>
      <c r="LPE94" s="383"/>
      <c r="LPF94" s="384"/>
      <c r="LPG94" s="28"/>
      <c r="LPH94" s="385"/>
      <c r="LPI94" s="396"/>
      <c r="LPJ94" s="392"/>
      <c r="LPK94" s="135"/>
      <c r="LPL94" s="135"/>
      <c r="LPM94" s="386"/>
      <c r="LPN94" s="135"/>
      <c r="LPO94" s="387"/>
      <c r="LPP94" s="387"/>
      <c r="LPQ94" s="383"/>
      <c r="LPR94" s="384"/>
      <c r="LPS94" s="28"/>
      <c r="LPT94" s="385"/>
      <c r="LPU94" s="396"/>
      <c r="LPV94" s="392"/>
      <c r="LPW94" s="135"/>
      <c r="LPX94" s="135"/>
      <c r="LPY94" s="386"/>
      <c r="LPZ94" s="135"/>
      <c r="LQA94" s="387"/>
      <c r="LQB94" s="387"/>
      <c r="LQC94" s="383"/>
      <c r="LQD94" s="384"/>
      <c r="LQE94" s="28"/>
      <c r="LQF94" s="385"/>
      <c r="LQG94" s="396"/>
      <c r="LQH94" s="392"/>
      <c r="LQI94" s="135"/>
      <c r="LQJ94" s="135"/>
      <c r="LQK94" s="386"/>
      <c r="LQL94" s="135"/>
      <c r="LQM94" s="387"/>
      <c r="LQN94" s="387"/>
      <c r="LQO94" s="383"/>
      <c r="LQP94" s="384"/>
      <c r="LQQ94" s="28"/>
      <c r="LQR94" s="385"/>
      <c r="LQS94" s="396"/>
      <c r="LQT94" s="392"/>
      <c r="LQU94" s="135"/>
      <c r="LQV94" s="135"/>
      <c r="LQW94" s="386"/>
      <c r="LQX94" s="135"/>
      <c r="LQY94" s="387"/>
      <c r="LQZ94" s="387"/>
      <c r="LRA94" s="383"/>
      <c r="LRB94" s="384"/>
      <c r="LRC94" s="28"/>
      <c r="LRD94" s="385"/>
      <c r="LRE94" s="396"/>
      <c r="LRF94" s="392"/>
      <c r="LRG94" s="135"/>
      <c r="LRH94" s="135"/>
      <c r="LRI94" s="386"/>
      <c r="LRJ94" s="135"/>
      <c r="LRK94" s="387"/>
      <c r="LRL94" s="387"/>
      <c r="LRM94" s="383"/>
      <c r="LRN94" s="384"/>
      <c r="LRO94" s="28"/>
      <c r="LRP94" s="385"/>
      <c r="LRQ94" s="396"/>
      <c r="LRR94" s="392"/>
      <c r="LRS94" s="135"/>
      <c r="LRT94" s="135"/>
      <c r="LRU94" s="386"/>
      <c r="LRV94" s="135"/>
      <c r="LRW94" s="387"/>
      <c r="LRX94" s="387"/>
      <c r="LRY94" s="383"/>
      <c r="LRZ94" s="384"/>
      <c r="LSA94" s="28"/>
      <c r="LSB94" s="385"/>
      <c r="LSC94" s="396"/>
      <c r="LSD94" s="392"/>
      <c r="LSE94" s="135"/>
      <c r="LSF94" s="135"/>
      <c r="LSG94" s="386"/>
      <c r="LSH94" s="135"/>
      <c r="LSI94" s="387"/>
      <c r="LSJ94" s="387"/>
      <c r="LSK94" s="383"/>
      <c r="LSL94" s="384"/>
      <c r="LSM94" s="28"/>
      <c r="LSN94" s="385"/>
      <c r="LSO94" s="396"/>
      <c r="LSP94" s="392"/>
      <c r="LSQ94" s="135"/>
      <c r="LSR94" s="135"/>
      <c r="LSS94" s="386"/>
      <c r="LST94" s="135"/>
      <c r="LSU94" s="387"/>
      <c r="LSV94" s="387"/>
      <c r="LSW94" s="383"/>
      <c r="LSX94" s="384"/>
      <c r="LSY94" s="28"/>
      <c r="LSZ94" s="385"/>
      <c r="LTA94" s="396"/>
      <c r="LTB94" s="392"/>
      <c r="LTC94" s="135"/>
      <c r="LTD94" s="135"/>
      <c r="LTE94" s="386"/>
      <c r="LTF94" s="135"/>
      <c r="LTG94" s="387"/>
      <c r="LTH94" s="387"/>
      <c r="LTI94" s="383"/>
      <c r="LTJ94" s="384"/>
      <c r="LTK94" s="28"/>
      <c r="LTL94" s="385"/>
      <c r="LTM94" s="396"/>
      <c r="LTN94" s="392"/>
      <c r="LTO94" s="135"/>
      <c r="LTP94" s="135"/>
      <c r="LTQ94" s="386"/>
      <c r="LTR94" s="135"/>
      <c r="LTS94" s="387"/>
      <c r="LTT94" s="387"/>
      <c r="LTU94" s="383"/>
      <c r="LTV94" s="384"/>
      <c r="LTW94" s="28"/>
      <c r="LTX94" s="385"/>
      <c r="LTY94" s="396"/>
      <c r="LTZ94" s="392"/>
      <c r="LUA94" s="135"/>
      <c r="LUB94" s="135"/>
      <c r="LUC94" s="386"/>
      <c r="LUD94" s="135"/>
      <c r="LUE94" s="387"/>
      <c r="LUF94" s="387"/>
      <c r="LUG94" s="383"/>
      <c r="LUH94" s="384"/>
      <c r="LUI94" s="28"/>
      <c r="LUJ94" s="385"/>
      <c r="LUK94" s="396"/>
      <c r="LUL94" s="392"/>
      <c r="LUM94" s="135"/>
      <c r="LUN94" s="135"/>
      <c r="LUO94" s="386"/>
      <c r="LUP94" s="135"/>
      <c r="LUQ94" s="387"/>
      <c r="LUR94" s="387"/>
      <c r="LUS94" s="383"/>
      <c r="LUT94" s="384"/>
      <c r="LUU94" s="28"/>
      <c r="LUV94" s="385"/>
      <c r="LUW94" s="396"/>
      <c r="LUX94" s="392"/>
      <c r="LUY94" s="135"/>
      <c r="LUZ94" s="135"/>
      <c r="LVA94" s="386"/>
      <c r="LVB94" s="135"/>
      <c r="LVC94" s="387"/>
      <c r="LVD94" s="387"/>
      <c r="LVE94" s="383"/>
      <c r="LVF94" s="384"/>
      <c r="LVG94" s="28"/>
      <c r="LVH94" s="385"/>
      <c r="LVI94" s="396"/>
      <c r="LVJ94" s="392"/>
      <c r="LVK94" s="135"/>
      <c r="LVL94" s="135"/>
      <c r="LVM94" s="386"/>
      <c r="LVN94" s="135"/>
      <c r="LVO94" s="387"/>
      <c r="LVP94" s="387"/>
      <c r="LVQ94" s="383"/>
      <c r="LVR94" s="384"/>
      <c r="LVS94" s="28"/>
      <c r="LVT94" s="385"/>
      <c r="LVU94" s="396"/>
      <c r="LVV94" s="392"/>
      <c r="LVW94" s="135"/>
      <c r="LVX94" s="135"/>
      <c r="LVY94" s="386"/>
      <c r="LVZ94" s="135"/>
      <c r="LWA94" s="387"/>
      <c r="LWB94" s="387"/>
      <c r="LWC94" s="383"/>
      <c r="LWD94" s="384"/>
      <c r="LWE94" s="28"/>
      <c r="LWF94" s="385"/>
      <c r="LWG94" s="396"/>
      <c r="LWH94" s="392"/>
      <c r="LWI94" s="135"/>
      <c r="LWJ94" s="135"/>
      <c r="LWK94" s="386"/>
      <c r="LWL94" s="135"/>
      <c r="LWM94" s="387"/>
      <c r="LWN94" s="387"/>
      <c r="LWO94" s="383"/>
      <c r="LWP94" s="384"/>
      <c r="LWQ94" s="28"/>
      <c r="LWR94" s="385"/>
      <c r="LWS94" s="396"/>
      <c r="LWT94" s="392"/>
      <c r="LWU94" s="135"/>
      <c r="LWV94" s="135"/>
      <c r="LWW94" s="386"/>
      <c r="LWX94" s="135"/>
      <c r="LWY94" s="387"/>
      <c r="LWZ94" s="387"/>
      <c r="LXA94" s="383"/>
      <c r="LXB94" s="384"/>
      <c r="LXC94" s="28"/>
      <c r="LXD94" s="385"/>
      <c r="LXE94" s="396"/>
      <c r="LXF94" s="392"/>
      <c r="LXG94" s="135"/>
      <c r="LXH94" s="135"/>
      <c r="LXI94" s="386"/>
      <c r="LXJ94" s="135"/>
      <c r="LXK94" s="387"/>
      <c r="LXL94" s="387"/>
      <c r="LXM94" s="383"/>
      <c r="LXN94" s="384"/>
      <c r="LXO94" s="28"/>
      <c r="LXP94" s="385"/>
      <c r="LXQ94" s="396"/>
      <c r="LXR94" s="392"/>
      <c r="LXS94" s="135"/>
      <c r="LXT94" s="135"/>
      <c r="LXU94" s="386"/>
      <c r="LXV94" s="135"/>
      <c r="LXW94" s="387"/>
      <c r="LXX94" s="387"/>
      <c r="LXY94" s="383"/>
      <c r="LXZ94" s="384"/>
      <c r="LYA94" s="28"/>
      <c r="LYB94" s="385"/>
      <c r="LYC94" s="396"/>
      <c r="LYD94" s="392"/>
      <c r="LYE94" s="135"/>
      <c r="LYF94" s="135"/>
      <c r="LYG94" s="386"/>
      <c r="LYH94" s="135"/>
      <c r="LYI94" s="387"/>
      <c r="LYJ94" s="387"/>
      <c r="LYK94" s="383"/>
      <c r="LYL94" s="384"/>
      <c r="LYM94" s="28"/>
      <c r="LYN94" s="385"/>
      <c r="LYO94" s="396"/>
      <c r="LYP94" s="392"/>
      <c r="LYQ94" s="135"/>
      <c r="LYR94" s="135"/>
      <c r="LYS94" s="386"/>
      <c r="LYT94" s="135"/>
      <c r="LYU94" s="387"/>
      <c r="LYV94" s="387"/>
      <c r="LYW94" s="383"/>
      <c r="LYX94" s="384"/>
      <c r="LYY94" s="28"/>
      <c r="LYZ94" s="385"/>
      <c r="LZA94" s="396"/>
      <c r="LZB94" s="392"/>
      <c r="LZC94" s="135"/>
      <c r="LZD94" s="135"/>
      <c r="LZE94" s="386"/>
      <c r="LZF94" s="135"/>
      <c r="LZG94" s="387"/>
      <c r="LZH94" s="387"/>
      <c r="LZI94" s="383"/>
      <c r="LZJ94" s="384"/>
      <c r="LZK94" s="28"/>
      <c r="LZL94" s="385"/>
      <c r="LZM94" s="396"/>
      <c r="LZN94" s="392"/>
      <c r="LZO94" s="135"/>
      <c r="LZP94" s="135"/>
      <c r="LZQ94" s="386"/>
      <c r="LZR94" s="135"/>
      <c r="LZS94" s="387"/>
      <c r="LZT94" s="387"/>
      <c r="LZU94" s="383"/>
      <c r="LZV94" s="384"/>
      <c r="LZW94" s="28"/>
      <c r="LZX94" s="385"/>
      <c r="LZY94" s="396"/>
      <c r="LZZ94" s="392"/>
      <c r="MAA94" s="135"/>
      <c r="MAB94" s="135"/>
      <c r="MAC94" s="386"/>
      <c r="MAD94" s="135"/>
      <c r="MAE94" s="387"/>
      <c r="MAF94" s="387"/>
      <c r="MAG94" s="383"/>
      <c r="MAH94" s="384"/>
      <c r="MAI94" s="28"/>
      <c r="MAJ94" s="385"/>
      <c r="MAK94" s="396"/>
      <c r="MAL94" s="392"/>
      <c r="MAM94" s="135"/>
      <c r="MAN94" s="135"/>
      <c r="MAO94" s="386"/>
      <c r="MAP94" s="135"/>
      <c r="MAQ94" s="387"/>
      <c r="MAR94" s="387"/>
      <c r="MAS94" s="383"/>
      <c r="MAT94" s="384"/>
      <c r="MAU94" s="28"/>
      <c r="MAV94" s="385"/>
      <c r="MAW94" s="396"/>
      <c r="MAX94" s="392"/>
      <c r="MAY94" s="135"/>
      <c r="MAZ94" s="135"/>
      <c r="MBA94" s="386"/>
      <c r="MBB94" s="135"/>
      <c r="MBC94" s="387"/>
      <c r="MBD94" s="387"/>
      <c r="MBE94" s="383"/>
      <c r="MBF94" s="384"/>
      <c r="MBG94" s="28"/>
      <c r="MBH94" s="385"/>
      <c r="MBI94" s="396"/>
      <c r="MBJ94" s="392"/>
      <c r="MBK94" s="135"/>
      <c r="MBL94" s="135"/>
      <c r="MBM94" s="386"/>
      <c r="MBN94" s="135"/>
      <c r="MBO94" s="387"/>
      <c r="MBP94" s="387"/>
      <c r="MBQ94" s="383"/>
      <c r="MBR94" s="384"/>
      <c r="MBS94" s="28"/>
      <c r="MBT94" s="385"/>
      <c r="MBU94" s="396"/>
      <c r="MBV94" s="392"/>
      <c r="MBW94" s="135"/>
      <c r="MBX94" s="135"/>
      <c r="MBY94" s="386"/>
      <c r="MBZ94" s="135"/>
      <c r="MCA94" s="387"/>
      <c r="MCB94" s="387"/>
      <c r="MCC94" s="383"/>
      <c r="MCD94" s="384"/>
      <c r="MCE94" s="28"/>
      <c r="MCF94" s="385"/>
      <c r="MCG94" s="396"/>
      <c r="MCH94" s="392"/>
      <c r="MCI94" s="135"/>
      <c r="MCJ94" s="135"/>
      <c r="MCK94" s="386"/>
      <c r="MCL94" s="135"/>
      <c r="MCM94" s="387"/>
      <c r="MCN94" s="387"/>
      <c r="MCO94" s="383"/>
      <c r="MCP94" s="384"/>
      <c r="MCQ94" s="28"/>
      <c r="MCR94" s="385"/>
      <c r="MCS94" s="396"/>
      <c r="MCT94" s="392"/>
      <c r="MCU94" s="135"/>
      <c r="MCV94" s="135"/>
      <c r="MCW94" s="386"/>
      <c r="MCX94" s="135"/>
      <c r="MCY94" s="387"/>
      <c r="MCZ94" s="387"/>
      <c r="MDA94" s="383"/>
      <c r="MDB94" s="384"/>
      <c r="MDC94" s="28"/>
      <c r="MDD94" s="385"/>
      <c r="MDE94" s="396"/>
      <c r="MDF94" s="392"/>
      <c r="MDG94" s="135"/>
      <c r="MDH94" s="135"/>
      <c r="MDI94" s="386"/>
      <c r="MDJ94" s="135"/>
      <c r="MDK94" s="387"/>
      <c r="MDL94" s="387"/>
      <c r="MDM94" s="383"/>
      <c r="MDN94" s="384"/>
      <c r="MDO94" s="28"/>
      <c r="MDP94" s="385"/>
      <c r="MDQ94" s="396"/>
      <c r="MDR94" s="392"/>
      <c r="MDS94" s="135"/>
      <c r="MDT94" s="135"/>
      <c r="MDU94" s="386"/>
      <c r="MDV94" s="135"/>
      <c r="MDW94" s="387"/>
      <c r="MDX94" s="387"/>
      <c r="MDY94" s="383"/>
      <c r="MDZ94" s="384"/>
      <c r="MEA94" s="28"/>
      <c r="MEB94" s="385"/>
      <c r="MEC94" s="396"/>
      <c r="MED94" s="392"/>
      <c r="MEE94" s="135"/>
      <c r="MEF94" s="135"/>
      <c r="MEG94" s="386"/>
      <c r="MEH94" s="135"/>
      <c r="MEI94" s="387"/>
      <c r="MEJ94" s="387"/>
      <c r="MEK94" s="383"/>
      <c r="MEL94" s="384"/>
      <c r="MEM94" s="28"/>
      <c r="MEN94" s="385"/>
      <c r="MEO94" s="396"/>
      <c r="MEP94" s="392"/>
      <c r="MEQ94" s="135"/>
      <c r="MER94" s="135"/>
      <c r="MES94" s="386"/>
      <c r="MET94" s="135"/>
      <c r="MEU94" s="387"/>
      <c r="MEV94" s="387"/>
      <c r="MEW94" s="383"/>
      <c r="MEX94" s="384"/>
      <c r="MEY94" s="28"/>
      <c r="MEZ94" s="385"/>
      <c r="MFA94" s="396"/>
      <c r="MFB94" s="392"/>
      <c r="MFC94" s="135"/>
      <c r="MFD94" s="135"/>
      <c r="MFE94" s="386"/>
      <c r="MFF94" s="135"/>
      <c r="MFG94" s="387"/>
      <c r="MFH94" s="387"/>
      <c r="MFI94" s="383"/>
      <c r="MFJ94" s="384"/>
      <c r="MFK94" s="28"/>
      <c r="MFL94" s="385"/>
      <c r="MFM94" s="396"/>
      <c r="MFN94" s="392"/>
      <c r="MFO94" s="135"/>
      <c r="MFP94" s="135"/>
      <c r="MFQ94" s="386"/>
      <c r="MFR94" s="135"/>
      <c r="MFS94" s="387"/>
      <c r="MFT94" s="387"/>
      <c r="MFU94" s="383"/>
      <c r="MFV94" s="384"/>
      <c r="MFW94" s="28"/>
      <c r="MFX94" s="385"/>
      <c r="MFY94" s="396"/>
      <c r="MFZ94" s="392"/>
      <c r="MGA94" s="135"/>
      <c r="MGB94" s="135"/>
      <c r="MGC94" s="386"/>
      <c r="MGD94" s="135"/>
      <c r="MGE94" s="387"/>
      <c r="MGF94" s="387"/>
      <c r="MGG94" s="383"/>
      <c r="MGH94" s="384"/>
      <c r="MGI94" s="28"/>
      <c r="MGJ94" s="385"/>
      <c r="MGK94" s="396"/>
      <c r="MGL94" s="392"/>
      <c r="MGM94" s="135"/>
      <c r="MGN94" s="135"/>
      <c r="MGO94" s="386"/>
      <c r="MGP94" s="135"/>
      <c r="MGQ94" s="387"/>
      <c r="MGR94" s="387"/>
      <c r="MGS94" s="383"/>
      <c r="MGT94" s="384"/>
      <c r="MGU94" s="28"/>
      <c r="MGV94" s="385"/>
      <c r="MGW94" s="396"/>
      <c r="MGX94" s="392"/>
      <c r="MGY94" s="135"/>
      <c r="MGZ94" s="135"/>
      <c r="MHA94" s="386"/>
      <c r="MHB94" s="135"/>
      <c r="MHC94" s="387"/>
      <c r="MHD94" s="387"/>
      <c r="MHE94" s="383"/>
      <c r="MHF94" s="384"/>
      <c r="MHG94" s="28"/>
      <c r="MHH94" s="385"/>
      <c r="MHI94" s="396"/>
      <c r="MHJ94" s="392"/>
      <c r="MHK94" s="135"/>
      <c r="MHL94" s="135"/>
      <c r="MHM94" s="386"/>
      <c r="MHN94" s="135"/>
      <c r="MHO94" s="387"/>
      <c r="MHP94" s="387"/>
      <c r="MHQ94" s="383"/>
      <c r="MHR94" s="384"/>
      <c r="MHS94" s="28"/>
      <c r="MHT94" s="385"/>
      <c r="MHU94" s="396"/>
      <c r="MHV94" s="392"/>
      <c r="MHW94" s="135"/>
      <c r="MHX94" s="135"/>
      <c r="MHY94" s="386"/>
      <c r="MHZ94" s="135"/>
      <c r="MIA94" s="387"/>
      <c r="MIB94" s="387"/>
      <c r="MIC94" s="383"/>
      <c r="MID94" s="384"/>
      <c r="MIE94" s="28"/>
      <c r="MIF94" s="385"/>
      <c r="MIG94" s="396"/>
      <c r="MIH94" s="392"/>
      <c r="MII94" s="135"/>
      <c r="MIJ94" s="135"/>
      <c r="MIK94" s="386"/>
      <c r="MIL94" s="135"/>
      <c r="MIM94" s="387"/>
      <c r="MIN94" s="387"/>
      <c r="MIO94" s="383"/>
      <c r="MIP94" s="384"/>
      <c r="MIQ94" s="28"/>
      <c r="MIR94" s="385"/>
      <c r="MIS94" s="396"/>
      <c r="MIT94" s="392"/>
      <c r="MIU94" s="135"/>
      <c r="MIV94" s="135"/>
      <c r="MIW94" s="386"/>
      <c r="MIX94" s="135"/>
      <c r="MIY94" s="387"/>
      <c r="MIZ94" s="387"/>
      <c r="MJA94" s="383"/>
      <c r="MJB94" s="384"/>
      <c r="MJC94" s="28"/>
      <c r="MJD94" s="385"/>
      <c r="MJE94" s="396"/>
      <c r="MJF94" s="392"/>
      <c r="MJG94" s="135"/>
      <c r="MJH94" s="135"/>
      <c r="MJI94" s="386"/>
      <c r="MJJ94" s="135"/>
      <c r="MJK94" s="387"/>
      <c r="MJL94" s="387"/>
      <c r="MJM94" s="383"/>
      <c r="MJN94" s="384"/>
      <c r="MJO94" s="28"/>
      <c r="MJP94" s="385"/>
      <c r="MJQ94" s="396"/>
      <c r="MJR94" s="392"/>
      <c r="MJS94" s="135"/>
      <c r="MJT94" s="135"/>
      <c r="MJU94" s="386"/>
      <c r="MJV94" s="135"/>
      <c r="MJW94" s="387"/>
      <c r="MJX94" s="387"/>
      <c r="MJY94" s="383"/>
      <c r="MJZ94" s="384"/>
      <c r="MKA94" s="28"/>
      <c r="MKB94" s="385"/>
      <c r="MKC94" s="396"/>
      <c r="MKD94" s="392"/>
      <c r="MKE94" s="135"/>
      <c r="MKF94" s="135"/>
      <c r="MKG94" s="386"/>
      <c r="MKH94" s="135"/>
      <c r="MKI94" s="387"/>
      <c r="MKJ94" s="387"/>
      <c r="MKK94" s="383"/>
      <c r="MKL94" s="384"/>
      <c r="MKM94" s="28"/>
      <c r="MKN94" s="385"/>
      <c r="MKO94" s="396"/>
      <c r="MKP94" s="392"/>
      <c r="MKQ94" s="135"/>
      <c r="MKR94" s="135"/>
      <c r="MKS94" s="386"/>
      <c r="MKT94" s="135"/>
      <c r="MKU94" s="387"/>
      <c r="MKV94" s="387"/>
      <c r="MKW94" s="383"/>
      <c r="MKX94" s="384"/>
      <c r="MKY94" s="28"/>
      <c r="MKZ94" s="385"/>
      <c r="MLA94" s="396"/>
      <c r="MLB94" s="392"/>
      <c r="MLC94" s="135"/>
      <c r="MLD94" s="135"/>
      <c r="MLE94" s="386"/>
      <c r="MLF94" s="135"/>
      <c r="MLG94" s="387"/>
      <c r="MLH94" s="387"/>
      <c r="MLI94" s="383"/>
      <c r="MLJ94" s="384"/>
      <c r="MLK94" s="28"/>
      <c r="MLL94" s="385"/>
      <c r="MLM94" s="396"/>
      <c r="MLN94" s="392"/>
      <c r="MLO94" s="135"/>
      <c r="MLP94" s="135"/>
      <c r="MLQ94" s="386"/>
      <c r="MLR94" s="135"/>
      <c r="MLS94" s="387"/>
      <c r="MLT94" s="387"/>
      <c r="MLU94" s="383"/>
      <c r="MLV94" s="384"/>
      <c r="MLW94" s="28"/>
      <c r="MLX94" s="385"/>
      <c r="MLY94" s="396"/>
      <c r="MLZ94" s="392"/>
      <c r="MMA94" s="135"/>
      <c r="MMB94" s="135"/>
      <c r="MMC94" s="386"/>
      <c r="MMD94" s="135"/>
      <c r="MME94" s="387"/>
      <c r="MMF94" s="387"/>
      <c r="MMG94" s="383"/>
      <c r="MMH94" s="384"/>
      <c r="MMI94" s="28"/>
      <c r="MMJ94" s="385"/>
      <c r="MMK94" s="396"/>
      <c r="MML94" s="392"/>
      <c r="MMM94" s="135"/>
      <c r="MMN94" s="135"/>
      <c r="MMO94" s="386"/>
      <c r="MMP94" s="135"/>
      <c r="MMQ94" s="387"/>
      <c r="MMR94" s="387"/>
      <c r="MMS94" s="383"/>
      <c r="MMT94" s="384"/>
      <c r="MMU94" s="28"/>
      <c r="MMV94" s="385"/>
      <c r="MMW94" s="396"/>
      <c r="MMX94" s="392"/>
      <c r="MMY94" s="135"/>
      <c r="MMZ94" s="135"/>
      <c r="MNA94" s="386"/>
      <c r="MNB94" s="135"/>
      <c r="MNC94" s="387"/>
      <c r="MND94" s="387"/>
      <c r="MNE94" s="383"/>
      <c r="MNF94" s="384"/>
      <c r="MNG94" s="28"/>
      <c r="MNH94" s="385"/>
      <c r="MNI94" s="396"/>
      <c r="MNJ94" s="392"/>
      <c r="MNK94" s="135"/>
      <c r="MNL94" s="135"/>
      <c r="MNM94" s="386"/>
      <c r="MNN94" s="135"/>
      <c r="MNO94" s="387"/>
      <c r="MNP94" s="387"/>
      <c r="MNQ94" s="383"/>
      <c r="MNR94" s="384"/>
      <c r="MNS94" s="28"/>
      <c r="MNT94" s="385"/>
      <c r="MNU94" s="396"/>
      <c r="MNV94" s="392"/>
      <c r="MNW94" s="135"/>
      <c r="MNX94" s="135"/>
      <c r="MNY94" s="386"/>
      <c r="MNZ94" s="135"/>
      <c r="MOA94" s="387"/>
      <c r="MOB94" s="387"/>
      <c r="MOC94" s="383"/>
      <c r="MOD94" s="384"/>
      <c r="MOE94" s="28"/>
      <c r="MOF94" s="385"/>
      <c r="MOG94" s="396"/>
      <c r="MOH94" s="392"/>
      <c r="MOI94" s="135"/>
      <c r="MOJ94" s="135"/>
      <c r="MOK94" s="386"/>
      <c r="MOL94" s="135"/>
      <c r="MOM94" s="387"/>
      <c r="MON94" s="387"/>
      <c r="MOO94" s="383"/>
      <c r="MOP94" s="384"/>
      <c r="MOQ94" s="28"/>
      <c r="MOR94" s="385"/>
      <c r="MOS94" s="396"/>
      <c r="MOT94" s="392"/>
      <c r="MOU94" s="135"/>
      <c r="MOV94" s="135"/>
      <c r="MOW94" s="386"/>
      <c r="MOX94" s="135"/>
      <c r="MOY94" s="387"/>
      <c r="MOZ94" s="387"/>
      <c r="MPA94" s="383"/>
      <c r="MPB94" s="384"/>
      <c r="MPC94" s="28"/>
      <c r="MPD94" s="385"/>
      <c r="MPE94" s="396"/>
      <c r="MPF94" s="392"/>
      <c r="MPG94" s="135"/>
      <c r="MPH94" s="135"/>
      <c r="MPI94" s="386"/>
      <c r="MPJ94" s="135"/>
      <c r="MPK94" s="387"/>
      <c r="MPL94" s="387"/>
      <c r="MPM94" s="383"/>
      <c r="MPN94" s="384"/>
      <c r="MPO94" s="28"/>
      <c r="MPP94" s="385"/>
      <c r="MPQ94" s="396"/>
      <c r="MPR94" s="392"/>
      <c r="MPS94" s="135"/>
      <c r="MPT94" s="135"/>
      <c r="MPU94" s="386"/>
      <c r="MPV94" s="135"/>
      <c r="MPW94" s="387"/>
      <c r="MPX94" s="387"/>
      <c r="MPY94" s="383"/>
      <c r="MPZ94" s="384"/>
      <c r="MQA94" s="28"/>
      <c r="MQB94" s="385"/>
      <c r="MQC94" s="396"/>
      <c r="MQD94" s="392"/>
      <c r="MQE94" s="135"/>
      <c r="MQF94" s="135"/>
      <c r="MQG94" s="386"/>
      <c r="MQH94" s="135"/>
      <c r="MQI94" s="387"/>
      <c r="MQJ94" s="387"/>
      <c r="MQK94" s="383"/>
      <c r="MQL94" s="384"/>
      <c r="MQM94" s="28"/>
      <c r="MQN94" s="385"/>
      <c r="MQO94" s="396"/>
      <c r="MQP94" s="392"/>
      <c r="MQQ94" s="135"/>
      <c r="MQR94" s="135"/>
      <c r="MQS94" s="386"/>
      <c r="MQT94" s="135"/>
      <c r="MQU94" s="387"/>
      <c r="MQV94" s="387"/>
      <c r="MQW94" s="383"/>
      <c r="MQX94" s="384"/>
      <c r="MQY94" s="28"/>
      <c r="MQZ94" s="385"/>
      <c r="MRA94" s="396"/>
      <c r="MRB94" s="392"/>
      <c r="MRC94" s="135"/>
      <c r="MRD94" s="135"/>
      <c r="MRE94" s="386"/>
      <c r="MRF94" s="135"/>
      <c r="MRG94" s="387"/>
      <c r="MRH94" s="387"/>
      <c r="MRI94" s="383"/>
      <c r="MRJ94" s="384"/>
      <c r="MRK94" s="28"/>
      <c r="MRL94" s="385"/>
      <c r="MRM94" s="396"/>
      <c r="MRN94" s="392"/>
      <c r="MRO94" s="135"/>
      <c r="MRP94" s="135"/>
      <c r="MRQ94" s="386"/>
      <c r="MRR94" s="135"/>
      <c r="MRS94" s="387"/>
      <c r="MRT94" s="387"/>
      <c r="MRU94" s="383"/>
      <c r="MRV94" s="384"/>
      <c r="MRW94" s="28"/>
      <c r="MRX94" s="385"/>
      <c r="MRY94" s="396"/>
      <c r="MRZ94" s="392"/>
      <c r="MSA94" s="135"/>
      <c r="MSB94" s="135"/>
      <c r="MSC94" s="386"/>
      <c r="MSD94" s="135"/>
      <c r="MSE94" s="387"/>
      <c r="MSF94" s="387"/>
      <c r="MSG94" s="383"/>
      <c r="MSH94" s="384"/>
      <c r="MSI94" s="28"/>
      <c r="MSJ94" s="385"/>
      <c r="MSK94" s="396"/>
      <c r="MSL94" s="392"/>
      <c r="MSM94" s="135"/>
      <c r="MSN94" s="135"/>
      <c r="MSO94" s="386"/>
      <c r="MSP94" s="135"/>
      <c r="MSQ94" s="387"/>
      <c r="MSR94" s="387"/>
      <c r="MSS94" s="383"/>
      <c r="MST94" s="384"/>
      <c r="MSU94" s="28"/>
      <c r="MSV94" s="385"/>
      <c r="MSW94" s="396"/>
      <c r="MSX94" s="392"/>
      <c r="MSY94" s="135"/>
      <c r="MSZ94" s="135"/>
      <c r="MTA94" s="386"/>
      <c r="MTB94" s="135"/>
      <c r="MTC94" s="387"/>
      <c r="MTD94" s="387"/>
      <c r="MTE94" s="383"/>
      <c r="MTF94" s="384"/>
      <c r="MTG94" s="28"/>
      <c r="MTH94" s="385"/>
      <c r="MTI94" s="396"/>
      <c r="MTJ94" s="392"/>
      <c r="MTK94" s="135"/>
      <c r="MTL94" s="135"/>
      <c r="MTM94" s="386"/>
      <c r="MTN94" s="135"/>
      <c r="MTO94" s="387"/>
      <c r="MTP94" s="387"/>
      <c r="MTQ94" s="383"/>
      <c r="MTR94" s="384"/>
      <c r="MTS94" s="28"/>
      <c r="MTT94" s="385"/>
      <c r="MTU94" s="396"/>
      <c r="MTV94" s="392"/>
      <c r="MTW94" s="135"/>
      <c r="MTX94" s="135"/>
      <c r="MTY94" s="386"/>
      <c r="MTZ94" s="135"/>
      <c r="MUA94" s="387"/>
      <c r="MUB94" s="387"/>
      <c r="MUC94" s="383"/>
      <c r="MUD94" s="384"/>
      <c r="MUE94" s="28"/>
      <c r="MUF94" s="385"/>
      <c r="MUG94" s="396"/>
      <c r="MUH94" s="392"/>
      <c r="MUI94" s="135"/>
      <c r="MUJ94" s="135"/>
      <c r="MUK94" s="386"/>
      <c r="MUL94" s="135"/>
      <c r="MUM94" s="387"/>
      <c r="MUN94" s="387"/>
      <c r="MUO94" s="383"/>
      <c r="MUP94" s="384"/>
      <c r="MUQ94" s="28"/>
      <c r="MUR94" s="385"/>
      <c r="MUS94" s="396"/>
      <c r="MUT94" s="392"/>
      <c r="MUU94" s="135"/>
      <c r="MUV94" s="135"/>
      <c r="MUW94" s="386"/>
      <c r="MUX94" s="135"/>
      <c r="MUY94" s="387"/>
      <c r="MUZ94" s="387"/>
      <c r="MVA94" s="383"/>
      <c r="MVB94" s="384"/>
      <c r="MVC94" s="28"/>
      <c r="MVD94" s="385"/>
      <c r="MVE94" s="396"/>
      <c r="MVF94" s="392"/>
      <c r="MVG94" s="135"/>
      <c r="MVH94" s="135"/>
      <c r="MVI94" s="386"/>
      <c r="MVJ94" s="135"/>
      <c r="MVK94" s="387"/>
      <c r="MVL94" s="387"/>
      <c r="MVM94" s="383"/>
      <c r="MVN94" s="384"/>
      <c r="MVO94" s="28"/>
      <c r="MVP94" s="385"/>
      <c r="MVQ94" s="396"/>
      <c r="MVR94" s="392"/>
      <c r="MVS94" s="135"/>
      <c r="MVT94" s="135"/>
      <c r="MVU94" s="386"/>
      <c r="MVV94" s="135"/>
      <c r="MVW94" s="387"/>
      <c r="MVX94" s="387"/>
      <c r="MVY94" s="383"/>
      <c r="MVZ94" s="384"/>
      <c r="MWA94" s="28"/>
      <c r="MWB94" s="385"/>
      <c r="MWC94" s="396"/>
      <c r="MWD94" s="392"/>
      <c r="MWE94" s="135"/>
      <c r="MWF94" s="135"/>
      <c r="MWG94" s="386"/>
      <c r="MWH94" s="135"/>
      <c r="MWI94" s="387"/>
      <c r="MWJ94" s="387"/>
      <c r="MWK94" s="383"/>
      <c r="MWL94" s="384"/>
      <c r="MWM94" s="28"/>
      <c r="MWN94" s="385"/>
      <c r="MWO94" s="396"/>
      <c r="MWP94" s="392"/>
      <c r="MWQ94" s="135"/>
      <c r="MWR94" s="135"/>
      <c r="MWS94" s="386"/>
      <c r="MWT94" s="135"/>
      <c r="MWU94" s="387"/>
      <c r="MWV94" s="387"/>
      <c r="MWW94" s="383"/>
      <c r="MWX94" s="384"/>
      <c r="MWY94" s="28"/>
      <c r="MWZ94" s="385"/>
      <c r="MXA94" s="396"/>
      <c r="MXB94" s="392"/>
      <c r="MXC94" s="135"/>
      <c r="MXD94" s="135"/>
      <c r="MXE94" s="386"/>
      <c r="MXF94" s="135"/>
      <c r="MXG94" s="387"/>
      <c r="MXH94" s="387"/>
      <c r="MXI94" s="383"/>
      <c r="MXJ94" s="384"/>
      <c r="MXK94" s="28"/>
      <c r="MXL94" s="385"/>
      <c r="MXM94" s="396"/>
      <c r="MXN94" s="392"/>
      <c r="MXO94" s="135"/>
      <c r="MXP94" s="135"/>
      <c r="MXQ94" s="386"/>
      <c r="MXR94" s="135"/>
      <c r="MXS94" s="387"/>
      <c r="MXT94" s="387"/>
      <c r="MXU94" s="383"/>
      <c r="MXV94" s="384"/>
      <c r="MXW94" s="28"/>
      <c r="MXX94" s="385"/>
      <c r="MXY94" s="396"/>
      <c r="MXZ94" s="392"/>
      <c r="MYA94" s="135"/>
      <c r="MYB94" s="135"/>
      <c r="MYC94" s="386"/>
      <c r="MYD94" s="135"/>
      <c r="MYE94" s="387"/>
      <c r="MYF94" s="387"/>
      <c r="MYG94" s="383"/>
      <c r="MYH94" s="384"/>
      <c r="MYI94" s="28"/>
      <c r="MYJ94" s="385"/>
      <c r="MYK94" s="396"/>
      <c r="MYL94" s="392"/>
      <c r="MYM94" s="135"/>
      <c r="MYN94" s="135"/>
      <c r="MYO94" s="386"/>
      <c r="MYP94" s="135"/>
      <c r="MYQ94" s="387"/>
      <c r="MYR94" s="387"/>
      <c r="MYS94" s="383"/>
      <c r="MYT94" s="384"/>
      <c r="MYU94" s="28"/>
      <c r="MYV94" s="385"/>
      <c r="MYW94" s="396"/>
      <c r="MYX94" s="392"/>
      <c r="MYY94" s="135"/>
      <c r="MYZ94" s="135"/>
      <c r="MZA94" s="386"/>
      <c r="MZB94" s="135"/>
      <c r="MZC94" s="387"/>
      <c r="MZD94" s="387"/>
      <c r="MZE94" s="383"/>
      <c r="MZF94" s="384"/>
      <c r="MZG94" s="28"/>
      <c r="MZH94" s="385"/>
      <c r="MZI94" s="396"/>
      <c r="MZJ94" s="392"/>
      <c r="MZK94" s="135"/>
      <c r="MZL94" s="135"/>
      <c r="MZM94" s="386"/>
      <c r="MZN94" s="135"/>
      <c r="MZO94" s="387"/>
      <c r="MZP94" s="387"/>
      <c r="MZQ94" s="383"/>
      <c r="MZR94" s="384"/>
      <c r="MZS94" s="28"/>
      <c r="MZT94" s="385"/>
      <c r="MZU94" s="396"/>
      <c r="MZV94" s="392"/>
      <c r="MZW94" s="135"/>
      <c r="MZX94" s="135"/>
      <c r="MZY94" s="386"/>
      <c r="MZZ94" s="135"/>
      <c r="NAA94" s="387"/>
      <c r="NAB94" s="387"/>
      <c r="NAC94" s="383"/>
      <c r="NAD94" s="384"/>
      <c r="NAE94" s="28"/>
      <c r="NAF94" s="385"/>
      <c r="NAG94" s="396"/>
      <c r="NAH94" s="392"/>
      <c r="NAI94" s="135"/>
      <c r="NAJ94" s="135"/>
      <c r="NAK94" s="386"/>
      <c r="NAL94" s="135"/>
      <c r="NAM94" s="387"/>
      <c r="NAN94" s="387"/>
      <c r="NAO94" s="383"/>
      <c r="NAP94" s="384"/>
      <c r="NAQ94" s="28"/>
      <c r="NAR94" s="385"/>
      <c r="NAS94" s="396"/>
      <c r="NAT94" s="392"/>
      <c r="NAU94" s="135"/>
      <c r="NAV94" s="135"/>
      <c r="NAW94" s="386"/>
      <c r="NAX94" s="135"/>
      <c r="NAY94" s="387"/>
      <c r="NAZ94" s="387"/>
      <c r="NBA94" s="383"/>
      <c r="NBB94" s="384"/>
      <c r="NBC94" s="28"/>
      <c r="NBD94" s="385"/>
      <c r="NBE94" s="396"/>
      <c r="NBF94" s="392"/>
      <c r="NBG94" s="135"/>
      <c r="NBH94" s="135"/>
      <c r="NBI94" s="386"/>
      <c r="NBJ94" s="135"/>
      <c r="NBK94" s="387"/>
      <c r="NBL94" s="387"/>
      <c r="NBM94" s="383"/>
      <c r="NBN94" s="384"/>
      <c r="NBO94" s="28"/>
      <c r="NBP94" s="385"/>
      <c r="NBQ94" s="396"/>
      <c r="NBR94" s="392"/>
      <c r="NBS94" s="135"/>
      <c r="NBT94" s="135"/>
      <c r="NBU94" s="386"/>
      <c r="NBV94" s="135"/>
      <c r="NBW94" s="387"/>
      <c r="NBX94" s="387"/>
      <c r="NBY94" s="383"/>
      <c r="NBZ94" s="384"/>
      <c r="NCA94" s="28"/>
      <c r="NCB94" s="385"/>
      <c r="NCC94" s="396"/>
      <c r="NCD94" s="392"/>
      <c r="NCE94" s="135"/>
      <c r="NCF94" s="135"/>
      <c r="NCG94" s="386"/>
      <c r="NCH94" s="135"/>
      <c r="NCI94" s="387"/>
      <c r="NCJ94" s="387"/>
      <c r="NCK94" s="383"/>
      <c r="NCL94" s="384"/>
      <c r="NCM94" s="28"/>
      <c r="NCN94" s="385"/>
      <c r="NCO94" s="396"/>
      <c r="NCP94" s="392"/>
      <c r="NCQ94" s="135"/>
      <c r="NCR94" s="135"/>
      <c r="NCS94" s="386"/>
      <c r="NCT94" s="135"/>
      <c r="NCU94" s="387"/>
      <c r="NCV94" s="387"/>
      <c r="NCW94" s="383"/>
      <c r="NCX94" s="384"/>
      <c r="NCY94" s="28"/>
      <c r="NCZ94" s="385"/>
      <c r="NDA94" s="396"/>
      <c r="NDB94" s="392"/>
      <c r="NDC94" s="135"/>
      <c r="NDD94" s="135"/>
      <c r="NDE94" s="386"/>
      <c r="NDF94" s="135"/>
      <c r="NDG94" s="387"/>
      <c r="NDH94" s="387"/>
      <c r="NDI94" s="383"/>
      <c r="NDJ94" s="384"/>
      <c r="NDK94" s="28"/>
      <c r="NDL94" s="385"/>
      <c r="NDM94" s="396"/>
      <c r="NDN94" s="392"/>
      <c r="NDO94" s="135"/>
      <c r="NDP94" s="135"/>
      <c r="NDQ94" s="386"/>
      <c r="NDR94" s="135"/>
      <c r="NDS94" s="387"/>
      <c r="NDT94" s="387"/>
      <c r="NDU94" s="383"/>
      <c r="NDV94" s="384"/>
      <c r="NDW94" s="28"/>
      <c r="NDX94" s="385"/>
      <c r="NDY94" s="396"/>
      <c r="NDZ94" s="392"/>
      <c r="NEA94" s="135"/>
      <c r="NEB94" s="135"/>
      <c r="NEC94" s="386"/>
      <c r="NED94" s="135"/>
      <c r="NEE94" s="387"/>
      <c r="NEF94" s="387"/>
      <c r="NEG94" s="383"/>
      <c r="NEH94" s="384"/>
      <c r="NEI94" s="28"/>
      <c r="NEJ94" s="385"/>
      <c r="NEK94" s="396"/>
      <c r="NEL94" s="392"/>
      <c r="NEM94" s="135"/>
      <c r="NEN94" s="135"/>
      <c r="NEO94" s="386"/>
      <c r="NEP94" s="135"/>
      <c r="NEQ94" s="387"/>
      <c r="NER94" s="387"/>
      <c r="NES94" s="383"/>
      <c r="NET94" s="384"/>
      <c r="NEU94" s="28"/>
      <c r="NEV94" s="385"/>
      <c r="NEW94" s="396"/>
      <c r="NEX94" s="392"/>
      <c r="NEY94" s="135"/>
      <c r="NEZ94" s="135"/>
      <c r="NFA94" s="386"/>
      <c r="NFB94" s="135"/>
      <c r="NFC94" s="387"/>
      <c r="NFD94" s="387"/>
      <c r="NFE94" s="383"/>
      <c r="NFF94" s="384"/>
      <c r="NFG94" s="28"/>
      <c r="NFH94" s="385"/>
      <c r="NFI94" s="396"/>
      <c r="NFJ94" s="392"/>
      <c r="NFK94" s="135"/>
      <c r="NFL94" s="135"/>
      <c r="NFM94" s="386"/>
      <c r="NFN94" s="135"/>
      <c r="NFO94" s="387"/>
      <c r="NFP94" s="387"/>
      <c r="NFQ94" s="383"/>
      <c r="NFR94" s="384"/>
      <c r="NFS94" s="28"/>
      <c r="NFT94" s="385"/>
      <c r="NFU94" s="396"/>
      <c r="NFV94" s="392"/>
      <c r="NFW94" s="135"/>
      <c r="NFX94" s="135"/>
      <c r="NFY94" s="386"/>
      <c r="NFZ94" s="135"/>
      <c r="NGA94" s="387"/>
      <c r="NGB94" s="387"/>
      <c r="NGC94" s="383"/>
      <c r="NGD94" s="384"/>
      <c r="NGE94" s="28"/>
      <c r="NGF94" s="385"/>
      <c r="NGG94" s="396"/>
      <c r="NGH94" s="392"/>
      <c r="NGI94" s="135"/>
      <c r="NGJ94" s="135"/>
      <c r="NGK94" s="386"/>
      <c r="NGL94" s="135"/>
      <c r="NGM94" s="387"/>
      <c r="NGN94" s="387"/>
      <c r="NGO94" s="383"/>
      <c r="NGP94" s="384"/>
      <c r="NGQ94" s="28"/>
      <c r="NGR94" s="385"/>
      <c r="NGS94" s="396"/>
      <c r="NGT94" s="392"/>
      <c r="NGU94" s="135"/>
      <c r="NGV94" s="135"/>
      <c r="NGW94" s="386"/>
      <c r="NGX94" s="135"/>
      <c r="NGY94" s="387"/>
      <c r="NGZ94" s="387"/>
      <c r="NHA94" s="383"/>
      <c r="NHB94" s="384"/>
      <c r="NHC94" s="28"/>
      <c r="NHD94" s="385"/>
      <c r="NHE94" s="396"/>
      <c r="NHF94" s="392"/>
      <c r="NHG94" s="135"/>
      <c r="NHH94" s="135"/>
      <c r="NHI94" s="386"/>
      <c r="NHJ94" s="135"/>
      <c r="NHK94" s="387"/>
      <c r="NHL94" s="387"/>
      <c r="NHM94" s="383"/>
      <c r="NHN94" s="384"/>
      <c r="NHO94" s="28"/>
      <c r="NHP94" s="385"/>
      <c r="NHQ94" s="396"/>
      <c r="NHR94" s="392"/>
      <c r="NHS94" s="135"/>
      <c r="NHT94" s="135"/>
      <c r="NHU94" s="386"/>
      <c r="NHV94" s="135"/>
      <c r="NHW94" s="387"/>
      <c r="NHX94" s="387"/>
      <c r="NHY94" s="383"/>
      <c r="NHZ94" s="384"/>
      <c r="NIA94" s="28"/>
      <c r="NIB94" s="385"/>
      <c r="NIC94" s="396"/>
      <c r="NID94" s="392"/>
      <c r="NIE94" s="135"/>
      <c r="NIF94" s="135"/>
      <c r="NIG94" s="386"/>
      <c r="NIH94" s="135"/>
      <c r="NII94" s="387"/>
      <c r="NIJ94" s="387"/>
      <c r="NIK94" s="383"/>
      <c r="NIL94" s="384"/>
      <c r="NIM94" s="28"/>
      <c r="NIN94" s="385"/>
      <c r="NIO94" s="396"/>
      <c r="NIP94" s="392"/>
      <c r="NIQ94" s="135"/>
      <c r="NIR94" s="135"/>
      <c r="NIS94" s="386"/>
      <c r="NIT94" s="135"/>
      <c r="NIU94" s="387"/>
      <c r="NIV94" s="387"/>
      <c r="NIW94" s="383"/>
      <c r="NIX94" s="384"/>
      <c r="NIY94" s="28"/>
      <c r="NIZ94" s="385"/>
      <c r="NJA94" s="396"/>
      <c r="NJB94" s="392"/>
      <c r="NJC94" s="135"/>
      <c r="NJD94" s="135"/>
      <c r="NJE94" s="386"/>
      <c r="NJF94" s="135"/>
      <c r="NJG94" s="387"/>
      <c r="NJH94" s="387"/>
      <c r="NJI94" s="383"/>
      <c r="NJJ94" s="384"/>
      <c r="NJK94" s="28"/>
      <c r="NJL94" s="385"/>
      <c r="NJM94" s="396"/>
      <c r="NJN94" s="392"/>
      <c r="NJO94" s="135"/>
      <c r="NJP94" s="135"/>
      <c r="NJQ94" s="386"/>
      <c r="NJR94" s="135"/>
      <c r="NJS94" s="387"/>
      <c r="NJT94" s="387"/>
      <c r="NJU94" s="383"/>
      <c r="NJV94" s="384"/>
      <c r="NJW94" s="28"/>
      <c r="NJX94" s="385"/>
      <c r="NJY94" s="396"/>
      <c r="NJZ94" s="392"/>
      <c r="NKA94" s="135"/>
      <c r="NKB94" s="135"/>
      <c r="NKC94" s="386"/>
      <c r="NKD94" s="135"/>
      <c r="NKE94" s="387"/>
      <c r="NKF94" s="387"/>
      <c r="NKG94" s="383"/>
      <c r="NKH94" s="384"/>
      <c r="NKI94" s="28"/>
      <c r="NKJ94" s="385"/>
      <c r="NKK94" s="396"/>
      <c r="NKL94" s="392"/>
      <c r="NKM94" s="135"/>
      <c r="NKN94" s="135"/>
      <c r="NKO94" s="386"/>
      <c r="NKP94" s="135"/>
      <c r="NKQ94" s="387"/>
      <c r="NKR94" s="387"/>
      <c r="NKS94" s="383"/>
      <c r="NKT94" s="384"/>
      <c r="NKU94" s="28"/>
      <c r="NKV94" s="385"/>
      <c r="NKW94" s="396"/>
      <c r="NKX94" s="392"/>
      <c r="NKY94" s="135"/>
      <c r="NKZ94" s="135"/>
      <c r="NLA94" s="386"/>
      <c r="NLB94" s="135"/>
      <c r="NLC94" s="387"/>
      <c r="NLD94" s="387"/>
      <c r="NLE94" s="383"/>
      <c r="NLF94" s="384"/>
      <c r="NLG94" s="28"/>
      <c r="NLH94" s="385"/>
      <c r="NLI94" s="396"/>
      <c r="NLJ94" s="392"/>
      <c r="NLK94" s="135"/>
      <c r="NLL94" s="135"/>
      <c r="NLM94" s="386"/>
      <c r="NLN94" s="135"/>
      <c r="NLO94" s="387"/>
      <c r="NLP94" s="387"/>
      <c r="NLQ94" s="383"/>
      <c r="NLR94" s="384"/>
      <c r="NLS94" s="28"/>
      <c r="NLT94" s="385"/>
      <c r="NLU94" s="396"/>
      <c r="NLV94" s="392"/>
      <c r="NLW94" s="135"/>
      <c r="NLX94" s="135"/>
      <c r="NLY94" s="386"/>
      <c r="NLZ94" s="135"/>
      <c r="NMA94" s="387"/>
      <c r="NMB94" s="387"/>
      <c r="NMC94" s="383"/>
      <c r="NMD94" s="384"/>
      <c r="NME94" s="28"/>
      <c r="NMF94" s="385"/>
      <c r="NMG94" s="396"/>
      <c r="NMH94" s="392"/>
      <c r="NMI94" s="135"/>
      <c r="NMJ94" s="135"/>
      <c r="NMK94" s="386"/>
      <c r="NML94" s="135"/>
      <c r="NMM94" s="387"/>
      <c r="NMN94" s="387"/>
      <c r="NMO94" s="383"/>
      <c r="NMP94" s="384"/>
      <c r="NMQ94" s="28"/>
      <c r="NMR94" s="385"/>
      <c r="NMS94" s="396"/>
      <c r="NMT94" s="392"/>
      <c r="NMU94" s="135"/>
      <c r="NMV94" s="135"/>
      <c r="NMW94" s="386"/>
      <c r="NMX94" s="135"/>
      <c r="NMY94" s="387"/>
      <c r="NMZ94" s="387"/>
      <c r="NNA94" s="383"/>
      <c r="NNB94" s="384"/>
      <c r="NNC94" s="28"/>
      <c r="NND94" s="385"/>
      <c r="NNE94" s="396"/>
      <c r="NNF94" s="392"/>
      <c r="NNG94" s="135"/>
      <c r="NNH94" s="135"/>
      <c r="NNI94" s="386"/>
      <c r="NNJ94" s="135"/>
      <c r="NNK94" s="387"/>
      <c r="NNL94" s="387"/>
      <c r="NNM94" s="383"/>
      <c r="NNN94" s="384"/>
      <c r="NNO94" s="28"/>
      <c r="NNP94" s="385"/>
      <c r="NNQ94" s="396"/>
      <c r="NNR94" s="392"/>
      <c r="NNS94" s="135"/>
      <c r="NNT94" s="135"/>
      <c r="NNU94" s="386"/>
      <c r="NNV94" s="135"/>
      <c r="NNW94" s="387"/>
      <c r="NNX94" s="387"/>
      <c r="NNY94" s="383"/>
      <c r="NNZ94" s="384"/>
      <c r="NOA94" s="28"/>
      <c r="NOB94" s="385"/>
      <c r="NOC94" s="396"/>
      <c r="NOD94" s="392"/>
      <c r="NOE94" s="135"/>
      <c r="NOF94" s="135"/>
      <c r="NOG94" s="386"/>
      <c r="NOH94" s="135"/>
      <c r="NOI94" s="387"/>
      <c r="NOJ94" s="387"/>
      <c r="NOK94" s="383"/>
      <c r="NOL94" s="384"/>
      <c r="NOM94" s="28"/>
      <c r="NON94" s="385"/>
      <c r="NOO94" s="396"/>
      <c r="NOP94" s="392"/>
      <c r="NOQ94" s="135"/>
      <c r="NOR94" s="135"/>
      <c r="NOS94" s="386"/>
      <c r="NOT94" s="135"/>
      <c r="NOU94" s="387"/>
      <c r="NOV94" s="387"/>
      <c r="NOW94" s="383"/>
      <c r="NOX94" s="384"/>
      <c r="NOY94" s="28"/>
      <c r="NOZ94" s="385"/>
      <c r="NPA94" s="396"/>
      <c r="NPB94" s="392"/>
      <c r="NPC94" s="135"/>
      <c r="NPD94" s="135"/>
      <c r="NPE94" s="386"/>
      <c r="NPF94" s="135"/>
      <c r="NPG94" s="387"/>
      <c r="NPH94" s="387"/>
      <c r="NPI94" s="383"/>
      <c r="NPJ94" s="384"/>
      <c r="NPK94" s="28"/>
      <c r="NPL94" s="385"/>
      <c r="NPM94" s="396"/>
      <c r="NPN94" s="392"/>
      <c r="NPO94" s="135"/>
      <c r="NPP94" s="135"/>
      <c r="NPQ94" s="386"/>
      <c r="NPR94" s="135"/>
      <c r="NPS94" s="387"/>
      <c r="NPT94" s="387"/>
      <c r="NPU94" s="383"/>
      <c r="NPV94" s="384"/>
      <c r="NPW94" s="28"/>
      <c r="NPX94" s="385"/>
      <c r="NPY94" s="396"/>
      <c r="NPZ94" s="392"/>
      <c r="NQA94" s="135"/>
      <c r="NQB94" s="135"/>
      <c r="NQC94" s="386"/>
      <c r="NQD94" s="135"/>
      <c r="NQE94" s="387"/>
      <c r="NQF94" s="387"/>
      <c r="NQG94" s="383"/>
      <c r="NQH94" s="384"/>
      <c r="NQI94" s="28"/>
      <c r="NQJ94" s="385"/>
      <c r="NQK94" s="396"/>
      <c r="NQL94" s="392"/>
      <c r="NQM94" s="135"/>
      <c r="NQN94" s="135"/>
      <c r="NQO94" s="386"/>
      <c r="NQP94" s="135"/>
      <c r="NQQ94" s="387"/>
      <c r="NQR94" s="387"/>
      <c r="NQS94" s="383"/>
      <c r="NQT94" s="384"/>
      <c r="NQU94" s="28"/>
      <c r="NQV94" s="385"/>
      <c r="NQW94" s="396"/>
      <c r="NQX94" s="392"/>
      <c r="NQY94" s="135"/>
      <c r="NQZ94" s="135"/>
      <c r="NRA94" s="386"/>
      <c r="NRB94" s="135"/>
      <c r="NRC94" s="387"/>
      <c r="NRD94" s="387"/>
      <c r="NRE94" s="383"/>
      <c r="NRF94" s="384"/>
      <c r="NRG94" s="28"/>
      <c r="NRH94" s="385"/>
      <c r="NRI94" s="396"/>
      <c r="NRJ94" s="392"/>
      <c r="NRK94" s="135"/>
      <c r="NRL94" s="135"/>
      <c r="NRM94" s="386"/>
      <c r="NRN94" s="135"/>
      <c r="NRO94" s="387"/>
      <c r="NRP94" s="387"/>
      <c r="NRQ94" s="383"/>
      <c r="NRR94" s="384"/>
      <c r="NRS94" s="28"/>
      <c r="NRT94" s="385"/>
      <c r="NRU94" s="396"/>
      <c r="NRV94" s="392"/>
      <c r="NRW94" s="135"/>
      <c r="NRX94" s="135"/>
      <c r="NRY94" s="386"/>
      <c r="NRZ94" s="135"/>
      <c r="NSA94" s="387"/>
      <c r="NSB94" s="387"/>
      <c r="NSC94" s="383"/>
      <c r="NSD94" s="384"/>
      <c r="NSE94" s="28"/>
      <c r="NSF94" s="385"/>
      <c r="NSG94" s="396"/>
      <c r="NSH94" s="392"/>
      <c r="NSI94" s="135"/>
      <c r="NSJ94" s="135"/>
      <c r="NSK94" s="386"/>
      <c r="NSL94" s="135"/>
      <c r="NSM94" s="387"/>
      <c r="NSN94" s="387"/>
      <c r="NSO94" s="383"/>
      <c r="NSP94" s="384"/>
      <c r="NSQ94" s="28"/>
      <c r="NSR94" s="385"/>
      <c r="NSS94" s="396"/>
      <c r="NST94" s="392"/>
      <c r="NSU94" s="135"/>
      <c r="NSV94" s="135"/>
      <c r="NSW94" s="386"/>
      <c r="NSX94" s="135"/>
      <c r="NSY94" s="387"/>
      <c r="NSZ94" s="387"/>
      <c r="NTA94" s="383"/>
      <c r="NTB94" s="384"/>
      <c r="NTC94" s="28"/>
      <c r="NTD94" s="385"/>
      <c r="NTE94" s="396"/>
      <c r="NTF94" s="392"/>
      <c r="NTG94" s="135"/>
      <c r="NTH94" s="135"/>
      <c r="NTI94" s="386"/>
      <c r="NTJ94" s="135"/>
      <c r="NTK94" s="387"/>
      <c r="NTL94" s="387"/>
      <c r="NTM94" s="383"/>
      <c r="NTN94" s="384"/>
      <c r="NTO94" s="28"/>
      <c r="NTP94" s="385"/>
      <c r="NTQ94" s="396"/>
      <c r="NTR94" s="392"/>
      <c r="NTS94" s="135"/>
      <c r="NTT94" s="135"/>
      <c r="NTU94" s="386"/>
      <c r="NTV94" s="135"/>
      <c r="NTW94" s="387"/>
      <c r="NTX94" s="387"/>
      <c r="NTY94" s="383"/>
      <c r="NTZ94" s="384"/>
      <c r="NUA94" s="28"/>
      <c r="NUB94" s="385"/>
      <c r="NUC94" s="396"/>
      <c r="NUD94" s="392"/>
      <c r="NUE94" s="135"/>
      <c r="NUF94" s="135"/>
      <c r="NUG94" s="386"/>
      <c r="NUH94" s="135"/>
      <c r="NUI94" s="387"/>
      <c r="NUJ94" s="387"/>
      <c r="NUK94" s="383"/>
      <c r="NUL94" s="384"/>
      <c r="NUM94" s="28"/>
      <c r="NUN94" s="385"/>
      <c r="NUO94" s="396"/>
      <c r="NUP94" s="392"/>
      <c r="NUQ94" s="135"/>
      <c r="NUR94" s="135"/>
      <c r="NUS94" s="386"/>
      <c r="NUT94" s="135"/>
      <c r="NUU94" s="387"/>
      <c r="NUV94" s="387"/>
      <c r="NUW94" s="383"/>
      <c r="NUX94" s="384"/>
      <c r="NUY94" s="28"/>
      <c r="NUZ94" s="385"/>
      <c r="NVA94" s="396"/>
      <c r="NVB94" s="392"/>
      <c r="NVC94" s="135"/>
      <c r="NVD94" s="135"/>
      <c r="NVE94" s="386"/>
      <c r="NVF94" s="135"/>
      <c r="NVG94" s="387"/>
      <c r="NVH94" s="387"/>
      <c r="NVI94" s="383"/>
      <c r="NVJ94" s="384"/>
      <c r="NVK94" s="28"/>
      <c r="NVL94" s="385"/>
      <c r="NVM94" s="396"/>
      <c r="NVN94" s="392"/>
      <c r="NVO94" s="135"/>
      <c r="NVP94" s="135"/>
      <c r="NVQ94" s="386"/>
      <c r="NVR94" s="135"/>
      <c r="NVS94" s="387"/>
      <c r="NVT94" s="387"/>
      <c r="NVU94" s="383"/>
      <c r="NVV94" s="384"/>
      <c r="NVW94" s="28"/>
      <c r="NVX94" s="385"/>
      <c r="NVY94" s="396"/>
      <c r="NVZ94" s="392"/>
      <c r="NWA94" s="135"/>
      <c r="NWB94" s="135"/>
      <c r="NWC94" s="386"/>
      <c r="NWD94" s="135"/>
      <c r="NWE94" s="387"/>
      <c r="NWF94" s="387"/>
      <c r="NWG94" s="383"/>
      <c r="NWH94" s="384"/>
      <c r="NWI94" s="28"/>
      <c r="NWJ94" s="385"/>
      <c r="NWK94" s="396"/>
      <c r="NWL94" s="392"/>
      <c r="NWM94" s="135"/>
      <c r="NWN94" s="135"/>
      <c r="NWO94" s="386"/>
      <c r="NWP94" s="135"/>
      <c r="NWQ94" s="387"/>
      <c r="NWR94" s="387"/>
      <c r="NWS94" s="383"/>
      <c r="NWT94" s="384"/>
      <c r="NWU94" s="28"/>
      <c r="NWV94" s="385"/>
      <c r="NWW94" s="396"/>
      <c r="NWX94" s="392"/>
      <c r="NWY94" s="135"/>
      <c r="NWZ94" s="135"/>
      <c r="NXA94" s="386"/>
      <c r="NXB94" s="135"/>
      <c r="NXC94" s="387"/>
      <c r="NXD94" s="387"/>
      <c r="NXE94" s="383"/>
      <c r="NXF94" s="384"/>
      <c r="NXG94" s="28"/>
      <c r="NXH94" s="385"/>
      <c r="NXI94" s="396"/>
      <c r="NXJ94" s="392"/>
      <c r="NXK94" s="135"/>
      <c r="NXL94" s="135"/>
      <c r="NXM94" s="386"/>
      <c r="NXN94" s="135"/>
      <c r="NXO94" s="387"/>
      <c r="NXP94" s="387"/>
      <c r="NXQ94" s="383"/>
      <c r="NXR94" s="384"/>
      <c r="NXS94" s="28"/>
      <c r="NXT94" s="385"/>
      <c r="NXU94" s="396"/>
      <c r="NXV94" s="392"/>
      <c r="NXW94" s="135"/>
      <c r="NXX94" s="135"/>
      <c r="NXY94" s="386"/>
      <c r="NXZ94" s="135"/>
      <c r="NYA94" s="387"/>
      <c r="NYB94" s="387"/>
      <c r="NYC94" s="383"/>
      <c r="NYD94" s="384"/>
      <c r="NYE94" s="28"/>
      <c r="NYF94" s="385"/>
      <c r="NYG94" s="396"/>
      <c r="NYH94" s="392"/>
      <c r="NYI94" s="135"/>
      <c r="NYJ94" s="135"/>
      <c r="NYK94" s="386"/>
      <c r="NYL94" s="135"/>
      <c r="NYM94" s="387"/>
      <c r="NYN94" s="387"/>
      <c r="NYO94" s="383"/>
      <c r="NYP94" s="384"/>
      <c r="NYQ94" s="28"/>
      <c r="NYR94" s="385"/>
      <c r="NYS94" s="396"/>
      <c r="NYT94" s="392"/>
      <c r="NYU94" s="135"/>
      <c r="NYV94" s="135"/>
      <c r="NYW94" s="386"/>
      <c r="NYX94" s="135"/>
      <c r="NYY94" s="387"/>
      <c r="NYZ94" s="387"/>
      <c r="NZA94" s="383"/>
      <c r="NZB94" s="384"/>
      <c r="NZC94" s="28"/>
      <c r="NZD94" s="385"/>
      <c r="NZE94" s="396"/>
      <c r="NZF94" s="392"/>
      <c r="NZG94" s="135"/>
      <c r="NZH94" s="135"/>
      <c r="NZI94" s="386"/>
      <c r="NZJ94" s="135"/>
      <c r="NZK94" s="387"/>
      <c r="NZL94" s="387"/>
      <c r="NZM94" s="383"/>
      <c r="NZN94" s="384"/>
      <c r="NZO94" s="28"/>
      <c r="NZP94" s="385"/>
      <c r="NZQ94" s="396"/>
      <c r="NZR94" s="392"/>
      <c r="NZS94" s="135"/>
      <c r="NZT94" s="135"/>
      <c r="NZU94" s="386"/>
      <c r="NZV94" s="135"/>
      <c r="NZW94" s="387"/>
      <c r="NZX94" s="387"/>
      <c r="NZY94" s="383"/>
      <c r="NZZ94" s="384"/>
      <c r="OAA94" s="28"/>
      <c r="OAB94" s="385"/>
      <c r="OAC94" s="396"/>
      <c r="OAD94" s="392"/>
      <c r="OAE94" s="135"/>
      <c r="OAF94" s="135"/>
      <c r="OAG94" s="386"/>
      <c r="OAH94" s="135"/>
      <c r="OAI94" s="387"/>
      <c r="OAJ94" s="387"/>
      <c r="OAK94" s="383"/>
      <c r="OAL94" s="384"/>
      <c r="OAM94" s="28"/>
      <c r="OAN94" s="385"/>
      <c r="OAO94" s="396"/>
      <c r="OAP94" s="392"/>
      <c r="OAQ94" s="135"/>
      <c r="OAR94" s="135"/>
      <c r="OAS94" s="386"/>
      <c r="OAT94" s="135"/>
      <c r="OAU94" s="387"/>
      <c r="OAV94" s="387"/>
      <c r="OAW94" s="383"/>
      <c r="OAX94" s="384"/>
      <c r="OAY94" s="28"/>
      <c r="OAZ94" s="385"/>
      <c r="OBA94" s="396"/>
      <c r="OBB94" s="392"/>
      <c r="OBC94" s="135"/>
      <c r="OBD94" s="135"/>
      <c r="OBE94" s="386"/>
      <c r="OBF94" s="135"/>
      <c r="OBG94" s="387"/>
      <c r="OBH94" s="387"/>
      <c r="OBI94" s="383"/>
      <c r="OBJ94" s="384"/>
      <c r="OBK94" s="28"/>
      <c r="OBL94" s="385"/>
      <c r="OBM94" s="396"/>
      <c r="OBN94" s="392"/>
      <c r="OBO94" s="135"/>
      <c r="OBP94" s="135"/>
      <c r="OBQ94" s="386"/>
      <c r="OBR94" s="135"/>
      <c r="OBS94" s="387"/>
      <c r="OBT94" s="387"/>
      <c r="OBU94" s="383"/>
      <c r="OBV94" s="384"/>
      <c r="OBW94" s="28"/>
      <c r="OBX94" s="385"/>
      <c r="OBY94" s="396"/>
      <c r="OBZ94" s="392"/>
      <c r="OCA94" s="135"/>
      <c r="OCB94" s="135"/>
      <c r="OCC94" s="386"/>
      <c r="OCD94" s="135"/>
      <c r="OCE94" s="387"/>
      <c r="OCF94" s="387"/>
      <c r="OCG94" s="383"/>
      <c r="OCH94" s="384"/>
      <c r="OCI94" s="28"/>
      <c r="OCJ94" s="385"/>
      <c r="OCK94" s="396"/>
      <c r="OCL94" s="392"/>
      <c r="OCM94" s="135"/>
      <c r="OCN94" s="135"/>
      <c r="OCO94" s="386"/>
      <c r="OCP94" s="135"/>
      <c r="OCQ94" s="387"/>
      <c r="OCR94" s="387"/>
      <c r="OCS94" s="383"/>
      <c r="OCT94" s="384"/>
      <c r="OCU94" s="28"/>
      <c r="OCV94" s="385"/>
      <c r="OCW94" s="396"/>
      <c r="OCX94" s="392"/>
      <c r="OCY94" s="135"/>
      <c r="OCZ94" s="135"/>
      <c r="ODA94" s="386"/>
      <c r="ODB94" s="135"/>
      <c r="ODC94" s="387"/>
      <c r="ODD94" s="387"/>
      <c r="ODE94" s="383"/>
      <c r="ODF94" s="384"/>
      <c r="ODG94" s="28"/>
      <c r="ODH94" s="385"/>
      <c r="ODI94" s="396"/>
      <c r="ODJ94" s="392"/>
      <c r="ODK94" s="135"/>
      <c r="ODL94" s="135"/>
      <c r="ODM94" s="386"/>
      <c r="ODN94" s="135"/>
      <c r="ODO94" s="387"/>
      <c r="ODP94" s="387"/>
      <c r="ODQ94" s="383"/>
      <c r="ODR94" s="384"/>
      <c r="ODS94" s="28"/>
      <c r="ODT94" s="385"/>
      <c r="ODU94" s="396"/>
      <c r="ODV94" s="392"/>
      <c r="ODW94" s="135"/>
      <c r="ODX94" s="135"/>
      <c r="ODY94" s="386"/>
      <c r="ODZ94" s="135"/>
      <c r="OEA94" s="387"/>
      <c r="OEB94" s="387"/>
      <c r="OEC94" s="383"/>
      <c r="OED94" s="384"/>
      <c r="OEE94" s="28"/>
      <c r="OEF94" s="385"/>
      <c r="OEG94" s="396"/>
      <c r="OEH94" s="392"/>
      <c r="OEI94" s="135"/>
      <c r="OEJ94" s="135"/>
      <c r="OEK94" s="386"/>
      <c r="OEL94" s="135"/>
      <c r="OEM94" s="387"/>
      <c r="OEN94" s="387"/>
      <c r="OEO94" s="383"/>
      <c r="OEP94" s="384"/>
      <c r="OEQ94" s="28"/>
      <c r="OER94" s="385"/>
      <c r="OES94" s="396"/>
      <c r="OET94" s="392"/>
      <c r="OEU94" s="135"/>
      <c r="OEV94" s="135"/>
      <c r="OEW94" s="386"/>
      <c r="OEX94" s="135"/>
      <c r="OEY94" s="387"/>
      <c r="OEZ94" s="387"/>
      <c r="OFA94" s="383"/>
      <c r="OFB94" s="384"/>
      <c r="OFC94" s="28"/>
      <c r="OFD94" s="385"/>
      <c r="OFE94" s="396"/>
      <c r="OFF94" s="392"/>
      <c r="OFG94" s="135"/>
      <c r="OFH94" s="135"/>
      <c r="OFI94" s="386"/>
      <c r="OFJ94" s="135"/>
      <c r="OFK94" s="387"/>
      <c r="OFL94" s="387"/>
      <c r="OFM94" s="383"/>
      <c r="OFN94" s="384"/>
      <c r="OFO94" s="28"/>
      <c r="OFP94" s="385"/>
      <c r="OFQ94" s="396"/>
      <c r="OFR94" s="392"/>
      <c r="OFS94" s="135"/>
      <c r="OFT94" s="135"/>
      <c r="OFU94" s="386"/>
      <c r="OFV94" s="135"/>
      <c r="OFW94" s="387"/>
      <c r="OFX94" s="387"/>
      <c r="OFY94" s="383"/>
      <c r="OFZ94" s="384"/>
      <c r="OGA94" s="28"/>
      <c r="OGB94" s="385"/>
      <c r="OGC94" s="396"/>
      <c r="OGD94" s="392"/>
      <c r="OGE94" s="135"/>
      <c r="OGF94" s="135"/>
      <c r="OGG94" s="386"/>
      <c r="OGH94" s="135"/>
      <c r="OGI94" s="387"/>
      <c r="OGJ94" s="387"/>
      <c r="OGK94" s="383"/>
      <c r="OGL94" s="384"/>
      <c r="OGM94" s="28"/>
      <c r="OGN94" s="385"/>
      <c r="OGO94" s="396"/>
      <c r="OGP94" s="392"/>
      <c r="OGQ94" s="135"/>
      <c r="OGR94" s="135"/>
      <c r="OGS94" s="386"/>
      <c r="OGT94" s="135"/>
      <c r="OGU94" s="387"/>
      <c r="OGV94" s="387"/>
      <c r="OGW94" s="383"/>
      <c r="OGX94" s="384"/>
      <c r="OGY94" s="28"/>
      <c r="OGZ94" s="385"/>
      <c r="OHA94" s="396"/>
      <c r="OHB94" s="392"/>
      <c r="OHC94" s="135"/>
      <c r="OHD94" s="135"/>
      <c r="OHE94" s="386"/>
      <c r="OHF94" s="135"/>
      <c r="OHG94" s="387"/>
      <c r="OHH94" s="387"/>
      <c r="OHI94" s="383"/>
      <c r="OHJ94" s="384"/>
      <c r="OHK94" s="28"/>
      <c r="OHL94" s="385"/>
      <c r="OHM94" s="396"/>
      <c r="OHN94" s="392"/>
      <c r="OHO94" s="135"/>
      <c r="OHP94" s="135"/>
      <c r="OHQ94" s="386"/>
      <c r="OHR94" s="135"/>
      <c r="OHS94" s="387"/>
      <c r="OHT94" s="387"/>
      <c r="OHU94" s="383"/>
      <c r="OHV94" s="384"/>
      <c r="OHW94" s="28"/>
      <c r="OHX94" s="385"/>
      <c r="OHY94" s="396"/>
      <c r="OHZ94" s="392"/>
      <c r="OIA94" s="135"/>
      <c r="OIB94" s="135"/>
      <c r="OIC94" s="386"/>
      <c r="OID94" s="135"/>
      <c r="OIE94" s="387"/>
      <c r="OIF94" s="387"/>
      <c r="OIG94" s="383"/>
      <c r="OIH94" s="384"/>
      <c r="OII94" s="28"/>
      <c r="OIJ94" s="385"/>
      <c r="OIK94" s="396"/>
      <c r="OIL94" s="392"/>
      <c r="OIM94" s="135"/>
      <c r="OIN94" s="135"/>
      <c r="OIO94" s="386"/>
      <c r="OIP94" s="135"/>
      <c r="OIQ94" s="387"/>
      <c r="OIR94" s="387"/>
      <c r="OIS94" s="383"/>
      <c r="OIT94" s="384"/>
      <c r="OIU94" s="28"/>
      <c r="OIV94" s="385"/>
      <c r="OIW94" s="396"/>
      <c r="OIX94" s="392"/>
      <c r="OIY94" s="135"/>
      <c r="OIZ94" s="135"/>
      <c r="OJA94" s="386"/>
      <c r="OJB94" s="135"/>
      <c r="OJC94" s="387"/>
      <c r="OJD94" s="387"/>
      <c r="OJE94" s="383"/>
      <c r="OJF94" s="384"/>
      <c r="OJG94" s="28"/>
      <c r="OJH94" s="385"/>
      <c r="OJI94" s="396"/>
      <c r="OJJ94" s="392"/>
      <c r="OJK94" s="135"/>
      <c r="OJL94" s="135"/>
      <c r="OJM94" s="386"/>
      <c r="OJN94" s="135"/>
      <c r="OJO94" s="387"/>
      <c r="OJP94" s="387"/>
      <c r="OJQ94" s="383"/>
      <c r="OJR94" s="384"/>
      <c r="OJS94" s="28"/>
      <c r="OJT94" s="385"/>
      <c r="OJU94" s="396"/>
      <c r="OJV94" s="392"/>
      <c r="OJW94" s="135"/>
      <c r="OJX94" s="135"/>
      <c r="OJY94" s="386"/>
      <c r="OJZ94" s="135"/>
      <c r="OKA94" s="387"/>
      <c r="OKB94" s="387"/>
      <c r="OKC94" s="383"/>
      <c r="OKD94" s="384"/>
      <c r="OKE94" s="28"/>
      <c r="OKF94" s="385"/>
      <c r="OKG94" s="396"/>
      <c r="OKH94" s="392"/>
      <c r="OKI94" s="135"/>
      <c r="OKJ94" s="135"/>
      <c r="OKK94" s="386"/>
      <c r="OKL94" s="135"/>
      <c r="OKM94" s="387"/>
      <c r="OKN94" s="387"/>
      <c r="OKO94" s="383"/>
      <c r="OKP94" s="384"/>
      <c r="OKQ94" s="28"/>
      <c r="OKR94" s="385"/>
      <c r="OKS94" s="396"/>
      <c r="OKT94" s="392"/>
      <c r="OKU94" s="135"/>
      <c r="OKV94" s="135"/>
      <c r="OKW94" s="386"/>
      <c r="OKX94" s="135"/>
      <c r="OKY94" s="387"/>
      <c r="OKZ94" s="387"/>
      <c r="OLA94" s="383"/>
      <c r="OLB94" s="384"/>
      <c r="OLC94" s="28"/>
      <c r="OLD94" s="385"/>
      <c r="OLE94" s="396"/>
      <c r="OLF94" s="392"/>
      <c r="OLG94" s="135"/>
      <c r="OLH94" s="135"/>
      <c r="OLI94" s="386"/>
      <c r="OLJ94" s="135"/>
      <c r="OLK94" s="387"/>
      <c r="OLL94" s="387"/>
      <c r="OLM94" s="383"/>
      <c r="OLN94" s="384"/>
      <c r="OLO94" s="28"/>
      <c r="OLP94" s="385"/>
      <c r="OLQ94" s="396"/>
      <c r="OLR94" s="392"/>
      <c r="OLS94" s="135"/>
      <c r="OLT94" s="135"/>
      <c r="OLU94" s="386"/>
      <c r="OLV94" s="135"/>
      <c r="OLW94" s="387"/>
      <c r="OLX94" s="387"/>
      <c r="OLY94" s="383"/>
      <c r="OLZ94" s="384"/>
      <c r="OMA94" s="28"/>
      <c r="OMB94" s="385"/>
      <c r="OMC94" s="396"/>
      <c r="OMD94" s="392"/>
      <c r="OME94" s="135"/>
      <c r="OMF94" s="135"/>
      <c r="OMG94" s="386"/>
      <c r="OMH94" s="135"/>
      <c r="OMI94" s="387"/>
      <c r="OMJ94" s="387"/>
      <c r="OMK94" s="383"/>
      <c r="OML94" s="384"/>
      <c r="OMM94" s="28"/>
      <c r="OMN94" s="385"/>
      <c r="OMO94" s="396"/>
      <c r="OMP94" s="392"/>
      <c r="OMQ94" s="135"/>
      <c r="OMR94" s="135"/>
      <c r="OMS94" s="386"/>
      <c r="OMT94" s="135"/>
      <c r="OMU94" s="387"/>
      <c r="OMV94" s="387"/>
      <c r="OMW94" s="383"/>
      <c r="OMX94" s="384"/>
      <c r="OMY94" s="28"/>
      <c r="OMZ94" s="385"/>
      <c r="ONA94" s="396"/>
      <c r="ONB94" s="392"/>
      <c r="ONC94" s="135"/>
      <c r="OND94" s="135"/>
      <c r="ONE94" s="386"/>
      <c r="ONF94" s="135"/>
      <c r="ONG94" s="387"/>
      <c r="ONH94" s="387"/>
      <c r="ONI94" s="383"/>
      <c r="ONJ94" s="384"/>
      <c r="ONK94" s="28"/>
      <c r="ONL94" s="385"/>
      <c r="ONM94" s="396"/>
      <c r="ONN94" s="392"/>
      <c r="ONO94" s="135"/>
      <c r="ONP94" s="135"/>
      <c r="ONQ94" s="386"/>
      <c r="ONR94" s="135"/>
      <c r="ONS94" s="387"/>
      <c r="ONT94" s="387"/>
      <c r="ONU94" s="383"/>
      <c r="ONV94" s="384"/>
      <c r="ONW94" s="28"/>
      <c r="ONX94" s="385"/>
      <c r="ONY94" s="396"/>
      <c r="ONZ94" s="392"/>
      <c r="OOA94" s="135"/>
      <c r="OOB94" s="135"/>
      <c r="OOC94" s="386"/>
      <c r="OOD94" s="135"/>
      <c r="OOE94" s="387"/>
      <c r="OOF94" s="387"/>
      <c r="OOG94" s="383"/>
      <c r="OOH94" s="384"/>
      <c r="OOI94" s="28"/>
      <c r="OOJ94" s="385"/>
      <c r="OOK94" s="396"/>
      <c r="OOL94" s="392"/>
      <c r="OOM94" s="135"/>
      <c r="OON94" s="135"/>
      <c r="OOO94" s="386"/>
      <c r="OOP94" s="135"/>
      <c r="OOQ94" s="387"/>
      <c r="OOR94" s="387"/>
      <c r="OOS94" s="383"/>
      <c r="OOT94" s="384"/>
      <c r="OOU94" s="28"/>
      <c r="OOV94" s="385"/>
      <c r="OOW94" s="396"/>
      <c r="OOX94" s="392"/>
      <c r="OOY94" s="135"/>
      <c r="OOZ94" s="135"/>
      <c r="OPA94" s="386"/>
      <c r="OPB94" s="135"/>
      <c r="OPC94" s="387"/>
      <c r="OPD94" s="387"/>
      <c r="OPE94" s="383"/>
      <c r="OPF94" s="384"/>
      <c r="OPG94" s="28"/>
      <c r="OPH94" s="385"/>
      <c r="OPI94" s="396"/>
      <c r="OPJ94" s="392"/>
      <c r="OPK94" s="135"/>
      <c r="OPL94" s="135"/>
      <c r="OPM94" s="386"/>
      <c r="OPN94" s="135"/>
      <c r="OPO94" s="387"/>
      <c r="OPP94" s="387"/>
      <c r="OPQ94" s="383"/>
      <c r="OPR94" s="384"/>
      <c r="OPS94" s="28"/>
      <c r="OPT94" s="385"/>
      <c r="OPU94" s="396"/>
      <c r="OPV94" s="392"/>
      <c r="OPW94" s="135"/>
      <c r="OPX94" s="135"/>
      <c r="OPY94" s="386"/>
      <c r="OPZ94" s="135"/>
      <c r="OQA94" s="387"/>
      <c r="OQB94" s="387"/>
      <c r="OQC94" s="383"/>
      <c r="OQD94" s="384"/>
      <c r="OQE94" s="28"/>
      <c r="OQF94" s="385"/>
      <c r="OQG94" s="396"/>
      <c r="OQH94" s="392"/>
      <c r="OQI94" s="135"/>
      <c r="OQJ94" s="135"/>
      <c r="OQK94" s="386"/>
      <c r="OQL94" s="135"/>
      <c r="OQM94" s="387"/>
      <c r="OQN94" s="387"/>
      <c r="OQO94" s="383"/>
      <c r="OQP94" s="384"/>
      <c r="OQQ94" s="28"/>
      <c r="OQR94" s="385"/>
      <c r="OQS94" s="396"/>
      <c r="OQT94" s="392"/>
      <c r="OQU94" s="135"/>
      <c r="OQV94" s="135"/>
      <c r="OQW94" s="386"/>
      <c r="OQX94" s="135"/>
      <c r="OQY94" s="387"/>
      <c r="OQZ94" s="387"/>
      <c r="ORA94" s="383"/>
      <c r="ORB94" s="384"/>
      <c r="ORC94" s="28"/>
      <c r="ORD94" s="385"/>
      <c r="ORE94" s="396"/>
      <c r="ORF94" s="392"/>
      <c r="ORG94" s="135"/>
      <c r="ORH94" s="135"/>
      <c r="ORI94" s="386"/>
      <c r="ORJ94" s="135"/>
      <c r="ORK94" s="387"/>
      <c r="ORL94" s="387"/>
      <c r="ORM94" s="383"/>
      <c r="ORN94" s="384"/>
      <c r="ORO94" s="28"/>
      <c r="ORP94" s="385"/>
      <c r="ORQ94" s="396"/>
      <c r="ORR94" s="392"/>
      <c r="ORS94" s="135"/>
      <c r="ORT94" s="135"/>
      <c r="ORU94" s="386"/>
      <c r="ORV94" s="135"/>
      <c r="ORW94" s="387"/>
      <c r="ORX94" s="387"/>
      <c r="ORY94" s="383"/>
      <c r="ORZ94" s="384"/>
      <c r="OSA94" s="28"/>
      <c r="OSB94" s="385"/>
      <c r="OSC94" s="396"/>
      <c r="OSD94" s="392"/>
      <c r="OSE94" s="135"/>
      <c r="OSF94" s="135"/>
      <c r="OSG94" s="386"/>
      <c r="OSH94" s="135"/>
      <c r="OSI94" s="387"/>
      <c r="OSJ94" s="387"/>
      <c r="OSK94" s="383"/>
      <c r="OSL94" s="384"/>
      <c r="OSM94" s="28"/>
      <c r="OSN94" s="385"/>
      <c r="OSO94" s="396"/>
      <c r="OSP94" s="392"/>
      <c r="OSQ94" s="135"/>
      <c r="OSR94" s="135"/>
      <c r="OSS94" s="386"/>
      <c r="OST94" s="135"/>
      <c r="OSU94" s="387"/>
      <c r="OSV94" s="387"/>
      <c r="OSW94" s="383"/>
      <c r="OSX94" s="384"/>
      <c r="OSY94" s="28"/>
      <c r="OSZ94" s="385"/>
      <c r="OTA94" s="396"/>
      <c r="OTB94" s="392"/>
      <c r="OTC94" s="135"/>
      <c r="OTD94" s="135"/>
      <c r="OTE94" s="386"/>
      <c r="OTF94" s="135"/>
      <c r="OTG94" s="387"/>
      <c r="OTH94" s="387"/>
      <c r="OTI94" s="383"/>
      <c r="OTJ94" s="384"/>
      <c r="OTK94" s="28"/>
      <c r="OTL94" s="385"/>
      <c r="OTM94" s="396"/>
      <c r="OTN94" s="392"/>
      <c r="OTO94" s="135"/>
      <c r="OTP94" s="135"/>
      <c r="OTQ94" s="386"/>
      <c r="OTR94" s="135"/>
      <c r="OTS94" s="387"/>
      <c r="OTT94" s="387"/>
      <c r="OTU94" s="383"/>
      <c r="OTV94" s="384"/>
      <c r="OTW94" s="28"/>
      <c r="OTX94" s="385"/>
      <c r="OTY94" s="396"/>
      <c r="OTZ94" s="392"/>
      <c r="OUA94" s="135"/>
      <c r="OUB94" s="135"/>
      <c r="OUC94" s="386"/>
      <c r="OUD94" s="135"/>
      <c r="OUE94" s="387"/>
      <c r="OUF94" s="387"/>
      <c r="OUG94" s="383"/>
      <c r="OUH94" s="384"/>
      <c r="OUI94" s="28"/>
      <c r="OUJ94" s="385"/>
      <c r="OUK94" s="396"/>
      <c r="OUL94" s="392"/>
      <c r="OUM94" s="135"/>
      <c r="OUN94" s="135"/>
      <c r="OUO94" s="386"/>
      <c r="OUP94" s="135"/>
      <c r="OUQ94" s="387"/>
      <c r="OUR94" s="387"/>
      <c r="OUS94" s="383"/>
      <c r="OUT94" s="384"/>
      <c r="OUU94" s="28"/>
      <c r="OUV94" s="385"/>
      <c r="OUW94" s="396"/>
      <c r="OUX94" s="392"/>
      <c r="OUY94" s="135"/>
      <c r="OUZ94" s="135"/>
      <c r="OVA94" s="386"/>
      <c r="OVB94" s="135"/>
      <c r="OVC94" s="387"/>
      <c r="OVD94" s="387"/>
      <c r="OVE94" s="383"/>
      <c r="OVF94" s="384"/>
      <c r="OVG94" s="28"/>
      <c r="OVH94" s="385"/>
      <c r="OVI94" s="396"/>
      <c r="OVJ94" s="392"/>
      <c r="OVK94" s="135"/>
      <c r="OVL94" s="135"/>
      <c r="OVM94" s="386"/>
      <c r="OVN94" s="135"/>
      <c r="OVO94" s="387"/>
      <c r="OVP94" s="387"/>
      <c r="OVQ94" s="383"/>
      <c r="OVR94" s="384"/>
      <c r="OVS94" s="28"/>
      <c r="OVT94" s="385"/>
      <c r="OVU94" s="396"/>
      <c r="OVV94" s="392"/>
      <c r="OVW94" s="135"/>
      <c r="OVX94" s="135"/>
      <c r="OVY94" s="386"/>
      <c r="OVZ94" s="135"/>
      <c r="OWA94" s="387"/>
      <c r="OWB94" s="387"/>
      <c r="OWC94" s="383"/>
      <c r="OWD94" s="384"/>
      <c r="OWE94" s="28"/>
      <c r="OWF94" s="385"/>
      <c r="OWG94" s="396"/>
      <c r="OWH94" s="392"/>
      <c r="OWI94" s="135"/>
      <c r="OWJ94" s="135"/>
      <c r="OWK94" s="386"/>
      <c r="OWL94" s="135"/>
      <c r="OWM94" s="387"/>
      <c r="OWN94" s="387"/>
      <c r="OWO94" s="383"/>
      <c r="OWP94" s="384"/>
      <c r="OWQ94" s="28"/>
      <c r="OWR94" s="385"/>
      <c r="OWS94" s="396"/>
      <c r="OWT94" s="392"/>
      <c r="OWU94" s="135"/>
      <c r="OWV94" s="135"/>
      <c r="OWW94" s="386"/>
      <c r="OWX94" s="135"/>
      <c r="OWY94" s="387"/>
      <c r="OWZ94" s="387"/>
      <c r="OXA94" s="383"/>
      <c r="OXB94" s="384"/>
      <c r="OXC94" s="28"/>
      <c r="OXD94" s="385"/>
      <c r="OXE94" s="396"/>
      <c r="OXF94" s="392"/>
      <c r="OXG94" s="135"/>
      <c r="OXH94" s="135"/>
      <c r="OXI94" s="386"/>
      <c r="OXJ94" s="135"/>
      <c r="OXK94" s="387"/>
      <c r="OXL94" s="387"/>
      <c r="OXM94" s="383"/>
      <c r="OXN94" s="384"/>
      <c r="OXO94" s="28"/>
      <c r="OXP94" s="385"/>
      <c r="OXQ94" s="396"/>
      <c r="OXR94" s="392"/>
      <c r="OXS94" s="135"/>
      <c r="OXT94" s="135"/>
      <c r="OXU94" s="386"/>
      <c r="OXV94" s="135"/>
      <c r="OXW94" s="387"/>
      <c r="OXX94" s="387"/>
      <c r="OXY94" s="383"/>
      <c r="OXZ94" s="384"/>
      <c r="OYA94" s="28"/>
      <c r="OYB94" s="385"/>
      <c r="OYC94" s="396"/>
      <c r="OYD94" s="392"/>
      <c r="OYE94" s="135"/>
      <c r="OYF94" s="135"/>
      <c r="OYG94" s="386"/>
      <c r="OYH94" s="135"/>
      <c r="OYI94" s="387"/>
      <c r="OYJ94" s="387"/>
      <c r="OYK94" s="383"/>
      <c r="OYL94" s="384"/>
      <c r="OYM94" s="28"/>
      <c r="OYN94" s="385"/>
      <c r="OYO94" s="396"/>
      <c r="OYP94" s="392"/>
      <c r="OYQ94" s="135"/>
      <c r="OYR94" s="135"/>
      <c r="OYS94" s="386"/>
      <c r="OYT94" s="135"/>
      <c r="OYU94" s="387"/>
      <c r="OYV94" s="387"/>
      <c r="OYW94" s="383"/>
      <c r="OYX94" s="384"/>
      <c r="OYY94" s="28"/>
      <c r="OYZ94" s="385"/>
      <c r="OZA94" s="396"/>
      <c r="OZB94" s="392"/>
      <c r="OZC94" s="135"/>
      <c r="OZD94" s="135"/>
      <c r="OZE94" s="386"/>
      <c r="OZF94" s="135"/>
      <c r="OZG94" s="387"/>
      <c r="OZH94" s="387"/>
      <c r="OZI94" s="383"/>
      <c r="OZJ94" s="384"/>
      <c r="OZK94" s="28"/>
      <c r="OZL94" s="385"/>
      <c r="OZM94" s="396"/>
      <c r="OZN94" s="392"/>
      <c r="OZO94" s="135"/>
      <c r="OZP94" s="135"/>
      <c r="OZQ94" s="386"/>
      <c r="OZR94" s="135"/>
      <c r="OZS94" s="387"/>
      <c r="OZT94" s="387"/>
      <c r="OZU94" s="383"/>
      <c r="OZV94" s="384"/>
      <c r="OZW94" s="28"/>
      <c r="OZX94" s="385"/>
      <c r="OZY94" s="396"/>
      <c r="OZZ94" s="392"/>
      <c r="PAA94" s="135"/>
      <c r="PAB94" s="135"/>
      <c r="PAC94" s="386"/>
      <c r="PAD94" s="135"/>
      <c r="PAE94" s="387"/>
      <c r="PAF94" s="387"/>
      <c r="PAG94" s="383"/>
      <c r="PAH94" s="384"/>
      <c r="PAI94" s="28"/>
      <c r="PAJ94" s="385"/>
      <c r="PAK94" s="396"/>
      <c r="PAL94" s="392"/>
      <c r="PAM94" s="135"/>
      <c r="PAN94" s="135"/>
      <c r="PAO94" s="386"/>
      <c r="PAP94" s="135"/>
      <c r="PAQ94" s="387"/>
      <c r="PAR94" s="387"/>
      <c r="PAS94" s="383"/>
      <c r="PAT94" s="384"/>
      <c r="PAU94" s="28"/>
      <c r="PAV94" s="385"/>
      <c r="PAW94" s="396"/>
      <c r="PAX94" s="392"/>
      <c r="PAY94" s="135"/>
      <c r="PAZ94" s="135"/>
      <c r="PBA94" s="386"/>
      <c r="PBB94" s="135"/>
      <c r="PBC94" s="387"/>
      <c r="PBD94" s="387"/>
      <c r="PBE94" s="383"/>
      <c r="PBF94" s="384"/>
      <c r="PBG94" s="28"/>
      <c r="PBH94" s="385"/>
      <c r="PBI94" s="396"/>
      <c r="PBJ94" s="392"/>
      <c r="PBK94" s="135"/>
      <c r="PBL94" s="135"/>
      <c r="PBM94" s="386"/>
      <c r="PBN94" s="135"/>
      <c r="PBO94" s="387"/>
      <c r="PBP94" s="387"/>
      <c r="PBQ94" s="383"/>
      <c r="PBR94" s="384"/>
      <c r="PBS94" s="28"/>
      <c r="PBT94" s="385"/>
      <c r="PBU94" s="396"/>
      <c r="PBV94" s="392"/>
      <c r="PBW94" s="135"/>
      <c r="PBX94" s="135"/>
      <c r="PBY94" s="386"/>
      <c r="PBZ94" s="135"/>
      <c r="PCA94" s="387"/>
      <c r="PCB94" s="387"/>
      <c r="PCC94" s="383"/>
      <c r="PCD94" s="384"/>
      <c r="PCE94" s="28"/>
      <c r="PCF94" s="385"/>
      <c r="PCG94" s="396"/>
      <c r="PCH94" s="392"/>
      <c r="PCI94" s="135"/>
      <c r="PCJ94" s="135"/>
      <c r="PCK94" s="386"/>
      <c r="PCL94" s="135"/>
      <c r="PCM94" s="387"/>
      <c r="PCN94" s="387"/>
      <c r="PCO94" s="383"/>
      <c r="PCP94" s="384"/>
      <c r="PCQ94" s="28"/>
      <c r="PCR94" s="385"/>
      <c r="PCS94" s="396"/>
      <c r="PCT94" s="392"/>
      <c r="PCU94" s="135"/>
      <c r="PCV94" s="135"/>
      <c r="PCW94" s="386"/>
      <c r="PCX94" s="135"/>
      <c r="PCY94" s="387"/>
      <c r="PCZ94" s="387"/>
      <c r="PDA94" s="383"/>
      <c r="PDB94" s="384"/>
      <c r="PDC94" s="28"/>
      <c r="PDD94" s="385"/>
      <c r="PDE94" s="396"/>
      <c r="PDF94" s="392"/>
      <c r="PDG94" s="135"/>
      <c r="PDH94" s="135"/>
      <c r="PDI94" s="386"/>
      <c r="PDJ94" s="135"/>
      <c r="PDK94" s="387"/>
      <c r="PDL94" s="387"/>
      <c r="PDM94" s="383"/>
      <c r="PDN94" s="384"/>
      <c r="PDO94" s="28"/>
      <c r="PDP94" s="385"/>
      <c r="PDQ94" s="396"/>
      <c r="PDR94" s="392"/>
      <c r="PDS94" s="135"/>
      <c r="PDT94" s="135"/>
      <c r="PDU94" s="386"/>
      <c r="PDV94" s="135"/>
      <c r="PDW94" s="387"/>
      <c r="PDX94" s="387"/>
      <c r="PDY94" s="383"/>
      <c r="PDZ94" s="384"/>
      <c r="PEA94" s="28"/>
      <c r="PEB94" s="385"/>
      <c r="PEC94" s="396"/>
      <c r="PED94" s="392"/>
      <c r="PEE94" s="135"/>
      <c r="PEF94" s="135"/>
      <c r="PEG94" s="386"/>
      <c r="PEH94" s="135"/>
      <c r="PEI94" s="387"/>
      <c r="PEJ94" s="387"/>
      <c r="PEK94" s="383"/>
      <c r="PEL94" s="384"/>
      <c r="PEM94" s="28"/>
      <c r="PEN94" s="385"/>
      <c r="PEO94" s="396"/>
      <c r="PEP94" s="392"/>
      <c r="PEQ94" s="135"/>
      <c r="PER94" s="135"/>
      <c r="PES94" s="386"/>
      <c r="PET94" s="135"/>
      <c r="PEU94" s="387"/>
      <c r="PEV94" s="387"/>
      <c r="PEW94" s="383"/>
      <c r="PEX94" s="384"/>
      <c r="PEY94" s="28"/>
      <c r="PEZ94" s="385"/>
      <c r="PFA94" s="396"/>
      <c r="PFB94" s="392"/>
      <c r="PFC94" s="135"/>
      <c r="PFD94" s="135"/>
      <c r="PFE94" s="386"/>
      <c r="PFF94" s="135"/>
      <c r="PFG94" s="387"/>
      <c r="PFH94" s="387"/>
      <c r="PFI94" s="383"/>
      <c r="PFJ94" s="384"/>
      <c r="PFK94" s="28"/>
      <c r="PFL94" s="385"/>
      <c r="PFM94" s="396"/>
      <c r="PFN94" s="392"/>
      <c r="PFO94" s="135"/>
      <c r="PFP94" s="135"/>
      <c r="PFQ94" s="386"/>
      <c r="PFR94" s="135"/>
      <c r="PFS94" s="387"/>
      <c r="PFT94" s="387"/>
      <c r="PFU94" s="383"/>
      <c r="PFV94" s="384"/>
      <c r="PFW94" s="28"/>
      <c r="PFX94" s="385"/>
      <c r="PFY94" s="396"/>
      <c r="PFZ94" s="392"/>
      <c r="PGA94" s="135"/>
      <c r="PGB94" s="135"/>
      <c r="PGC94" s="386"/>
      <c r="PGD94" s="135"/>
      <c r="PGE94" s="387"/>
      <c r="PGF94" s="387"/>
      <c r="PGG94" s="383"/>
      <c r="PGH94" s="384"/>
      <c r="PGI94" s="28"/>
      <c r="PGJ94" s="385"/>
      <c r="PGK94" s="396"/>
      <c r="PGL94" s="392"/>
      <c r="PGM94" s="135"/>
      <c r="PGN94" s="135"/>
      <c r="PGO94" s="386"/>
      <c r="PGP94" s="135"/>
      <c r="PGQ94" s="387"/>
      <c r="PGR94" s="387"/>
      <c r="PGS94" s="383"/>
      <c r="PGT94" s="384"/>
      <c r="PGU94" s="28"/>
      <c r="PGV94" s="385"/>
      <c r="PGW94" s="396"/>
      <c r="PGX94" s="392"/>
      <c r="PGY94" s="135"/>
      <c r="PGZ94" s="135"/>
      <c r="PHA94" s="386"/>
      <c r="PHB94" s="135"/>
      <c r="PHC94" s="387"/>
      <c r="PHD94" s="387"/>
      <c r="PHE94" s="383"/>
      <c r="PHF94" s="384"/>
      <c r="PHG94" s="28"/>
      <c r="PHH94" s="385"/>
      <c r="PHI94" s="396"/>
      <c r="PHJ94" s="392"/>
      <c r="PHK94" s="135"/>
      <c r="PHL94" s="135"/>
      <c r="PHM94" s="386"/>
      <c r="PHN94" s="135"/>
      <c r="PHO94" s="387"/>
      <c r="PHP94" s="387"/>
      <c r="PHQ94" s="383"/>
      <c r="PHR94" s="384"/>
      <c r="PHS94" s="28"/>
      <c r="PHT94" s="385"/>
      <c r="PHU94" s="396"/>
      <c r="PHV94" s="392"/>
      <c r="PHW94" s="135"/>
      <c r="PHX94" s="135"/>
      <c r="PHY94" s="386"/>
      <c r="PHZ94" s="135"/>
      <c r="PIA94" s="387"/>
      <c r="PIB94" s="387"/>
      <c r="PIC94" s="383"/>
      <c r="PID94" s="384"/>
      <c r="PIE94" s="28"/>
      <c r="PIF94" s="385"/>
      <c r="PIG94" s="396"/>
      <c r="PIH94" s="392"/>
      <c r="PII94" s="135"/>
      <c r="PIJ94" s="135"/>
      <c r="PIK94" s="386"/>
      <c r="PIL94" s="135"/>
      <c r="PIM94" s="387"/>
      <c r="PIN94" s="387"/>
      <c r="PIO94" s="383"/>
      <c r="PIP94" s="384"/>
      <c r="PIQ94" s="28"/>
      <c r="PIR94" s="385"/>
      <c r="PIS94" s="396"/>
      <c r="PIT94" s="392"/>
      <c r="PIU94" s="135"/>
      <c r="PIV94" s="135"/>
      <c r="PIW94" s="386"/>
      <c r="PIX94" s="135"/>
      <c r="PIY94" s="387"/>
      <c r="PIZ94" s="387"/>
      <c r="PJA94" s="383"/>
      <c r="PJB94" s="384"/>
      <c r="PJC94" s="28"/>
      <c r="PJD94" s="385"/>
      <c r="PJE94" s="396"/>
      <c r="PJF94" s="392"/>
      <c r="PJG94" s="135"/>
      <c r="PJH94" s="135"/>
      <c r="PJI94" s="386"/>
      <c r="PJJ94" s="135"/>
      <c r="PJK94" s="387"/>
      <c r="PJL94" s="387"/>
      <c r="PJM94" s="383"/>
      <c r="PJN94" s="384"/>
      <c r="PJO94" s="28"/>
      <c r="PJP94" s="385"/>
      <c r="PJQ94" s="396"/>
      <c r="PJR94" s="392"/>
      <c r="PJS94" s="135"/>
      <c r="PJT94" s="135"/>
      <c r="PJU94" s="386"/>
      <c r="PJV94" s="135"/>
      <c r="PJW94" s="387"/>
      <c r="PJX94" s="387"/>
      <c r="PJY94" s="383"/>
      <c r="PJZ94" s="384"/>
      <c r="PKA94" s="28"/>
      <c r="PKB94" s="385"/>
      <c r="PKC94" s="396"/>
      <c r="PKD94" s="392"/>
      <c r="PKE94" s="135"/>
      <c r="PKF94" s="135"/>
      <c r="PKG94" s="386"/>
      <c r="PKH94" s="135"/>
      <c r="PKI94" s="387"/>
      <c r="PKJ94" s="387"/>
      <c r="PKK94" s="383"/>
      <c r="PKL94" s="384"/>
      <c r="PKM94" s="28"/>
      <c r="PKN94" s="385"/>
      <c r="PKO94" s="396"/>
      <c r="PKP94" s="392"/>
      <c r="PKQ94" s="135"/>
      <c r="PKR94" s="135"/>
      <c r="PKS94" s="386"/>
      <c r="PKT94" s="135"/>
      <c r="PKU94" s="387"/>
      <c r="PKV94" s="387"/>
      <c r="PKW94" s="383"/>
      <c r="PKX94" s="384"/>
      <c r="PKY94" s="28"/>
      <c r="PKZ94" s="385"/>
      <c r="PLA94" s="396"/>
      <c r="PLB94" s="392"/>
      <c r="PLC94" s="135"/>
      <c r="PLD94" s="135"/>
      <c r="PLE94" s="386"/>
      <c r="PLF94" s="135"/>
      <c r="PLG94" s="387"/>
      <c r="PLH94" s="387"/>
      <c r="PLI94" s="383"/>
      <c r="PLJ94" s="384"/>
      <c r="PLK94" s="28"/>
      <c r="PLL94" s="385"/>
      <c r="PLM94" s="396"/>
      <c r="PLN94" s="392"/>
      <c r="PLO94" s="135"/>
      <c r="PLP94" s="135"/>
      <c r="PLQ94" s="386"/>
      <c r="PLR94" s="135"/>
      <c r="PLS94" s="387"/>
      <c r="PLT94" s="387"/>
      <c r="PLU94" s="383"/>
      <c r="PLV94" s="384"/>
      <c r="PLW94" s="28"/>
      <c r="PLX94" s="385"/>
      <c r="PLY94" s="396"/>
      <c r="PLZ94" s="392"/>
      <c r="PMA94" s="135"/>
      <c r="PMB94" s="135"/>
      <c r="PMC94" s="386"/>
      <c r="PMD94" s="135"/>
      <c r="PME94" s="387"/>
      <c r="PMF94" s="387"/>
      <c r="PMG94" s="383"/>
      <c r="PMH94" s="384"/>
      <c r="PMI94" s="28"/>
      <c r="PMJ94" s="385"/>
      <c r="PMK94" s="396"/>
      <c r="PML94" s="392"/>
      <c r="PMM94" s="135"/>
      <c r="PMN94" s="135"/>
      <c r="PMO94" s="386"/>
      <c r="PMP94" s="135"/>
      <c r="PMQ94" s="387"/>
      <c r="PMR94" s="387"/>
      <c r="PMS94" s="383"/>
      <c r="PMT94" s="384"/>
      <c r="PMU94" s="28"/>
      <c r="PMV94" s="385"/>
      <c r="PMW94" s="396"/>
      <c r="PMX94" s="392"/>
      <c r="PMY94" s="135"/>
      <c r="PMZ94" s="135"/>
      <c r="PNA94" s="386"/>
      <c r="PNB94" s="135"/>
      <c r="PNC94" s="387"/>
      <c r="PND94" s="387"/>
      <c r="PNE94" s="383"/>
      <c r="PNF94" s="384"/>
      <c r="PNG94" s="28"/>
      <c r="PNH94" s="385"/>
      <c r="PNI94" s="396"/>
      <c r="PNJ94" s="392"/>
      <c r="PNK94" s="135"/>
      <c r="PNL94" s="135"/>
      <c r="PNM94" s="386"/>
      <c r="PNN94" s="135"/>
      <c r="PNO94" s="387"/>
      <c r="PNP94" s="387"/>
      <c r="PNQ94" s="383"/>
      <c r="PNR94" s="384"/>
      <c r="PNS94" s="28"/>
      <c r="PNT94" s="385"/>
      <c r="PNU94" s="396"/>
      <c r="PNV94" s="392"/>
      <c r="PNW94" s="135"/>
      <c r="PNX94" s="135"/>
      <c r="PNY94" s="386"/>
      <c r="PNZ94" s="135"/>
      <c r="POA94" s="387"/>
      <c r="POB94" s="387"/>
      <c r="POC94" s="383"/>
      <c r="POD94" s="384"/>
      <c r="POE94" s="28"/>
      <c r="POF94" s="385"/>
      <c r="POG94" s="396"/>
      <c r="POH94" s="392"/>
      <c r="POI94" s="135"/>
      <c r="POJ94" s="135"/>
      <c r="POK94" s="386"/>
      <c r="POL94" s="135"/>
      <c r="POM94" s="387"/>
      <c r="PON94" s="387"/>
      <c r="POO94" s="383"/>
      <c r="POP94" s="384"/>
      <c r="POQ94" s="28"/>
      <c r="POR94" s="385"/>
      <c r="POS94" s="396"/>
      <c r="POT94" s="392"/>
      <c r="POU94" s="135"/>
      <c r="POV94" s="135"/>
      <c r="POW94" s="386"/>
      <c r="POX94" s="135"/>
      <c r="POY94" s="387"/>
      <c r="POZ94" s="387"/>
      <c r="PPA94" s="383"/>
      <c r="PPB94" s="384"/>
      <c r="PPC94" s="28"/>
      <c r="PPD94" s="385"/>
      <c r="PPE94" s="396"/>
      <c r="PPF94" s="392"/>
      <c r="PPG94" s="135"/>
      <c r="PPH94" s="135"/>
      <c r="PPI94" s="386"/>
      <c r="PPJ94" s="135"/>
      <c r="PPK94" s="387"/>
      <c r="PPL94" s="387"/>
      <c r="PPM94" s="383"/>
      <c r="PPN94" s="384"/>
      <c r="PPO94" s="28"/>
      <c r="PPP94" s="385"/>
      <c r="PPQ94" s="396"/>
      <c r="PPR94" s="392"/>
      <c r="PPS94" s="135"/>
      <c r="PPT94" s="135"/>
      <c r="PPU94" s="386"/>
      <c r="PPV94" s="135"/>
      <c r="PPW94" s="387"/>
      <c r="PPX94" s="387"/>
      <c r="PPY94" s="383"/>
      <c r="PPZ94" s="384"/>
      <c r="PQA94" s="28"/>
      <c r="PQB94" s="385"/>
      <c r="PQC94" s="396"/>
      <c r="PQD94" s="392"/>
      <c r="PQE94" s="135"/>
      <c r="PQF94" s="135"/>
      <c r="PQG94" s="386"/>
      <c r="PQH94" s="135"/>
      <c r="PQI94" s="387"/>
      <c r="PQJ94" s="387"/>
      <c r="PQK94" s="383"/>
      <c r="PQL94" s="384"/>
      <c r="PQM94" s="28"/>
      <c r="PQN94" s="385"/>
      <c r="PQO94" s="396"/>
      <c r="PQP94" s="392"/>
      <c r="PQQ94" s="135"/>
      <c r="PQR94" s="135"/>
      <c r="PQS94" s="386"/>
      <c r="PQT94" s="135"/>
      <c r="PQU94" s="387"/>
      <c r="PQV94" s="387"/>
      <c r="PQW94" s="383"/>
      <c r="PQX94" s="384"/>
      <c r="PQY94" s="28"/>
      <c r="PQZ94" s="385"/>
      <c r="PRA94" s="396"/>
      <c r="PRB94" s="392"/>
      <c r="PRC94" s="135"/>
      <c r="PRD94" s="135"/>
      <c r="PRE94" s="386"/>
      <c r="PRF94" s="135"/>
      <c r="PRG94" s="387"/>
      <c r="PRH94" s="387"/>
      <c r="PRI94" s="383"/>
      <c r="PRJ94" s="384"/>
      <c r="PRK94" s="28"/>
      <c r="PRL94" s="385"/>
      <c r="PRM94" s="396"/>
      <c r="PRN94" s="392"/>
      <c r="PRO94" s="135"/>
      <c r="PRP94" s="135"/>
      <c r="PRQ94" s="386"/>
      <c r="PRR94" s="135"/>
      <c r="PRS94" s="387"/>
      <c r="PRT94" s="387"/>
      <c r="PRU94" s="383"/>
      <c r="PRV94" s="384"/>
      <c r="PRW94" s="28"/>
      <c r="PRX94" s="385"/>
      <c r="PRY94" s="396"/>
      <c r="PRZ94" s="392"/>
      <c r="PSA94" s="135"/>
      <c r="PSB94" s="135"/>
      <c r="PSC94" s="386"/>
      <c r="PSD94" s="135"/>
      <c r="PSE94" s="387"/>
      <c r="PSF94" s="387"/>
      <c r="PSG94" s="383"/>
      <c r="PSH94" s="384"/>
      <c r="PSI94" s="28"/>
      <c r="PSJ94" s="385"/>
      <c r="PSK94" s="396"/>
      <c r="PSL94" s="392"/>
      <c r="PSM94" s="135"/>
      <c r="PSN94" s="135"/>
      <c r="PSO94" s="386"/>
      <c r="PSP94" s="135"/>
      <c r="PSQ94" s="387"/>
      <c r="PSR94" s="387"/>
      <c r="PSS94" s="383"/>
      <c r="PST94" s="384"/>
      <c r="PSU94" s="28"/>
      <c r="PSV94" s="385"/>
      <c r="PSW94" s="396"/>
      <c r="PSX94" s="392"/>
      <c r="PSY94" s="135"/>
      <c r="PSZ94" s="135"/>
      <c r="PTA94" s="386"/>
      <c r="PTB94" s="135"/>
      <c r="PTC94" s="387"/>
      <c r="PTD94" s="387"/>
      <c r="PTE94" s="383"/>
      <c r="PTF94" s="384"/>
      <c r="PTG94" s="28"/>
      <c r="PTH94" s="385"/>
      <c r="PTI94" s="396"/>
      <c r="PTJ94" s="392"/>
      <c r="PTK94" s="135"/>
      <c r="PTL94" s="135"/>
      <c r="PTM94" s="386"/>
      <c r="PTN94" s="135"/>
      <c r="PTO94" s="387"/>
      <c r="PTP94" s="387"/>
      <c r="PTQ94" s="383"/>
      <c r="PTR94" s="384"/>
      <c r="PTS94" s="28"/>
      <c r="PTT94" s="385"/>
      <c r="PTU94" s="396"/>
      <c r="PTV94" s="392"/>
      <c r="PTW94" s="135"/>
      <c r="PTX94" s="135"/>
      <c r="PTY94" s="386"/>
      <c r="PTZ94" s="135"/>
      <c r="PUA94" s="387"/>
      <c r="PUB94" s="387"/>
      <c r="PUC94" s="383"/>
      <c r="PUD94" s="384"/>
      <c r="PUE94" s="28"/>
      <c r="PUF94" s="385"/>
      <c r="PUG94" s="396"/>
      <c r="PUH94" s="392"/>
      <c r="PUI94" s="135"/>
      <c r="PUJ94" s="135"/>
      <c r="PUK94" s="386"/>
      <c r="PUL94" s="135"/>
      <c r="PUM94" s="387"/>
      <c r="PUN94" s="387"/>
      <c r="PUO94" s="383"/>
      <c r="PUP94" s="384"/>
      <c r="PUQ94" s="28"/>
      <c r="PUR94" s="385"/>
      <c r="PUS94" s="396"/>
      <c r="PUT94" s="392"/>
      <c r="PUU94" s="135"/>
      <c r="PUV94" s="135"/>
      <c r="PUW94" s="386"/>
      <c r="PUX94" s="135"/>
      <c r="PUY94" s="387"/>
      <c r="PUZ94" s="387"/>
      <c r="PVA94" s="383"/>
      <c r="PVB94" s="384"/>
      <c r="PVC94" s="28"/>
      <c r="PVD94" s="385"/>
      <c r="PVE94" s="396"/>
      <c r="PVF94" s="392"/>
      <c r="PVG94" s="135"/>
      <c r="PVH94" s="135"/>
      <c r="PVI94" s="386"/>
      <c r="PVJ94" s="135"/>
      <c r="PVK94" s="387"/>
      <c r="PVL94" s="387"/>
      <c r="PVM94" s="383"/>
      <c r="PVN94" s="384"/>
      <c r="PVO94" s="28"/>
      <c r="PVP94" s="385"/>
      <c r="PVQ94" s="396"/>
      <c r="PVR94" s="392"/>
      <c r="PVS94" s="135"/>
      <c r="PVT94" s="135"/>
      <c r="PVU94" s="386"/>
      <c r="PVV94" s="135"/>
      <c r="PVW94" s="387"/>
      <c r="PVX94" s="387"/>
      <c r="PVY94" s="383"/>
      <c r="PVZ94" s="384"/>
      <c r="PWA94" s="28"/>
      <c r="PWB94" s="385"/>
      <c r="PWC94" s="396"/>
      <c r="PWD94" s="392"/>
      <c r="PWE94" s="135"/>
      <c r="PWF94" s="135"/>
      <c r="PWG94" s="386"/>
      <c r="PWH94" s="135"/>
      <c r="PWI94" s="387"/>
      <c r="PWJ94" s="387"/>
      <c r="PWK94" s="383"/>
      <c r="PWL94" s="384"/>
      <c r="PWM94" s="28"/>
      <c r="PWN94" s="385"/>
      <c r="PWO94" s="396"/>
      <c r="PWP94" s="392"/>
      <c r="PWQ94" s="135"/>
      <c r="PWR94" s="135"/>
      <c r="PWS94" s="386"/>
      <c r="PWT94" s="135"/>
      <c r="PWU94" s="387"/>
      <c r="PWV94" s="387"/>
      <c r="PWW94" s="383"/>
      <c r="PWX94" s="384"/>
      <c r="PWY94" s="28"/>
      <c r="PWZ94" s="385"/>
      <c r="PXA94" s="396"/>
      <c r="PXB94" s="392"/>
      <c r="PXC94" s="135"/>
      <c r="PXD94" s="135"/>
      <c r="PXE94" s="386"/>
      <c r="PXF94" s="135"/>
      <c r="PXG94" s="387"/>
      <c r="PXH94" s="387"/>
      <c r="PXI94" s="383"/>
      <c r="PXJ94" s="384"/>
      <c r="PXK94" s="28"/>
      <c r="PXL94" s="385"/>
      <c r="PXM94" s="396"/>
      <c r="PXN94" s="392"/>
      <c r="PXO94" s="135"/>
      <c r="PXP94" s="135"/>
      <c r="PXQ94" s="386"/>
      <c r="PXR94" s="135"/>
      <c r="PXS94" s="387"/>
      <c r="PXT94" s="387"/>
      <c r="PXU94" s="383"/>
      <c r="PXV94" s="384"/>
      <c r="PXW94" s="28"/>
      <c r="PXX94" s="385"/>
      <c r="PXY94" s="396"/>
      <c r="PXZ94" s="392"/>
      <c r="PYA94" s="135"/>
      <c r="PYB94" s="135"/>
      <c r="PYC94" s="386"/>
      <c r="PYD94" s="135"/>
      <c r="PYE94" s="387"/>
      <c r="PYF94" s="387"/>
      <c r="PYG94" s="383"/>
      <c r="PYH94" s="384"/>
      <c r="PYI94" s="28"/>
      <c r="PYJ94" s="385"/>
      <c r="PYK94" s="396"/>
      <c r="PYL94" s="392"/>
      <c r="PYM94" s="135"/>
      <c r="PYN94" s="135"/>
      <c r="PYO94" s="386"/>
      <c r="PYP94" s="135"/>
      <c r="PYQ94" s="387"/>
      <c r="PYR94" s="387"/>
      <c r="PYS94" s="383"/>
      <c r="PYT94" s="384"/>
      <c r="PYU94" s="28"/>
      <c r="PYV94" s="385"/>
      <c r="PYW94" s="396"/>
      <c r="PYX94" s="392"/>
      <c r="PYY94" s="135"/>
      <c r="PYZ94" s="135"/>
      <c r="PZA94" s="386"/>
      <c r="PZB94" s="135"/>
      <c r="PZC94" s="387"/>
      <c r="PZD94" s="387"/>
      <c r="PZE94" s="383"/>
      <c r="PZF94" s="384"/>
      <c r="PZG94" s="28"/>
      <c r="PZH94" s="385"/>
      <c r="PZI94" s="396"/>
      <c r="PZJ94" s="392"/>
      <c r="PZK94" s="135"/>
      <c r="PZL94" s="135"/>
      <c r="PZM94" s="386"/>
      <c r="PZN94" s="135"/>
      <c r="PZO94" s="387"/>
      <c r="PZP94" s="387"/>
      <c r="PZQ94" s="383"/>
      <c r="PZR94" s="384"/>
      <c r="PZS94" s="28"/>
      <c r="PZT94" s="385"/>
      <c r="PZU94" s="396"/>
      <c r="PZV94" s="392"/>
      <c r="PZW94" s="135"/>
      <c r="PZX94" s="135"/>
      <c r="PZY94" s="386"/>
      <c r="PZZ94" s="135"/>
      <c r="QAA94" s="387"/>
      <c r="QAB94" s="387"/>
      <c r="QAC94" s="383"/>
      <c r="QAD94" s="384"/>
      <c r="QAE94" s="28"/>
      <c r="QAF94" s="385"/>
      <c r="QAG94" s="396"/>
      <c r="QAH94" s="392"/>
      <c r="QAI94" s="135"/>
      <c r="QAJ94" s="135"/>
      <c r="QAK94" s="386"/>
      <c r="QAL94" s="135"/>
      <c r="QAM94" s="387"/>
      <c r="QAN94" s="387"/>
      <c r="QAO94" s="383"/>
      <c r="QAP94" s="384"/>
      <c r="QAQ94" s="28"/>
      <c r="QAR94" s="385"/>
      <c r="QAS94" s="396"/>
      <c r="QAT94" s="392"/>
      <c r="QAU94" s="135"/>
      <c r="QAV94" s="135"/>
      <c r="QAW94" s="386"/>
      <c r="QAX94" s="135"/>
      <c r="QAY94" s="387"/>
      <c r="QAZ94" s="387"/>
      <c r="QBA94" s="383"/>
      <c r="QBB94" s="384"/>
      <c r="QBC94" s="28"/>
      <c r="QBD94" s="385"/>
      <c r="QBE94" s="396"/>
      <c r="QBF94" s="392"/>
      <c r="QBG94" s="135"/>
      <c r="QBH94" s="135"/>
      <c r="QBI94" s="386"/>
      <c r="QBJ94" s="135"/>
      <c r="QBK94" s="387"/>
      <c r="QBL94" s="387"/>
      <c r="QBM94" s="383"/>
      <c r="QBN94" s="384"/>
      <c r="QBO94" s="28"/>
      <c r="QBP94" s="385"/>
      <c r="QBQ94" s="396"/>
      <c r="QBR94" s="392"/>
      <c r="QBS94" s="135"/>
      <c r="QBT94" s="135"/>
      <c r="QBU94" s="386"/>
      <c r="QBV94" s="135"/>
      <c r="QBW94" s="387"/>
      <c r="QBX94" s="387"/>
      <c r="QBY94" s="383"/>
      <c r="QBZ94" s="384"/>
      <c r="QCA94" s="28"/>
      <c r="QCB94" s="385"/>
      <c r="QCC94" s="396"/>
      <c r="QCD94" s="392"/>
      <c r="QCE94" s="135"/>
      <c r="QCF94" s="135"/>
      <c r="QCG94" s="386"/>
      <c r="QCH94" s="135"/>
      <c r="QCI94" s="387"/>
      <c r="QCJ94" s="387"/>
      <c r="QCK94" s="383"/>
      <c r="QCL94" s="384"/>
      <c r="QCM94" s="28"/>
      <c r="QCN94" s="385"/>
      <c r="QCO94" s="396"/>
      <c r="QCP94" s="392"/>
      <c r="QCQ94" s="135"/>
      <c r="QCR94" s="135"/>
      <c r="QCS94" s="386"/>
      <c r="QCT94" s="135"/>
      <c r="QCU94" s="387"/>
      <c r="QCV94" s="387"/>
      <c r="QCW94" s="383"/>
      <c r="QCX94" s="384"/>
      <c r="QCY94" s="28"/>
      <c r="QCZ94" s="385"/>
      <c r="QDA94" s="396"/>
      <c r="QDB94" s="392"/>
      <c r="QDC94" s="135"/>
      <c r="QDD94" s="135"/>
      <c r="QDE94" s="386"/>
      <c r="QDF94" s="135"/>
      <c r="QDG94" s="387"/>
      <c r="QDH94" s="387"/>
      <c r="QDI94" s="383"/>
      <c r="QDJ94" s="384"/>
      <c r="QDK94" s="28"/>
      <c r="QDL94" s="385"/>
      <c r="QDM94" s="396"/>
      <c r="QDN94" s="392"/>
      <c r="QDO94" s="135"/>
      <c r="QDP94" s="135"/>
      <c r="QDQ94" s="386"/>
      <c r="QDR94" s="135"/>
      <c r="QDS94" s="387"/>
      <c r="QDT94" s="387"/>
      <c r="QDU94" s="383"/>
      <c r="QDV94" s="384"/>
      <c r="QDW94" s="28"/>
      <c r="QDX94" s="385"/>
      <c r="QDY94" s="396"/>
      <c r="QDZ94" s="392"/>
      <c r="QEA94" s="135"/>
      <c r="QEB94" s="135"/>
      <c r="QEC94" s="386"/>
      <c r="QED94" s="135"/>
      <c r="QEE94" s="387"/>
      <c r="QEF94" s="387"/>
      <c r="QEG94" s="383"/>
      <c r="QEH94" s="384"/>
      <c r="QEI94" s="28"/>
      <c r="QEJ94" s="385"/>
      <c r="QEK94" s="396"/>
      <c r="QEL94" s="392"/>
      <c r="QEM94" s="135"/>
      <c r="QEN94" s="135"/>
      <c r="QEO94" s="386"/>
      <c r="QEP94" s="135"/>
      <c r="QEQ94" s="387"/>
      <c r="QER94" s="387"/>
      <c r="QES94" s="383"/>
      <c r="QET94" s="384"/>
      <c r="QEU94" s="28"/>
      <c r="QEV94" s="385"/>
      <c r="QEW94" s="396"/>
      <c r="QEX94" s="392"/>
      <c r="QEY94" s="135"/>
      <c r="QEZ94" s="135"/>
      <c r="QFA94" s="386"/>
      <c r="QFB94" s="135"/>
      <c r="QFC94" s="387"/>
      <c r="QFD94" s="387"/>
      <c r="QFE94" s="383"/>
      <c r="QFF94" s="384"/>
      <c r="QFG94" s="28"/>
      <c r="QFH94" s="385"/>
      <c r="QFI94" s="396"/>
      <c r="QFJ94" s="392"/>
      <c r="QFK94" s="135"/>
      <c r="QFL94" s="135"/>
      <c r="QFM94" s="386"/>
      <c r="QFN94" s="135"/>
      <c r="QFO94" s="387"/>
      <c r="QFP94" s="387"/>
      <c r="QFQ94" s="383"/>
      <c r="QFR94" s="384"/>
      <c r="QFS94" s="28"/>
      <c r="QFT94" s="385"/>
      <c r="QFU94" s="396"/>
      <c r="QFV94" s="392"/>
      <c r="QFW94" s="135"/>
      <c r="QFX94" s="135"/>
      <c r="QFY94" s="386"/>
      <c r="QFZ94" s="135"/>
      <c r="QGA94" s="387"/>
      <c r="QGB94" s="387"/>
      <c r="QGC94" s="383"/>
      <c r="QGD94" s="384"/>
      <c r="QGE94" s="28"/>
      <c r="QGF94" s="385"/>
      <c r="QGG94" s="396"/>
      <c r="QGH94" s="392"/>
      <c r="QGI94" s="135"/>
      <c r="QGJ94" s="135"/>
      <c r="QGK94" s="386"/>
      <c r="QGL94" s="135"/>
      <c r="QGM94" s="387"/>
      <c r="QGN94" s="387"/>
      <c r="QGO94" s="383"/>
      <c r="QGP94" s="384"/>
      <c r="QGQ94" s="28"/>
      <c r="QGR94" s="385"/>
      <c r="QGS94" s="396"/>
      <c r="QGT94" s="392"/>
      <c r="QGU94" s="135"/>
      <c r="QGV94" s="135"/>
      <c r="QGW94" s="386"/>
      <c r="QGX94" s="135"/>
      <c r="QGY94" s="387"/>
      <c r="QGZ94" s="387"/>
      <c r="QHA94" s="383"/>
      <c r="QHB94" s="384"/>
      <c r="QHC94" s="28"/>
      <c r="QHD94" s="385"/>
      <c r="QHE94" s="396"/>
      <c r="QHF94" s="392"/>
      <c r="QHG94" s="135"/>
      <c r="QHH94" s="135"/>
      <c r="QHI94" s="386"/>
      <c r="QHJ94" s="135"/>
      <c r="QHK94" s="387"/>
      <c r="QHL94" s="387"/>
      <c r="QHM94" s="383"/>
      <c r="QHN94" s="384"/>
      <c r="QHO94" s="28"/>
      <c r="QHP94" s="385"/>
      <c r="QHQ94" s="396"/>
      <c r="QHR94" s="392"/>
      <c r="QHS94" s="135"/>
      <c r="QHT94" s="135"/>
      <c r="QHU94" s="386"/>
      <c r="QHV94" s="135"/>
      <c r="QHW94" s="387"/>
      <c r="QHX94" s="387"/>
      <c r="QHY94" s="383"/>
      <c r="QHZ94" s="384"/>
      <c r="QIA94" s="28"/>
      <c r="QIB94" s="385"/>
      <c r="QIC94" s="396"/>
      <c r="QID94" s="392"/>
      <c r="QIE94" s="135"/>
      <c r="QIF94" s="135"/>
      <c r="QIG94" s="386"/>
      <c r="QIH94" s="135"/>
      <c r="QII94" s="387"/>
      <c r="QIJ94" s="387"/>
      <c r="QIK94" s="383"/>
      <c r="QIL94" s="384"/>
      <c r="QIM94" s="28"/>
      <c r="QIN94" s="385"/>
      <c r="QIO94" s="396"/>
      <c r="QIP94" s="392"/>
      <c r="QIQ94" s="135"/>
      <c r="QIR94" s="135"/>
      <c r="QIS94" s="386"/>
      <c r="QIT94" s="135"/>
      <c r="QIU94" s="387"/>
      <c r="QIV94" s="387"/>
      <c r="QIW94" s="383"/>
      <c r="QIX94" s="384"/>
      <c r="QIY94" s="28"/>
      <c r="QIZ94" s="385"/>
      <c r="QJA94" s="396"/>
      <c r="QJB94" s="392"/>
      <c r="QJC94" s="135"/>
      <c r="QJD94" s="135"/>
      <c r="QJE94" s="386"/>
      <c r="QJF94" s="135"/>
      <c r="QJG94" s="387"/>
      <c r="QJH94" s="387"/>
      <c r="QJI94" s="383"/>
      <c r="QJJ94" s="384"/>
      <c r="QJK94" s="28"/>
      <c r="QJL94" s="385"/>
      <c r="QJM94" s="396"/>
      <c r="QJN94" s="392"/>
      <c r="QJO94" s="135"/>
      <c r="QJP94" s="135"/>
      <c r="QJQ94" s="386"/>
      <c r="QJR94" s="135"/>
      <c r="QJS94" s="387"/>
      <c r="QJT94" s="387"/>
      <c r="QJU94" s="383"/>
      <c r="QJV94" s="384"/>
      <c r="QJW94" s="28"/>
      <c r="QJX94" s="385"/>
      <c r="QJY94" s="396"/>
      <c r="QJZ94" s="392"/>
      <c r="QKA94" s="135"/>
      <c r="QKB94" s="135"/>
      <c r="QKC94" s="386"/>
      <c r="QKD94" s="135"/>
      <c r="QKE94" s="387"/>
      <c r="QKF94" s="387"/>
      <c r="QKG94" s="383"/>
      <c r="QKH94" s="384"/>
      <c r="QKI94" s="28"/>
      <c r="QKJ94" s="385"/>
      <c r="QKK94" s="396"/>
      <c r="QKL94" s="392"/>
      <c r="QKM94" s="135"/>
      <c r="QKN94" s="135"/>
      <c r="QKO94" s="386"/>
      <c r="QKP94" s="135"/>
      <c r="QKQ94" s="387"/>
      <c r="QKR94" s="387"/>
      <c r="QKS94" s="383"/>
      <c r="QKT94" s="384"/>
      <c r="QKU94" s="28"/>
      <c r="QKV94" s="385"/>
      <c r="QKW94" s="396"/>
      <c r="QKX94" s="392"/>
      <c r="QKY94" s="135"/>
      <c r="QKZ94" s="135"/>
      <c r="QLA94" s="386"/>
      <c r="QLB94" s="135"/>
      <c r="QLC94" s="387"/>
      <c r="QLD94" s="387"/>
      <c r="QLE94" s="383"/>
      <c r="QLF94" s="384"/>
      <c r="QLG94" s="28"/>
      <c r="QLH94" s="385"/>
      <c r="QLI94" s="396"/>
      <c r="QLJ94" s="392"/>
      <c r="QLK94" s="135"/>
      <c r="QLL94" s="135"/>
      <c r="QLM94" s="386"/>
      <c r="QLN94" s="135"/>
      <c r="QLO94" s="387"/>
      <c r="QLP94" s="387"/>
      <c r="QLQ94" s="383"/>
      <c r="QLR94" s="384"/>
      <c r="QLS94" s="28"/>
      <c r="QLT94" s="385"/>
      <c r="QLU94" s="396"/>
      <c r="QLV94" s="392"/>
      <c r="QLW94" s="135"/>
      <c r="QLX94" s="135"/>
      <c r="QLY94" s="386"/>
      <c r="QLZ94" s="135"/>
      <c r="QMA94" s="387"/>
      <c r="QMB94" s="387"/>
      <c r="QMC94" s="383"/>
      <c r="QMD94" s="384"/>
      <c r="QME94" s="28"/>
      <c r="QMF94" s="385"/>
      <c r="QMG94" s="396"/>
      <c r="QMH94" s="392"/>
      <c r="QMI94" s="135"/>
      <c r="QMJ94" s="135"/>
      <c r="QMK94" s="386"/>
      <c r="QML94" s="135"/>
      <c r="QMM94" s="387"/>
      <c r="QMN94" s="387"/>
      <c r="QMO94" s="383"/>
      <c r="QMP94" s="384"/>
      <c r="QMQ94" s="28"/>
      <c r="QMR94" s="385"/>
      <c r="QMS94" s="396"/>
      <c r="QMT94" s="392"/>
      <c r="QMU94" s="135"/>
      <c r="QMV94" s="135"/>
      <c r="QMW94" s="386"/>
      <c r="QMX94" s="135"/>
      <c r="QMY94" s="387"/>
      <c r="QMZ94" s="387"/>
      <c r="QNA94" s="383"/>
      <c r="QNB94" s="384"/>
      <c r="QNC94" s="28"/>
      <c r="QND94" s="385"/>
      <c r="QNE94" s="396"/>
      <c r="QNF94" s="392"/>
      <c r="QNG94" s="135"/>
      <c r="QNH94" s="135"/>
      <c r="QNI94" s="386"/>
      <c r="QNJ94" s="135"/>
      <c r="QNK94" s="387"/>
      <c r="QNL94" s="387"/>
      <c r="QNM94" s="383"/>
      <c r="QNN94" s="384"/>
      <c r="QNO94" s="28"/>
      <c r="QNP94" s="385"/>
      <c r="QNQ94" s="396"/>
      <c r="QNR94" s="392"/>
      <c r="QNS94" s="135"/>
      <c r="QNT94" s="135"/>
      <c r="QNU94" s="386"/>
      <c r="QNV94" s="135"/>
      <c r="QNW94" s="387"/>
      <c r="QNX94" s="387"/>
      <c r="QNY94" s="383"/>
      <c r="QNZ94" s="384"/>
      <c r="QOA94" s="28"/>
      <c r="QOB94" s="385"/>
      <c r="QOC94" s="396"/>
      <c r="QOD94" s="392"/>
      <c r="QOE94" s="135"/>
      <c r="QOF94" s="135"/>
      <c r="QOG94" s="386"/>
      <c r="QOH94" s="135"/>
      <c r="QOI94" s="387"/>
      <c r="QOJ94" s="387"/>
      <c r="QOK94" s="383"/>
      <c r="QOL94" s="384"/>
      <c r="QOM94" s="28"/>
      <c r="QON94" s="385"/>
      <c r="QOO94" s="396"/>
      <c r="QOP94" s="392"/>
      <c r="QOQ94" s="135"/>
      <c r="QOR94" s="135"/>
      <c r="QOS94" s="386"/>
      <c r="QOT94" s="135"/>
      <c r="QOU94" s="387"/>
      <c r="QOV94" s="387"/>
      <c r="QOW94" s="383"/>
      <c r="QOX94" s="384"/>
      <c r="QOY94" s="28"/>
      <c r="QOZ94" s="385"/>
      <c r="QPA94" s="396"/>
      <c r="QPB94" s="392"/>
      <c r="QPC94" s="135"/>
      <c r="QPD94" s="135"/>
      <c r="QPE94" s="386"/>
      <c r="QPF94" s="135"/>
      <c r="QPG94" s="387"/>
      <c r="QPH94" s="387"/>
      <c r="QPI94" s="383"/>
      <c r="QPJ94" s="384"/>
      <c r="QPK94" s="28"/>
      <c r="QPL94" s="385"/>
      <c r="QPM94" s="396"/>
      <c r="QPN94" s="392"/>
      <c r="QPO94" s="135"/>
      <c r="QPP94" s="135"/>
      <c r="QPQ94" s="386"/>
      <c r="QPR94" s="135"/>
      <c r="QPS94" s="387"/>
      <c r="QPT94" s="387"/>
      <c r="QPU94" s="383"/>
      <c r="QPV94" s="384"/>
      <c r="QPW94" s="28"/>
      <c r="QPX94" s="385"/>
      <c r="QPY94" s="396"/>
      <c r="QPZ94" s="392"/>
      <c r="QQA94" s="135"/>
      <c r="QQB94" s="135"/>
      <c r="QQC94" s="386"/>
      <c r="QQD94" s="135"/>
      <c r="QQE94" s="387"/>
      <c r="QQF94" s="387"/>
      <c r="QQG94" s="383"/>
      <c r="QQH94" s="384"/>
      <c r="QQI94" s="28"/>
      <c r="QQJ94" s="385"/>
      <c r="QQK94" s="396"/>
      <c r="QQL94" s="392"/>
      <c r="QQM94" s="135"/>
      <c r="QQN94" s="135"/>
      <c r="QQO94" s="386"/>
      <c r="QQP94" s="135"/>
      <c r="QQQ94" s="387"/>
      <c r="QQR94" s="387"/>
      <c r="QQS94" s="383"/>
      <c r="QQT94" s="384"/>
      <c r="QQU94" s="28"/>
      <c r="QQV94" s="385"/>
      <c r="QQW94" s="396"/>
      <c r="QQX94" s="392"/>
      <c r="QQY94" s="135"/>
      <c r="QQZ94" s="135"/>
      <c r="QRA94" s="386"/>
      <c r="QRB94" s="135"/>
      <c r="QRC94" s="387"/>
      <c r="QRD94" s="387"/>
      <c r="QRE94" s="383"/>
      <c r="QRF94" s="384"/>
      <c r="QRG94" s="28"/>
      <c r="QRH94" s="385"/>
      <c r="QRI94" s="396"/>
      <c r="QRJ94" s="392"/>
      <c r="QRK94" s="135"/>
      <c r="QRL94" s="135"/>
      <c r="QRM94" s="386"/>
      <c r="QRN94" s="135"/>
      <c r="QRO94" s="387"/>
      <c r="QRP94" s="387"/>
      <c r="QRQ94" s="383"/>
      <c r="QRR94" s="384"/>
      <c r="QRS94" s="28"/>
      <c r="QRT94" s="385"/>
      <c r="QRU94" s="396"/>
      <c r="QRV94" s="392"/>
      <c r="QRW94" s="135"/>
      <c r="QRX94" s="135"/>
      <c r="QRY94" s="386"/>
      <c r="QRZ94" s="135"/>
      <c r="QSA94" s="387"/>
      <c r="QSB94" s="387"/>
      <c r="QSC94" s="383"/>
      <c r="QSD94" s="384"/>
      <c r="QSE94" s="28"/>
      <c r="QSF94" s="385"/>
      <c r="QSG94" s="396"/>
      <c r="QSH94" s="392"/>
      <c r="QSI94" s="135"/>
      <c r="QSJ94" s="135"/>
      <c r="QSK94" s="386"/>
      <c r="QSL94" s="135"/>
      <c r="QSM94" s="387"/>
      <c r="QSN94" s="387"/>
      <c r="QSO94" s="383"/>
      <c r="QSP94" s="384"/>
      <c r="QSQ94" s="28"/>
      <c r="QSR94" s="385"/>
      <c r="QSS94" s="396"/>
      <c r="QST94" s="392"/>
      <c r="QSU94" s="135"/>
      <c r="QSV94" s="135"/>
      <c r="QSW94" s="386"/>
      <c r="QSX94" s="135"/>
      <c r="QSY94" s="387"/>
      <c r="QSZ94" s="387"/>
      <c r="QTA94" s="383"/>
      <c r="QTB94" s="384"/>
      <c r="QTC94" s="28"/>
      <c r="QTD94" s="385"/>
      <c r="QTE94" s="396"/>
      <c r="QTF94" s="392"/>
      <c r="QTG94" s="135"/>
      <c r="QTH94" s="135"/>
      <c r="QTI94" s="386"/>
      <c r="QTJ94" s="135"/>
      <c r="QTK94" s="387"/>
      <c r="QTL94" s="387"/>
      <c r="QTM94" s="383"/>
      <c r="QTN94" s="384"/>
      <c r="QTO94" s="28"/>
      <c r="QTP94" s="385"/>
      <c r="QTQ94" s="396"/>
      <c r="QTR94" s="392"/>
      <c r="QTS94" s="135"/>
      <c r="QTT94" s="135"/>
      <c r="QTU94" s="386"/>
      <c r="QTV94" s="135"/>
      <c r="QTW94" s="387"/>
      <c r="QTX94" s="387"/>
      <c r="QTY94" s="383"/>
      <c r="QTZ94" s="384"/>
      <c r="QUA94" s="28"/>
      <c r="QUB94" s="385"/>
      <c r="QUC94" s="396"/>
      <c r="QUD94" s="392"/>
      <c r="QUE94" s="135"/>
      <c r="QUF94" s="135"/>
      <c r="QUG94" s="386"/>
      <c r="QUH94" s="135"/>
      <c r="QUI94" s="387"/>
      <c r="QUJ94" s="387"/>
      <c r="QUK94" s="383"/>
      <c r="QUL94" s="384"/>
      <c r="QUM94" s="28"/>
      <c r="QUN94" s="385"/>
      <c r="QUO94" s="396"/>
      <c r="QUP94" s="392"/>
      <c r="QUQ94" s="135"/>
      <c r="QUR94" s="135"/>
      <c r="QUS94" s="386"/>
      <c r="QUT94" s="135"/>
      <c r="QUU94" s="387"/>
      <c r="QUV94" s="387"/>
      <c r="QUW94" s="383"/>
      <c r="QUX94" s="384"/>
      <c r="QUY94" s="28"/>
      <c r="QUZ94" s="385"/>
      <c r="QVA94" s="396"/>
      <c r="QVB94" s="392"/>
      <c r="QVC94" s="135"/>
      <c r="QVD94" s="135"/>
      <c r="QVE94" s="386"/>
      <c r="QVF94" s="135"/>
      <c r="QVG94" s="387"/>
      <c r="QVH94" s="387"/>
      <c r="QVI94" s="383"/>
      <c r="QVJ94" s="384"/>
      <c r="QVK94" s="28"/>
      <c r="QVL94" s="385"/>
      <c r="QVM94" s="396"/>
      <c r="QVN94" s="392"/>
      <c r="QVO94" s="135"/>
      <c r="QVP94" s="135"/>
      <c r="QVQ94" s="386"/>
      <c r="QVR94" s="135"/>
      <c r="QVS94" s="387"/>
      <c r="QVT94" s="387"/>
      <c r="QVU94" s="383"/>
      <c r="QVV94" s="384"/>
      <c r="QVW94" s="28"/>
      <c r="QVX94" s="385"/>
      <c r="QVY94" s="396"/>
      <c r="QVZ94" s="392"/>
      <c r="QWA94" s="135"/>
      <c r="QWB94" s="135"/>
      <c r="QWC94" s="386"/>
      <c r="QWD94" s="135"/>
      <c r="QWE94" s="387"/>
      <c r="QWF94" s="387"/>
      <c r="QWG94" s="383"/>
      <c r="QWH94" s="384"/>
      <c r="QWI94" s="28"/>
      <c r="QWJ94" s="385"/>
      <c r="QWK94" s="396"/>
      <c r="QWL94" s="392"/>
      <c r="QWM94" s="135"/>
      <c r="QWN94" s="135"/>
      <c r="QWO94" s="386"/>
      <c r="QWP94" s="135"/>
      <c r="QWQ94" s="387"/>
      <c r="QWR94" s="387"/>
      <c r="QWS94" s="383"/>
      <c r="QWT94" s="384"/>
      <c r="QWU94" s="28"/>
      <c r="QWV94" s="385"/>
      <c r="QWW94" s="396"/>
      <c r="QWX94" s="392"/>
      <c r="QWY94" s="135"/>
      <c r="QWZ94" s="135"/>
      <c r="QXA94" s="386"/>
      <c r="QXB94" s="135"/>
      <c r="QXC94" s="387"/>
      <c r="QXD94" s="387"/>
      <c r="QXE94" s="383"/>
      <c r="QXF94" s="384"/>
      <c r="QXG94" s="28"/>
      <c r="QXH94" s="385"/>
      <c r="QXI94" s="396"/>
      <c r="QXJ94" s="392"/>
      <c r="QXK94" s="135"/>
      <c r="QXL94" s="135"/>
      <c r="QXM94" s="386"/>
      <c r="QXN94" s="135"/>
      <c r="QXO94" s="387"/>
      <c r="QXP94" s="387"/>
      <c r="QXQ94" s="383"/>
      <c r="QXR94" s="384"/>
      <c r="QXS94" s="28"/>
      <c r="QXT94" s="385"/>
      <c r="QXU94" s="396"/>
      <c r="QXV94" s="392"/>
      <c r="QXW94" s="135"/>
      <c r="QXX94" s="135"/>
      <c r="QXY94" s="386"/>
      <c r="QXZ94" s="135"/>
      <c r="QYA94" s="387"/>
      <c r="QYB94" s="387"/>
      <c r="QYC94" s="383"/>
      <c r="QYD94" s="384"/>
      <c r="QYE94" s="28"/>
      <c r="QYF94" s="385"/>
      <c r="QYG94" s="396"/>
      <c r="QYH94" s="392"/>
      <c r="QYI94" s="135"/>
      <c r="QYJ94" s="135"/>
      <c r="QYK94" s="386"/>
      <c r="QYL94" s="135"/>
      <c r="QYM94" s="387"/>
      <c r="QYN94" s="387"/>
      <c r="QYO94" s="383"/>
      <c r="QYP94" s="384"/>
      <c r="QYQ94" s="28"/>
      <c r="QYR94" s="385"/>
      <c r="QYS94" s="396"/>
      <c r="QYT94" s="392"/>
      <c r="QYU94" s="135"/>
      <c r="QYV94" s="135"/>
      <c r="QYW94" s="386"/>
      <c r="QYX94" s="135"/>
      <c r="QYY94" s="387"/>
      <c r="QYZ94" s="387"/>
      <c r="QZA94" s="383"/>
      <c r="QZB94" s="384"/>
      <c r="QZC94" s="28"/>
      <c r="QZD94" s="385"/>
      <c r="QZE94" s="396"/>
      <c r="QZF94" s="392"/>
      <c r="QZG94" s="135"/>
      <c r="QZH94" s="135"/>
      <c r="QZI94" s="386"/>
      <c r="QZJ94" s="135"/>
      <c r="QZK94" s="387"/>
      <c r="QZL94" s="387"/>
      <c r="QZM94" s="383"/>
      <c r="QZN94" s="384"/>
      <c r="QZO94" s="28"/>
      <c r="QZP94" s="385"/>
      <c r="QZQ94" s="396"/>
      <c r="QZR94" s="392"/>
      <c r="QZS94" s="135"/>
      <c r="QZT94" s="135"/>
      <c r="QZU94" s="386"/>
      <c r="QZV94" s="135"/>
      <c r="QZW94" s="387"/>
      <c r="QZX94" s="387"/>
      <c r="QZY94" s="383"/>
      <c r="QZZ94" s="384"/>
      <c r="RAA94" s="28"/>
      <c r="RAB94" s="385"/>
      <c r="RAC94" s="396"/>
      <c r="RAD94" s="392"/>
      <c r="RAE94" s="135"/>
      <c r="RAF94" s="135"/>
      <c r="RAG94" s="386"/>
      <c r="RAH94" s="135"/>
      <c r="RAI94" s="387"/>
      <c r="RAJ94" s="387"/>
      <c r="RAK94" s="383"/>
      <c r="RAL94" s="384"/>
      <c r="RAM94" s="28"/>
      <c r="RAN94" s="385"/>
      <c r="RAO94" s="396"/>
      <c r="RAP94" s="392"/>
      <c r="RAQ94" s="135"/>
      <c r="RAR94" s="135"/>
      <c r="RAS94" s="386"/>
      <c r="RAT94" s="135"/>
      <c r="RAU94" s="387"/>
      <c r="RAV94" s="387"/>
      <c r="RAW94" s="383"/>
      <c r="RAX94" s="384"/>
      <c r="RAY94" s="28"/>
      <c r="RAZ94" s="385"/>
      <c r="RBA94" s="396"/>
      <c r="RBB94" s="392"/>
      <c r="RBC94" s="135"/>
      <c r="RBD94" s="135"/>
      <c r="RBE94" s="386"/>
      <c r="RBF94" s="135"/>
      <c r="RBG94" s="387"/>
      <c r="RBH94" s="387"/>
      <c r="RBI94" s="383"/>
      <c r="RBJ94" s="384"/>
      <c r="RBK94" s="28"/>
      <c r="RBL94" s="385"/>
      <c r="RBM94" s="396"/>
      <c r="RBN94" s="392"/>
      <c r="RBO94" s="135"/>
      <c r="RBP94" s="135"/>
      <c r="RBQ94" s="386"/>
      <c r="RBR94" s="135"/>
      <c r="RBS94" s="387"/>
      <c r="RBT94" s="387"/>
      <c r="RBU94" s="383"/>
      <c r="RBV94" s="384"/>
      <c r="RBW94" s="28"/>
      <c r="RBX94" s="385"/>
      <c r="RBY94" s="396"/>
      <c r="RBZ94" s="392"/>
      <c r="RCA94" s="135"/>
      <c r="RCB94" s="135"/>
      <c r="RCC94" s="386"/>
      <c r="RCD94" s="135"/>
      <c r="RCE94" s="387"/>
      <c r="RCF94" s="387"/>
      <c r="RCG94" s="383"/>
      <c r="RCH94" s="384"/>
      <c r="RCI94" s="28"/>
      <c r="RCJ94" s="385"/>
      <c r="RCK94" s="396"/>
      <c r="RCL94" s="392"/>
      <c r="RCM94" s="135"/>
      <c r="RCN94" s="135"/>
      <c r="RCO94" s="386"/>
      <c r="RCP94" s="135"/>
      <c r="RCQ94" s="387"/>
      <c r="RCR94" s="387"/>
      <c r="RCS94" s="383"/>
      <c r="RCT94" s="384"/>
      <c r="RCU94" s="28"/>
      <c r="RCV94" s="385"/>
      <c r="RCW94" s="396"/>
      <c r="RCX94" s="392"/>
      <c r="RCY94" s="135"/>
      <c r="RCZ94" s="135"/>
      <c r="RDA94" s="386"/>
      <c r="RDB94" s="135"/>
      <c r="RDC94" s="387"/>
      <c r="RDD94" s="387"/>
      <c r="RDE94" s="383"/>
      <c r="RDF94" s="384"/>
      <c r="RDG94" s="28"/>
      <c r="RDH94" s="385"/>
      <c r="RDI94" s="396"/>
      <c r="RDJ94" s="392"/>
      <c r="RDK94" s="135"/>
      <c r="RDL94" s="135"/>
      <c r="RDM94" s="386"/>
      <c r="RDN94" s="135"/>
      <c r="RDO94" s="387"/>
      <c r="RDP94" s="387"/>
      <c r="RDQ94" s="383"/>
      <c r="RDR94" s="384"/>
      <c r="RDS94" s="28"/>
      <c r="RDT94" s="385"/>
      <c r="RDU94" s="396"/>
      <c r="RDV94" s="392"/>
      <c r="RDW94" s="135"/>
      <c r="RDX94" s="135"/>
      <c r="RDY94" s="386"/>
      <c r="RDZ94" s="135"/>
      <c r="REA94" s="387"/>
      <c r="REB94" s="387"/>
      <c r="REC94" s="383"/>
      <c r="RED94" s="384"/>
      <c r="REE94" s="28"/>
      <c r="REF94" s="385"/>
      <c r="REG94" s="396"/>
      <c r="REH94" s="392"/>
      <c r="REI94" s="135"/>
      <c r="REJ94" s="135"/>
      <c r="REK94" s="386"/>
      <c r="REL94" s="135"/>
      <c r="REM94" s="387"/>
      <c r="REN94" s="387"/>
      <c r="REO94" s="383"/>
      <c r="REP94" s="384"/>
      <c r="REQ94" s="28"/>
      <c r="RER94" s="385"/>
      <c r="RES94" s="396"/>
      <c r="RET94" s="392"/>
      <c r="REU94" s="135"/>
      <c r="REV94" s="135"/>
      <c r="REW94" s="386"/>
      <c r="REX94" s="135"/>
      <c r="REY94" s="387"/>
      <c r="REZ94" s="387"/>
      <c r="RFA94" s="383"/>
      <c r="RFB94" s="384"/>
      <c r="RFC94" s="28"/>
      <c r="RFD94" s="385"/>
      <c r="RFE94" s="396"/>
      <c r="RFF94" s="392"/>
      <c r="RFG94" s="135"/>
      <c r="RFH94" s="135"/>
      <c r="RFI94" s="386"/>
      <c r="RFJ94" s="135"/>
      <c r="RFK94" s="387"/>
      <c r="RFL94" s="387"/>
      <c r="RFM94" s="383"/>
      <c r="RFN94" s="384"/>
      <c r="RFO94" s="28"/>
      <c r="RFP94" s="385"/>
      <c r="RFQ94" s="396"/>
      <c r="RFR94" s="392"/>
      <c r="RFS94" s="135"/>
      <c r="RFT94" s="135"/>
      <c r="RFU94" s="386"/>
      <c r="RFV94" s="135"/>
      <c r="RFW94" s="387"/>
      <c r="RFX94" s="387"/>
      <c r="RFY94" s="383"/>
      <c r="RFZ94" s="384"/>
      <c r="RGA94" s="28"/>
      <c r="RGB94" s="385"/>
      <c r="RGC94" s="396"/>
      <c r="RGD94" s="392"/>
      <c r="RGE94" s="135"/>
      <c r="RGF94" s="135"/>
      <c r="RGG94" s="386"/>
      <c r="RGH94" s="135"/>
      <c r="RGI94" s="387"/>
      <c r="RGJ94" s="387"/>
      <c r="RGK94" s="383"/>
      <c r="RGL94" s="384"/>
      <c r="RGM94" s="28"/>
      <c r="RGN94" s="385"/>
      <c r="RGO94" s="396"/>
      <c r="RGP94" s="392"/>
      <c r="RGQ94" s="135"/>
      <c r="RGR94" s="135"/>
      <c r="RGS94" s="386"/>
      <c r="RGT94" s="135"/>
      <c r="RGU94" s="387"/>
      <c r="RGV94" s="387"/>
      <c r="RGW94" s="383"/>
      <c r="RGX94" s="384"/>
      <c r="RGY94" s="28"/>
      <c r="RGZ94" s="385"/>
      <c r="RHA94" s="396"/>
      <c r="RHB94" s="392"/>
      <c r="RHC94" s="135"/>
      <c r="RHD94" s="135"/>
      <c r="RHE94" s="386"/>
      <c r="RHF94" s="135"/>
      <c r="RHG94" s="387"/>
      <c r="RHH94" s="387"/>
      <c r="RHI94" s="383"/>
      <c r="RHJ94" s="384"/>
      <c r="RHK94" s="28"/>
      <c r="RHL94" s="385"/>
      <c r="RHM94" s="396"/>
      <c r="RHN94" s="392"/>
      <c r="RHO94" s="135"/>
      <c r="RHP94" s="135"/>
      <c r="RHQ94" s="386"/>
      <c r="RHR94" s="135"/>
      <c r="RHS94" s="387"/>
      <c r="RHT94" s="387"/>
      <c r="RHU94" s="383"/>
      <c r="RHV94" s="384"/>
      <c r="RHW94" s="28"/>
      <c r="RHX94" s="385"/>
      <c r="RHY94" s="396"/>
      <c r="RHZ94" s="392"/>
      <c r="RIA94" s="135"/>
      <c r="RIB94" s="135"/>
      <c r="RIC94" s="386"/>
      <c r="RID94" s="135"/>
      <c r="RIE94" s="387"/>
      <c r="RIF94" s="387"/>
      <c r="RIG94" s="383"/>
      <c r="RIH94" s="384"/>
      <c r="RII94" s="28"/>
      <c r="RIJ94" s="385"/>
      <c r="RIK94" s="396"/>
      <c r="RIL94" s="392"/>
      <c r="RIM94" s="135"/>
      <c r="RIN94" s="135"/>
      <c r="RIO94" s="386"/>
      <c r="RIP94" s="135"/>
      <c r="RIQ94" s="387"/>
      <c r="RIR94" s="387"/>
      <c r="RIS94" s="383"/>
      <c r="RIT94" s="384"/>
      <c r="RIU94" s="28"/>
      <c r="RIV94" s="385"/>
      <c r="RIW94" s="396"/>
      <c r="RIX94" s="392"/>
      <c r="RIY94" s="135"/>
      <c r="RIZ94" s="135"/>
      <c r="RJA94" s="386"/>
      <c r="RJB94" s="135"/>
      <c r="RJC94" s="387"/>
      <c r="RJD94" s="387"/>
      <c r="RJE94" s="383"/>
      <c r="RJF94" s="384"/>
      <c r="RJG94" s="28"/>
      <c r="RJH94" s="385"/>
      <c r="RJI94" s="396"/>
      <c r="RJJ94" s="392"/>
      <c r="RJK94" s="135"/>
      <c r="RJL94" s="135"/>
      <c r="RJM94" s="386"/>
      <c r="RJN94" s="135"/>
      <c r="RJO94" s="387"/>
      <c r="RJP94" s="387"/>
      <c r="RJQ94" s="383"/>
      <c r="RJR94" s="384"/>
      <c r="RJS94" s="28"/>
      <c r="RJT94" s="385"/>
      <c r="RJU94" s="396"/>
      <c r="RJV94" s="392"/>
      <c r="RJW94" s="135"/>
      <c r="RJX94" s="135"/>
      <c r="RJY94" s="386"/>
      <c r="RJZ94" s="135"/>
      <c r="RKA94" s="387"/>
      <c r="RKB94" s="387"/>
      <c r="RKC94" s="383"/>
      <c r="RKD94" s="384"/>
      <c r="RKE94" s="28"/>
      <c r="RKF94" s="385"/>
      <c r="RKG94" s="396"/>
      <c r="RKH94" s="392"/>
      <c r="RKI94" s="135"/>
      <c r="RKJ94" s="135"/>
      <c r="RKK94" s="386"/>
      <c r="RKL94" s="135"/>
      <c r="RKM94" s="387"/>
      <c r="RKN94" s="387"/>
      <c r="RKO94" s="383"/>
      <c r="RKP94" s="384"/>
      <c r="RKQ94" s="28"/>
      <c r="RKR94" s="385"/>
      <c r="RKS94" s="396"/>
      <c r="RKT94" s="392"/>
      <c r="RKU94" s="135"/>
      <c r="RKV94" s="135"/>
      <c r="RKW94" s="386"/>
      <c r="RKX94" s="135"/>
      <c r="RKY94" s="387"/>
      <c r="RKZ94" s="387"/>
      <c r="RLA94" s="383"/>
      <c r="RLB94" s="384"/>
      <c r="RLC94" s="28"/>
      <c r="RLD94" s="385"/>
      <c r="RLE94" s="396"/>
      <c r="RLF94" s="392"/>
      <c r="RLG94" s="135"/>
      <c r="RLH94" s="135"/>
      <c r="RLI94" s="386"/>
      <c r="RLJ94" s="135"/>
      <c r="RLK94" s="387"/>
      <c r="RLL94" s="387"/>
      <c r="RLM94" s="383"/>
      <c r="RLN94" s="384"/>
      <c r="RLO94" s="28"/>
      <c r="RLP94" s="385"/>
      <c r="RLQ94" s="396"/>
      <c r="RLR94" s="392"/>
      <c r="RLS94" s="135"/>
      <c r="RLT94" s="135"/>
      <c r="RLU94" s="386"/>
      <c r="RLV94" s="135"/>
      <c r="RLW94" s="387"/>
      <c r="RLX94" s="387"/>
      <c r="RLY94" s="383"/>
      <c r="RLZ94" s="384"/>
      <c r="RMA94" s="28"/>
      <c r="RMB94" s="385"/>
      <c r="RMC94" s="396"/>
      <c r="RMD94" s="392"/>
      <c r="RME94" s="135"/>
      <c r="RMF94" s="135"/>
      <c r="RMG94" s="386"/>
      <c r="RMH94" s="135"/>
      <c r="RMI94" s="387"/>
      <c r="RMJ94" s="387"/>
      <c r="RMK94" s="383"/>
      <c r="RML94" s="384"/>
      <c r="RMM94" s="28"/>
      <c r="RMN94" s="385"/>
      <c r="RMO94" s="396"/>
      <c r="RMP94" s="392"/>
      <c r="RMQ94" s="135"/>
      <c r="RMR94" s="135"/>
      <c r="RMS94" s="386"/>
      <c r="RMT94" s="135"/>
      <c r="RMU94" s="387"/>
      <c r="RMV94" s="387"/>
      <c r="RMW94" s="383"/>
      <c r="RMX94" s="384"/>
      <c r="RMY94" s="28"/>
      <c r="RMZ94" s="385"/>
      <c r="RNA94" s="396"/>
      <c r="RNB94" s="392"/>
      <c r="RNC94" s="135"/>
      <c r="RND94" s="135"/>
      <c r="RNE94" s="386"/>
      <c r="RNF94" s="135"/>
      <c r="RNG94" s="387"/>
      <c r="RNH94" s="387"/>
      <c r="RNI94" s="383"/>
      <c r="RNJ94" s="384"/>
      <c r="RNK94" s="28"/>
      <c r="RNL94" s="385"/>
      <c r="RNM94" s="396"/>
      <c r="RNN94" s="392"/>
      <c r="RNO94" s="135"/>
      <c r="RNP94" s="135"/>
      <c r="RNQ94" s="386"/>
      <c r="RNR94" s="135"/>
      <c r="RNS94" s="387"/>
      <c r="RNT94" s="387"/>
      <c r="RNU94" s="383"/>
      <c r="RNV94" s="384"/>
      <c r="RNW94" s="28"/>
      <c r="RNX94" s="385"/>
      <c r="RNY94" s="396"/>
      <c r="RNZ94" s="392"/>
      <c r="ROA94" s="135"/>
      <c r="ROB94" s="135"/>
      <c r="ROC94" s="386"/>
      <c r="ROD94" s="135"/>
      <c r="ROE94" s="387"/>
      <c r="ROF94" s="387"/>
      <c r="ROG94" s="383"/>
      <c r="ROH94" s="384"/>
      <c r="ROI94" s="28"/>
      <c r="ROJ94" s="385"/>
      <c r="ROK94" s="396"/>
      <c r="ROL94" s="392"/>
      <c r="ROM94" s="135"/>
      <c r="RON94" s="135"/>
      <c r="ROO94" s="386"/>
      <c r="ROP94" s="135"/>
      <c r="ROQ94" s="387"/>
      <c r="ROR94" s="387"/>
      <c r="ROS94" s="383"/>
      <c r="ROT94" s="384"/>
      <c r="ROU94" s="28"/>
      <c r="ROV94" s="385"/>
      <c r="ROW94" s="396"/>
      <c r="ROX94" s="392"/>
      <c r="ROY94" s="135"/>
      <c r="ROZ94" s="135"/>
      <c r="RPA94" s="386"/>
      <c r="RPB94" s="135"/>
      <c r="RPC94" s="387"/>
      <c r="RPD94" s="387"/>
      <c r="RPE94" s="383"/>
      <c r="RPF94" s="384"/>
      <c r="RPG94" s="28"/>
      <c r="RPH94" s="385"/>
      <c r="RPI94" s="396"/>
      <c r="RPJ94" s="392"/>
      <c r="RPK94" s="135"/>
      <c r="RPL94" s="135"/>
      <c r="RPM94" s="386"/>
      <c r="RPN94" s="135"/>
      <c r="RPO94" s="387"/>
      <c r="RPP94" s="387"/>
      <c r="RPQ94" s="383"/>
      <c r="RPR94" s="384"/>
      <c r="RPS94" s="28"/>
      <c r="RPT94" s="385"/>
      <c r="RPU94" s="396"/>
      <c r="RPV94" s="392"/>
      <c r="RPW94" s="135"/>
      <c r="RPX94" s="135"/>
      <c r="RPY94" s="386"/>
      <c r="RPZ94" s="135"/>
      <c r="RQA94" s="387"/>
      <c r="RQB94" s="387"/>
      <c r="RQC94" s="383"/>
      <c r="RQD94" s="384"/>
      <c r="RQE94" s="28"/>
      <c r="RQF94" s="385"/>
      <c r="RQG94" s="396"/>
      <c r="RQH94" s="392"/>
      <c r="RQI94" s="135"/>
      <c r="RQJ94" s="135"/>
      <c r="RQK94" s="386"/>
      <c r="RQL94" s="135"/>
      <c r="RQM94" s="387"/>
      <c r="RQN94" s="387"/>
      <c r="RQO94" s="383"/>
      <c r="RQP94" s="384"/>
      <c r="RQQ94" s="28"/>
      <c r="RQR94" s="385"/>
      <c r="RQS94" s="396"/>
      <c r="RQT94" s="392"/>
      <c r="RQU94" s="135"/>
      <c r="RQV94" s="135"/>
      <c r="RQW94" s="386"/>
      <c r="RQX94" s="135"/>
      <c r="RQY94" s="387"/>
      <c r="RQZ94" s="387"/>
      <c r="RRA94" s="383"/>
      <c r="RRB94" s="384"/>
      <c r="RRC94" s="28"/>
      <c r="RRD94" s="385"/>
      <c r="RRE94" s="396"/>
      <c r="RRF94" s="392"/>
      <c r="RRG94" s="135"/>
      <c r="RRH94" s="135"/>
      <c r="RRI94" s="386"/>
      <c r="RRJ94" s="135"/>
      <c r="RRK94" s="387"/>
      <c r="RRL94" s="387"/>
      <c r="RRM94" s="383"/>
      <c r="RRN94" s="384"/>
      <c r="RRO94" s="28"/>
      <c r="RRP94" s="385"/>
      <c r="RRQ94" s="396"/>
      <c r="RRR94" s="392"/>
      <c r="RRS94" s="135"/>
      <c r="RRT94" s="135"/>
      <c r="RRU94" s="386"/>
      <c r="RRV94" s="135"/>
      <c r="RRW94" s="387"/>
      <c r="RRX94" s="387"/>
      <c r="RRY94" s="383"/>
      <c r="RRZ94" s="384"/>
      <c r="RSA94" s="28"/>
      <c r="RSB94" s="385"/>
      <c r="RSC94" s="396"/>
      <c r="RSD94" s="392"/>
      <c r="RSE94" s="135"/>
      <c r="RSF94" s="135"/>
      <c r="RSG94" s="386"/>
      <c r="RSH94" s="135"/>
      <c r="RSI94" s="387"/>
      <c r="RSJ94" s="387"/>
      <c r="RSK94" s="383"/>
      <c r="RSL94" s="384"/>
      <c r="RSM94" s="28"/>
      <c r="RSN94" s="385"/>
      <c r="RSO94" s="396"/>
      <c r="RSP94" s="392"/>
      <c r="RSQ94" s="135"/>
      <c r="RSR94" s="135"/>
      <c r="RSS94" s="386"/>
      <c r="RST94" s="135"/>
      <c r="RSU94" s="387"/>
      <c r="RSV94" s="387"/>
      <c r="RSW94" s="383"/>
      <c r="RSX94" s="384"/>
      <c r="RSY94" s="28"/>
      <c r="RSZ94" s="385"/>
      <c r="RTA94" s="396"/>
      <c r="RTB94" s="392"/>
      <c r="RTC94" s="135"/>
      <c r="RTD94" s="135"/>
      <c r="RTE94" s="386"/>
      <c r="RTF94" s="135"/>
      <c r="RTG94" s="387"/>
      <c r="RTH94" s="387"/>
      <c r="RTI94" s="383"/>
      <c r="RTJ94" s="384"/>
      <c r="RTK94" s="28"/>
      <c r="RTL94" s="385"/>
      <c r="RTM94" s="396"/>
      <c r="RTN94" s="392"/>
      <c r="RTO94" s="135"/>
      <c r="RTP94" s="135"/>
      <c r="RTQ94" s="386"/>
      <c r="RTR94" s="135"/>
      <c r="RTS94" s="387"/>
      <c r="RTT94" s="387"/>
      <c r="RTU94" s="383"/>
      <c r="RTV94" s="384"/>
      <c r="RTW94" s="28"/>
      <c r="RTX94" s="385"/>
      <c r="RTY94" s="396"/>
      <c r="RTZ94" s="392"/>
      <c r="RUA94" s="135"/>
      <c r="RUB94" s="135"/>
      <c r="RUC94" s="386"/>
      <c r="RUD94" s="135"/>
      <c r="RUE94" s="387"/>
      <c r="RUF94" s="387"/>
      <c r="RUG94" s="383"/>
      <c r="RUH94" s="384"/>
      <c r="RUI94" s="28"/>
      <c r="RUJ94" s="385"/>
      <c r="RUK94" s="396"/>
      <c r="RUL94" s="392"/>
      <c r="RUM94" s="135"/>
      <c r="RUN94" s="135"/>
      <c r="RUO94" s="386"/>
      <c r="RUP94" s="135"/>
      <c r="RUQ94" s="387"/>
      <c r="RUR94" s="387"/>
      <c r="RUS94" s="383"/>
      <c r="RUT94" s="384"/>
      <c r="RUU94" s="28"/>
      <c r="RUV94" s="385"/>
      <c r="RUW94" s="396"/>
      <c r="RUX94" s="392"/>
      <c r="RUY94" s="135"/>
      <c r="RUZ94" s="135"/>
      <c r="RVA94" s="386"/>
      <c r="RVB94" s="135"/>
      <c r="RVC94" s="387"/>
      <c r="RVD94" s="387"/>
      <c r="RVE94" s="383"/>
      <c r="RVF94" s="384"/>
      <c r="RVG94" s="28"/>
      <c r="RVH94" s="385"/>
      <c r="RVI94" s="396"/>
      <c r="RVJ94" s="392"/>
      <c r="RVK94" s="135"/>
      <c r="RVL94" s="135"/>
      <c r="RVM94" s="386"/>
      <c r="RVN94" s="135"/>
      <c r="RVO94" s="387"/>
      <c r="RVP94" s="387"/>
      <c r="RVQ94" s="383"/>
      <c r="RVR94" s="384"/>
      <c r="RVS94" s="28"/>
      <c r="RVT94" s="385"/>
      <c r="RVU94" s="396"/>
      <c r="RVV94" s="392"/>
      <c r="RVW94" s="135"/>
      <c r="RVX94" s="135"/>
      <c r="RVY94" s="386"/>
      <c r="RVZ94" s="135"/>
      <c r="RWA94" s="387"/>
      <c r="RWB94" s="387"/>
      <c r="RWC94" s="383"/>
      <c r="RWD94" s="384"/>
      <c r="RWE94" s="28"/>
      <c r="RWF94" s="385"/>
      <c r="RWG94" s="396"/>
      <c r="RWH94" s="392"/>
      <c r="RWI94" s="135"/>
      <c r="RWJ94" s="135"/>
      <c r="RWK94" s="386"/>
      <c r="RWL94" s="135"/>
      <c r="RWM94" s="387"/>
      <c r="RWN94" s="387"/>
      <c r="RWO94" s="383"/>
      <c r="RWP94" s="384"/>
      <c r="RWQ94" s="28"/>
      <c r="RWR94" s="385"/>
      <c r="RWS94" s="396"/>
      <c r="RWT94" s="392"/>
      <c r="RWU94" s="135"/>
      <c r="RWV94" s="135"/>
      <c r="RWW94" s="386"/>
      <c r="RWX94" s="135"/>
      <c r="RWY94" s="387"/>
      <c r="RWZ94" s="387"/>
      <c r="RXA94" s="383"/>
      <c r="RXB94" s="384"/>
      <c r="RXC94" s="28"/>
      <c r="RXD94" s="385"/>
      <c r="RXE94" s="396"/>
      <c r="RXF94" s="392"/>
      <c r="RXG94" s="135"/>
      <c r="RXH94" s="135"/>
      <c r="RXI94" s="386"/>
      <c r="RXJ94" s="135"/>
      <c r="RXK94" s="387"/>
      <c r="RXL94" s="387"/>
      <c r="RXM94" s="383"/>
      <c r="RXN94" s="384"/>
      <c r="RXO94" s="28"/>
      <c r="RXP94" s="385"/>
      <c r="RXQ94" s="396"/>
      <c r="RXR94" s="392"/>
      <c r="RXS94" s="135"/>
      <c r="RXT94" s="135"/>
      <c r="RXU94" s="386"/>
      <c r="RXV94" s="135"/>
      <c r="RXW94" s="387"/>
      <c r="RXX94" s="387"/>
      <c r="RXY94" s="383"/>
      <c r="RXZ94" s="384"/>
      <c r="RYA94" s="28"/>
      <c r="RYB94" s="385"/>
      <c r="RYC94" s="396"/>
      <c r="RYD94" s="392"/>
      <c r="RYE94" s="135"/>
      <c r="RYF94" s="135"/>
      <c r="RYG94" s="386"/>
      <c r="RYH94" s="135"/>
      <c r="RYI94" s="387"/>
      <c r="RYJ94" s="387"/>
      <c r="RYK94" s="383"/>
      <c r="RYL94" s="384"/>
      <c r="RYM94" s="28"/>
      <c r="RYN94" s="385"/>
      <c r="RYO94" s="396"/>
      <c r="RYP94" s="392"/>
      <c r="RYQ94" s="135"/>
      <c r="RYR94" s="135"/>
      <c r="RYS94" s="386"/>
      <c r="RYT94" s="135"/>
      <c r="RYU94" s="387"/>
      <c r="RYV94" s="387"/>
      <c r="RYW94" s="383"/>
      <c r="RYX94" s="384"/>
      <c r="RYY94" s="28"/>
      <c r="RYZ94" s="385"/>
      <c r="RZA94" s="396"/>
      <c r="RZB94" s="392"/>
      <c r="RZC94" s="135"/>
      <c r="RZD94" s="135"/>
      <c r="RZE94" s="386"/>
      <c r="RZF94" s="135"/>
      <c r="RZG94" s="387"/>
      <c r="RZH94" s="387"/>
      <c r="RZI94" s="383"/>
      <c r="RZJ94" s="384"/>
      <c r="RZK94" s="28"/>
      <c r="RZL94" s="385"/>
      <c r="RZM94" s="396"/>
      <c r="RZN94" s="392"/>
      <c r="RZO94" s="135"/>
      <c r="RZP94" s="135"/>
      <c r="RZQ94" s="386"/>
      <c r="RZR94" s="135"/>
      <c r="RZS94" s="387"/>
      <c r="RZT94" s="387"/>
      <c r="RZU94" s="383"/>
      <c r="RZV94" s="384"/>
      <c r="RZW94" s="28"/>
      <c r="RZX94" s="385"/>
      <c r="RZY94" s="396"/>
      <c r="RZZ94" s="392"/>
      <c r="SAA94" s="135"/>
      <c r="SAB94" s="135"/>
      <c r="SAC94" s="386"/>
      <c r="SAD94" s="135"/>
      <c r="SAE94" s="387"/>
      <c r="SAF94" s="387"/>
      <c r="SAG94" s="383"/>
      <c r="SAH94" s="384"/>
      <c r="SAI94" s="28"/>
      <c r="SAJ94" s="385"/>
      <c r="SAK94" s="396"/>
      <c r="SAL94" s="392"/>
      <c r="SAM94" s="135"/>
      <c r="SAN94" s="135"/>
      <c r="SAO94" s="386"/>
      <c r="SAP94" s="135"/>
      <c r="SAQ94" s="387"/>
      <c r="SAR94" s="387"/>
      <c r="SAS94" s="383"/>
      <c r="SAT94" s="384"/>
      <c r="SAU94" s="28"/>
      <c r="SAV94" s="385"/>
      <c r="SAW94" s="396"/>
      <c r="SAX94" s="392"/>
      <c r="SAY94" s="135"/>
      <c r="SAZ94" s="135"/>
      <c r="SBA94" s="386"/>
      <c r="SBB94" s="135"/>
      <c r="SBC94" s="387"/>
      <c r="SBD94" s="387"/>
      <c r="SBE94" s="383"/>
      <c r="SBF94" s="384"/>
      <c r="SBG94" s="28"/>
      <c r="SBH94" s="385"/>
      <c r="SBI94" s="396"/>
      <c r="SBJ94" s="392"/>
      <c r="SBK94" s="135"/>
      <c r="SBL94" s="135"/>
      <c r="SBM94" s="386"/>
      <c r="SBN94" s="135"/>
      <c r="SBO94" s="387"/>
      <c r="SBP94" s="387"/>
      <c r="SBQ94" s="383"/>
      <c r="SBR94" s="384"/>
      <c r="SBS94" s="28"/>
      <c r="SBT94" s="385"/>
      <c r="SBU94" s="396"/>
      <c r="SBV94" s="392"/>
      <c r="SBW94" s="135"/>
      <c r="SBX94" s="135"/>
      <c r="SBY94" s="386"/>
      <c r="SBZ94" s="135"/>
      <c r="SCA94" s="387"/>
      <c r="SCB94" s="387"/>
      <c r="SCC94" s="383"/>
      <c r="SCD94" s="384"/>
      <c r="SCE94" s="28"/>
      <c r="SCF94" s="385"/>
      <c r="SCG94" s="396"/>
      <c r="SCH94" s="392"/>
      <c r="SCI94" s="135"/>
      <c r="SCJ94" s="135"/>
      <c r="SCK94" s="386"/>
      <c r="SCL94" s="135"/>
      <c r="SCM94" s="387"/>
      <c r="SCN94" s="387"/>
      <c r="SCO94" s="383"/>
      <c r="SCP94" s="384"/>
      <c r="SCQ94" s="28"/>
      <c r="SCR94" s="385"/>
      <c r="SCS94" s="396"/>
      <c r="SCT94" s="392"/>
      <c r="SCU94" s="135"/>
      <c r="SCV94" s="135"/>
      <c r="SCW94" s="386"/>
      <c r="SCX94" s="135"/>
      <c r="SCY94" s="387"/>
      <c r="SCZ94" s="387"/>
      <c r="SDA94" s="383"/>
      <c r="SDB94" s="384"/>
      <c r="SDC94" s="28"/>
      <c r="SDD94" s="385"/>
      <c r="SDE94" s="396"/>
      <c r="SDF94" s="392"/>
      <c r="SDG94" s="135"/>
      <c r="SDH94" s="135"/>
      <c r="SDI94" s="386"/>
      <c r="SDJ94" s="135"/>
      <c r="SDK94" s="387"/>
      <c r="SDL94" s="387"/>
      <c r="SDM94" s="383"/>
      <c r="SDN94" s="384"/>
      <c r="SDO94" s="28"/>
      <c r="SDP94" s="385"/>
      <c r="SDQ94" s="396"/>
      <c r="SDR94" s="392"/>
      <c r="SDS94" s="135"/>
      <c r="SDT94" s="135"/>
      <c r="SDU94" s="386"/>
      <c r="SDV94" s="135"/>
      <c r="SDW94" s="387"/>
      <c r="SDX94" s="387"/>
      <c r="SDY94" s="383"/>
      <c r="SDZ94" s="384"/>
      <c r="SEA94" s="28"/>
      <c r="SEB94" s="385"/>
      <c r="SEC94" s="396"/>
      <c r="SED94" s="392"/>
      <c r="SEE94" s="135"/>
      <c r="SEF94" s="135"/>
      <c r="SEG94" s="386"/>
      <c r="SEH94" s="135"/>
      <c r="SEI94" s="387"/>
      <c r="SEJ94" s="387"/>
      <c r="SEK94" s="383"/>
      <c r="SEL94" s="384"/>
      <c r="SEM94" s="28"/>
      <c r="SEN94" s="385"/>
      <c r="SEO94" s="396"/>
      <c r="SEP94" s="392"/>
      <c r="SEQ94" s="135"/>
      <c r="SER94" s="135"/>
      <c r="SES94" s="386"/>
      <c r="SET94" s="135"/>
      <c r="SEU94" s="387"/>
      <c r="SEV94" s="387"/>
      <c r="SEW94" s="383"/>
      <c r="SEX94" s="384"/>
      <c r="SEY94" s="28"/>
      <c r="SEZ94" s="385"/>
      <c r="SFA94" s="396"/>
      <c r="SFB94" s="392"/>
      <c r="SFC94" s="135"/>
      <c r="SFD94" s="135"/>
      <c r="SFE94" s="386"/>
      <c r="SFF94" s="135"/>
      <c r="SFG94" s="387"/>
      <c r="SFH94" s="387"/>
      <c r="SFI94" s="383"/>
      <c r="SFJ94" s="384"/>
      <c r="SFK94" s="28"/>
      <c r="SFL94" s="385"/>
      <c r="SFM94" s="396"/>
      <c r="SFN94" s="392"/>
      <c r="SFO94" s="135"/>
      <c r="SFP94" s="135"/>
      <c r="SFQ94" s="386"/>
      <c r="SFR94" s="135"/>
      <c r="SFS94" s="387"/>
      <c r="SFT94" s="387"/>
      <c r="SFU94" s="383"/>
      <c r="SFV94" s="384"/>
      <c r="SFW94" s="28"/>
      <c r="SFX94" s="385"/>
      <c r="SFY94" s="396"/>
      <c r="SFZ94" s="392"/>
      <c r="SGA94" s="135"/>
      <c r="SGB94" s="135"/>
      <c r="SGC94" s="386"/>
      <c r="SGD94" s="135"/>
      <c r="SGE94" s="387"/>
      <c r="SGF94" s="387"/>
      <c r="SGG94" s="383"/>
      <c r="SGH94" s="384"/>
      <c r="SGI94" s="28"/>
      <c r="SGJ94" s="385"/>
      <c r="SGK94" s="396"/>
      <c r="SGL94" s="392"/>
      <c r="SGM94" s="135"/>
      <c r="SGN94" s="135"/>
      <c r="SGO94" s="386"/>
      <c r="SGP94" s="135"/>
      <c r="SGQ94" s="387"/>
      <c r="SGR94" s="387"/>
      <c r="SGS94" s="383"/>
      <c r="SGT94" s="384"/>
      <c r="SGU94" s="28"/>
      <c r="SGV94" s="385"/>
      <c r="SGW94" s="396"/>
      <c r="SGX94" s="392"/>
      <c r="SGY94" s="135"/>
      <c r="SGZ94" s="135"/>
      <c r="SHA94" s="386"/>
      <c r="SHB94" s="135"/>
      <c r="SHC94" s="387"/>
      <c r="SHD94" s="387"/>
      <c r="SHE94" s="383"/>
      <c r="SHF94" s="384"/>
      <c r="SHG94" s="28"/>
      <c r="SHH94" s="385"/>
      <c r="SHI94" s="396"/>
      <c r="SHJ94" s="392"/>
      <c r="SHK94" s="135"/>
      <c r="SHL94" s="135"/>
      <c r="SHM94" s="386"/>
      <c r="SHN94" s="135"/>
      <c r="SHO94" s="387"/>
      <c r="SHP94" s="387"/>
      <c r="SHQ94" s="383"/>
      <c r="SHR94" s="384"/>
      <c r="SHS94" s="28"/>
      <c r="SHT94" s="385"/>
      <c r="SHU94" s="396"/>
      <c r="SHV94" s="392"/>
      <c r="SHW94" s="135"/>
      <c r="SHX94" s="135"/>
      <c r="SHY94" s="386"/>
      <c r="SHZ94" s="135"/>
      <c r="SIA94" s="387"/>
      <c r="SIB94" s="387"/>
      <c r="SIC94" s="383"/>
      <c r="SID94" s="384"/>
      <c r="SIE94" s="28"/>
      <c r="SIF94" s="385"/>
      <c r="SIG94" s="396"/>
      <c r="SIH94" s="392"/>
      <c r="SII94" s="135"/>
      <c r="SIJ94" s="135"/>
      <c r="SIK94" s="386"/>
      <c r="SIL94" s="135"/>
      <c r="SIM94" s="387"/>
      <c r="SIN94" s="387"/>
      <c r="SIO94" s="383"/>
      <c r="SIP94" s="384"/>
      <c r="SIQ94" s="28"/>
      <c r="SIR94" s="385"/>
      <c r="SIS94" s="396"/>
      <c r="SIT94" s="392"/>
      <c r="SIU94" s="135"/>
      <c r="SIV94" s="135"/>
      <c r="SIW94" s="386"/>
      <c r="SIX94" s="135"/>
      <c r="SIY94" s="387"/>
      <c r="SIZ94" s="387"/>
      <c r="SJA94" s="383"/>
      <c r="SJB94" s="384"/>
      <c r="SJC94" s="28"/>
      <c r="SJD94" s="385"/>
      <c r="SJE94" s="396"/>
      <c r="SJF94" s="392"/>
      <c r="SJG94" s="135"/>
      <c r="SJH94" s="135"/>
      <c r="SJI94" s="386"/>
      <c r="SJJ94" s="135"/>
      <c r="SJK94" s="387"/>
      <c r="SJL94" s="387"/>
      <c r="SJM94" s="383"/>
      <c r="SJN94" s="384"/>
      <c r="SJO94" s="28"/>
      <c r="SJP94" s="385"/>
      <c r="SJQ94" s="396"/>
      <c r="SJR94" s="392"/>
      <c r="SJS94" s="135"/>
      <c r="SJT94" s="135"/>
      <c r="SJU94" s="386"/>
      <c r="SJV94" s="135"/>
      <c r="SJW94" s="387"/>
      <c r="SJX94" s="387"/>
      <c r="SJY94" s="383"/>
      <c r="SJZ94" s="384"/>
      <c r="SKA94" s="28"/>
      <c r="SKB94" s="385"/>
      <c r="SKC94" s="396"/>
      <c r="SKD94" s="392"/>
      <c r="SKE94" s="135"/>
      <c r="SKF94" s="135"/>
      <c r="SKG94" s="386"/>
      <c r="SKH94" s="135"/>
      <c r="SKI94" s="387"/>
      <c r="SKJ94" s="387"/>
      <c r="SKK94" s="383"/>
      <c r="SKL94" s="384"/>
      <c r="SKM94" s="28"/>
      <c r="SKN94" s="385"/>
      <c r="SKO94" s="396"/>
      <c r="SKP94" s="392"/>
      <c r="SKQ94" s="135"/>
      <c r="SKR94" s="135"/>
      <c r="SKS94" s="386"/>
      <c r="SKT94" s="135"/>
      <c r="SKU94" s="387"/>
      <c r="SKV94" s="387"/>
      <c r="SKW94" s="383"/>
      <c r="SKX94" s="384"/>
      <c r="SKY94" s="28"/>
      <c r="SKZ94" s="385"/>
      <c r="SLA94" s="396"/>
      <c r="SLB94" s="392"/>
      <c r="SLC94" s="135"/>
      <c r="SLD94" s="135"/>
      <c r="SLE94" s="386"/>
      <c r="SLF94" s="135"/>
      <c r="SLG94" s="387"/>
      <c r="SLH94" s="387"/>
      <c r="SLI94" s="383"/>
      <c r="SLJ94" s="384"/>
      <c r="SLK94" s="28"/>
      <c r="SLL94" s="385"/>
      <c r="SLM94" s="396"/>
      <c r="SLN94" s="392"/>
      <c r="SLO94" s="135"/>
      <c r="SLP94" s="135"/>
      <c r="SLQ94" s="386"/>
      <c r="SLR94" s="135"/>
      <c r="SLS94" s="387"/>
      <c r="SLT94" s="387"/>
      <c r="SLU94" s="383"/>
      <c r="SLV94" s="384"/>
      <c r="SLW94" s="28"/>
      <c r="SLX94" s="385"/>
      <c r="SLY94" s="396"/>
      <c r="SLZ94" s="392"/>
      <c r="SMA94" s="135"/>
      <c r="SMB94" s="135"/>
      <c r="SMC94" s="386"/>
      <c r="SMD94" s="135"/>
      <c r="SME94" s="387"/>
      <c r="SMF94" s="387"/>
      <c r="SMG94" s="383"/>
      <c r="SMH94" s="384"/>
      <c r="SMI94" s="28"/>
      <c r="SMJ94" s="385"/>
      <c r="SMK94" s="396"/>
      <c r="SML94" s="392"/>
      <c r="SMM94" s="135"/>
      <c r="SMN94" s="135"/>
      <c r="SMO94" s="386"/>
      <c r="SMP94" s="135"/>
      <c r="SMQ94" s="387"/>
      <c r="SMR94" s="387"/>
      <c r="SMS94" s="383"/>
      <c r="SMT94" s="384"/>
      <c r="SMU94" s="28"/>
      <c r="SMV94" s="385"/>
      <c r="SMW94" s="396"/>
      <c r="SMX94" s="392"/>
      <c r="SMY94" s="135"/>
      <c r="SMZ94" s="135"/>
      <c r="SNA94" s="386"/>
      <c r="SNB94" s="135"/>
      <c r="SNC94" s="387"/>
      <c r="SND94" s="387"/>
      <c r="SNE94" s="383"/>
      <c r="SNF94" s="384"/>
      <c r="SNG94" s="28"/>
      <c r="SNH94" s="385"/>
      <c r="SNI94" s="396"/>
      <c r="SNJ94" s="392"/>
      <c r="SNK94" s="135"/>
      <c r="SNL94" s="135"/>
      <c r="SNM94" s="386"/>
      <c r="SNN94" s="135"/>
      <c r="SNO94" s="387"/>
      <c r="SNP94" s="387"/>
      <c r="SNQ94" s="383"/>
      <c r="SNR94" s="384"/>
      <c r="SNS94" s="28"/>
      <c r="SNT94" s="385"/>
      <c r="SNU94" s="396"/>
      <c r="SNV94" s="392"/>
      <c r="SNW94" s="135"/>
      <c r="SNX94" s="135"/>
      <c r="SNY94" s="386"/>
      <c r="SNZ94" s="135"/>
      <c r="SOA94" s="387"/>
      <c r="SOB94" s="387"/>
      <c r="SOC94" s="383"/>
      <c r="SOD94" s="384"/>
      <c r="SOE94" s="28"/>
      <c r="SOF94" s="385"/>
      <c r="SOG94" s="396"/>
      <c r="SOH94" s="392"/>
      <c r="SOI94" s="135"/>
      <c r="SOJ94" s="135"/>
      <c r="SOK94" s="386"/>
      <c r="SOL94" s="135"/>
      <c r="SOM94" s="387"/>
      <c r="SON94" s="387"/>
      <c r="SOO94" s="383"/>
      <c r="SOP94" s="384"/>
      <c r="SOQ94" s="28"/>
      <c r="SOR94" s="385"/>
      <c r="SOS94" s="396"/>
      <c r="SOT94" s="392"/>
      <c r="SOU94" s="135"/>
      <c r="SOV94" s="135"/>
      <c r="SOW94" s="386"/>
      <c r="SOX94" s="135"/>
      <c r="SOY94" s="387"/>
      <c r="SOZ94" s="387"/>
      <c r="SPA94" s="383"/>
      <c r="SPB94" s="384"/>
      <c r="SPC94" s="28"/>
      <c r="SPD94" s="385"/>
      <c r="SPE94" s="396"/>
      <c r="SPF94" s="392"/>
      <c r="SPG94" s="135"/>
      <c r="SPH94" s="135"/>
      <c r="SPI94" s="386"/>
      <c r="SPJ94" s="135"/>
      <c r="SPK94" s="387"/>
      <c r="SPL94" s="387"/>
      <c r="SPM94" s="383"/>
      <c r="SPN94" s="384"/>
      <c r="SPO94" s="28"/>
      <c r="SPP94" s="385"/>
      <c r="SPQ94" s="396"/>
      <c r="SPR94" s="392"/>
      <c r="SPS94" s="135"/>
      <c r="SPT94" s="135"/>
      <c r="SPU94" s="386"/>
      <c r="SPV94" s="135"/>
      <c r="SPW94" s="387"/>
      <c r="SPX94" s="387"/>
      <c r="SPY94" s="383"/>
      <c r="SPZ94" s="384"/>
      <c r="SQA94" s="28"/>
      <c r="SQB94" s="385"/>
      <c r="SQC94" s="396"/>
      <c r="SQD94" s="392"/>
      <c r="SQE94" s="135"/>
      <c r="SQF94" s="135"/>
      <c r="SQG94" s="386"/>
      <c r="SQH94" s="135"/>
      <c r="SQI94" s="387"/>
      <c r="SQJ94" s="387"/>
      <c r="SQK94" s="383"/>
      <c r="SQL94" s="384"/>
      <c r="SQM94" s="28"/>
      <c r="SQN94" s="385"/>
      <c r="SQO94" s="396"/>
      <c r="SQP94" s="392"/>
      <c r="SQQ94" s="135"/>
      <c r="SQR94" s="135"/>
      <c r="SQS94" s="386"/>
      <c r="SQT94" s="135"/>
      <c r="SQU94" s="387"/>
      <c r="SQV94" s="387"/>
      <c r="SQW94" s="383"/>
      <c r="SQX94" s="384"/>
      <c r="SQY94" s="28"/>
      <c r="SQZ94" s="385"/>
      <c r="SRA94" s="396"/>
      <c r="SRB94" s="392"/>
      <c r="SRC94" s="135"/>
      <c r="SRD94" s="135"/>
      <c r="SRE94" s="386"/>
      <c r="SRF94" s="135"/>
      <c r="SRG94" s="387"/>
      <c r="SRH94" s="387"/>
      <c r="SRI94" s="383"/>
      <c r="SRJ94" s="384"/>
      <c r="SRK94" s="28"/>
      <c r="SRL94" s="385"/>
      <c r="SRM94" s="396"/>
      <c r="SRN94" s="392"/>
      <c r="SRO94" s="135"/>
      <c r="SRP94" s="135"/>
      <c r="SRQ94" s="386"/>
      <c r="SRR94" s="135"/>
      <c r="SRS94" s="387"/>
      <c r="SRT94" s="387"/>
      <c r="SRU94" s="383"/>
      <c r="SRV94" s="384"/>
      <c r="SRW94" s="28"/>
      <c r="SRX94" s="385"/>
      <c r="SRY94" s="396"/>
      <c r="SRZ94" s="392"/>
      <c r="SSA94" s="135"/>
      <c r="SSB94" s="135"/>
      <c r="SSC94" s="386"/>
      <c r="SSD94" s="135"/>
      <c r="SSE94" s="387"/>
      <c r="SSF94" s="387"/>
      <c r="SSG94" s="383"/>
      <c r="SSH94" s="384"/>
      <c r="SSI94" s="28"/>
      <c r="SSJ94" s="385"/>
      <c r="SSK94" s="396"/>
      <c r="SSL94" s="392"/>
      <c r="SSM94" s="135"/>
      <c r="SSN94" s="135"/>
      <c r="SSO94" s="386"/>
      <c r="SSP94" s="135"/>
      <c r="SSQ94" s="387"/>
      <c r="SSR94" s="387"/>
      <c r="SSS94" s="383"/>
      <c r="SST94" s="384"/>
      <c r="SSU94" s="28"/>
      <c r="SSV94" s="385"/>
      <c r="SSW94" s="396"/>
      <c r="SSX94" s="392"/>
      <c r="SSY94" s="135"/>
      <c r="SSZ94" s="135"/>
      <c r="STA94" s="386"/>
      <c r="STB94" s="135"/>
      <c r="STC94" s="387"/>
      <c r="STD94" s="387"/>
      <c r="STE94" s="383"/>
      <c r="STF94" s="384"/>
      <c r="STG94" s="28"/>
      <c r="STH94" s="385"/>
      <c r="STI94" s="396"/>
      <c r="STJ94" s="392"/>
      <c r="STK94" s="135"/>
      <c r="STL94" s="135"/>
      <c r="STM94" s="386"/>
      <c r="STN94" s="135"/>
      <c r="STO94" s="387"/>
      <c r="STP94" s="387"/>
      <c r="STQ94" s="383"/>
      <c r="STR94" s="384"/>
      <c r="STS94" s="28"/>
      <c r="STT94" s="385"/>
      <c r="STU94" s="396"/>
      <c r="STV94" s="392"/>
      <c r="STW94" s="135"/>
      <c r="STX94" s="135"/>
      <c r="STY94" s="386"/>
      <c r="STZ94" s="135"/>
      <c r="SUA94" s="387"/>
      <c r="SUB94" s="387"/>
      <c r="SUC94" s="383"/>
      <c r="SUD94" s="384"/>
      <c r="SUE94" s="28"/>
      <c r="SUF94" s="385"/>
      <c r="SUG94" s="396"/>
      <c r="SUH94" s="392"/>
      <c r="SUI94" s="135"/>
      <c r="SUJ94" s="135"/>
      <c r="SUK94" s="386"/>
      <c r="SUL94" s="135"/>
      <c r="SUM94" s="387"/>
      <c r="SUN94" s="387"/>
      <c r="SUO94" s="383"/>
      <c r="SUP94" s="384"/>
      <c r="SUQ94" s="28"/>
      <c r="SUR94" s="385"/>
      <c r="SUS94" s="396"/>
      <c r="SUT94" s="392"/>
      <c r="SUU94" s="135"/>
      <c r="SUV94" s="135"/>
      <c r="SUW94" s="386"/>
      <c r="SUX94" s="135"/>
      <c r="SUY94" s="387"/>
      <c r="SUZ94" s="387"/>
      <c r="SVA94" s="383"/>
      <c r="SVB94" s="384"/>
      <c r="SVC94" s="28"/>
      <c r="SVD94" s="385"/>
      <c r="SVE94" s="396"/>
      <c r="SVF94" s="392"/>
      <c r="SVG94" s="135"/>
      <c r="SVH94" s="135"/>
      <c r="SVI94" s="386"/>
      <c r="SVJ94" s="135"/>
      <c r="SVK94" s="387"/>
      <c r="SVL94" s="387"/>
      <c r="SVM94" s="383"/>
      <c r="SVN94" s="384"/>
      <c r="SVO94" s="28"/>
      <c r="SVP94" s="385"/>
      <c r="SVQ94" s="396"/>
      <c r="SVR94" s="392"/>
      <c r="SVS94" s="135"/>
      <c r="SVT94" s="135"/>
      <c r="SVU94" s="386"/>
      <c r="SVV94" s="135"/>
      <c r="SVW94" s="387"/>
      <c r="SVX94" s="387"/>
      <c r="SVY94" s="383"/>
      <c r="SVZ94" s="384"/>
      <c r="SWA94" s="28"/>
      <c r="SWB94" s="385"/>
      <c r="SWC94" s="396"/>
      <c r="SWD94" s="392"/>
      <c r="SWE94" s="135"/>
      <c r="SWF94" s="135"/>
      <c r="SWG94" s="386"/>
      <c r="SWH94" s="135"/>
      <c r="SWI94" s="387"/>
      <c r="SWJ94" s="387"/>
      <c r="SWK94" s="383"/>
      <c r="SWL94" s="384"/>
      <c r="SWM94" s="28"/>
      <c r="SWN94" s="385"/>
      <c r="SWO94" s="396"/>
      <c r="SWP94" s="392"/>
      <c r="SWQ94" s="135"/>
      <c r="SWR94" s="135"/>
      <c r="SWS94" s="386"/>
      <c r="SWT94" s="135"/>
      <c r="SWU94" s="387"/>
      <c r="SWV94" s="387"/>
      <c r="SWW94" s="383"/>
      <c r="SWX94" s="384"/>
      <c r="SWY94" s="28"/>
      <c r="SWZ94" s="385"/>
      <c r="SXA94" s="396"/>
      <c r="SXB94" s="392"/>
      <c r="SXC94" s="135"/>
      <c r="SXD94" s="135"/>
      <c r="SXE94" s="386"/>
      <c r="SXF94" s="135"/>
      <c r="SXG94" s="387"/>
      <c r="SXH94" s="387"/>
      <c r="SXI94" s="383"/>
      <c r="SXJ94" s="384"/>
      <c r="SXK94" s="28"/>
      <c r="SXL94" s="385"/>
      <c r="SXM94" s="396"/>
      <c r="SXN94" s="392"/>
      <c r="SXO94" s="135"/>
      <c r="SXP94" s="135"/>
      <c r="SXQ94" s="386"/>
      <c r="SXR94" s="135"/>
      <c r="SXS94" s="387"/>
      <c r="SXT94" s="387"/>
      <c r="SXU94" s="383"/>
      <c r="SXV94" s="384"/>
      <c r="SXW94" s="28"/>
      <c r="SXX94" s="385"/>
      <c r="SXY94" s="396"/>
      <c r="SXZ94" s="392"/>
      <c r="SYA94" s="135"/>
      <c r="SYB94" s="135"/>
      <c r="SYC94" s="386"/>
      <c r="SYD94" s="135"/>
      <c r="SYE94" s="387"/>
      <c r="SYF94" s="387"/>
      <c r="SYG94" s="383"/>
      <c r="SYH94" s="384"/>
      <c r="SYI94" s="28"/>
      <c r="SYJ94" s="385"/>
      <c r="SYK94" s="396"/>
      <c r="SYL94" s="392"/>
      <c r="SYM94" s="135"/>
      <c r="SYN94" s="135"/>
      <c r="SYO94" s="386"/>
      <c r="SYP94" s="135"/>
      <c r="SYQ94" s="387"/>
      <c r="SYR94" s="387"/>
      <c r="SYS94" s="383"/>
      <c r="SYT94" s="384"/>
      <c r="SYU94" s="28"/>
      <c r="SYV94" s="385"/>
      <c r="SYW94" s="396"/>
      <c r="SYX94" s="392"/>
      <c r="SYY94" s="135"/>
      <c r="SYZ94" s="135"/>
      <c r="SZA94" s="386"/>
      <c r="SZB94" s="135"/>
      <c r="SZC94" s="387"/>
      <c r="SZD94" s="387"/>
      <c r="SZE94" s="383"/>
      <c r="SZF94" s="384"/>
      <c r="SZG94" s="28"/>
      <c r="SZH94" s="385"/>
      <c r="SZI94" s="396"/>
      <c r="SZJ94" s="392"/>
      <c r="SZK94" s="135"/>
      <c r="SZL94" s="135"/>
      <c r="SZM94" s="386"/>
      <c r="SZN94" s="135"/>
      <c r="SZO94" s="387"/>
      <c r="SZP94" s="387"/>
      <c r="SZQ94" s="383"/>
      <c r="SZR94" s="384"/>
      <c r="SZS94" s="28"/>
      <c r="SZT94" s="385"/>
      <c r="SZU94" s="396"/>
      <c r="SZV94" s="392"/>
      <c r="SZW94" s="135"/>
      <c r="SZX94" s="135"/>
      <c r="SZY94" s="386"/>
      <c r="SZZ94" s="135"/>
      <c r="TAA94" s="387"/>
      <c r="TAB94" s="387"/>
      <c r="TAC94" s="383"/>
      <c r="TAD94" s="384"/>
      <c r="TAE94" s="28"/>
      <c r="TAF94" s="385"/>
      <c r="TAG94" s="396"/>
      <c r="TAH94" s="392"/>
      <c r="TAI94" s="135"/>
      <c r="TAJ94" s="135"/>
      <c r="TAK94" s="386"/>
      <c r="TAL94" s="135"/>
      <c r="TAM94" s="387"/>
      <c r="TAN94" s="387"/>
      <c r="TAO94" s="383"/>
      <c r="TAP94" s="384"/>
      <c r="TAQ94" s="28"/>
      <c r="TAR94" s="385"/>
      <c r="TAS94" s="396"/>
      <c r="TAT94" s="392"/>
      <c r="TAU94" s="135"/>
      <c r="TAV94" s="135"/>
      <c r="TAW94" s="386"/>
      <c r="TAX94" s="135"/>
      <c r="TAY94" s="387"/>
      <c r="TAZ94" s="387"/>
      <c r="TBA94" s="383"/>
      <c r="TBB94" s="384"/>
      <c r="TBC94" s="28"/>
      <c r="TBD94" s="385"/>
      <c r="TBE94" s="396"/>
      <c r="TBF94" s="392"/>
      <c r="TBG94" s="135"/>
      <c r="TBH94" s="135"/>
      <c r="TBI94" s="386"/>
      <c r="TBJ94" s="135"/>
      <c r="TBK94" s="387"/>
      <c r="TBL94" s="387"/>
      <c r="TBM94" s="383"/>
      <c r="TBN94" s="384"/>
      <c r="TBO94" s="28"/>
      <c r="TBP94" s="385"/>
      <c r="TBQ94" s="396"/>
      <c r="TBR94" s="392"/>
      <c r="TBS94" s="135"/>
      <c r="TBT94" s="135"/>
      <c r="TBU94" s="386"/>
      <c r="TBV94" s="135"/>
      <c r="TBW94" s="387"/>
      <c r="TBX94" s="387"/>
      <c r="TBY94" s="383"/>
      <c r="TBZ94" s="384"/>
      <c r="TCA94" s="28"/>
      <c r="TCB94" s="385"/>
      <c r="TCC94" s="396"/>
      <c r="TCD94" s="392"/>
      <c r="TCE94" s="135"/>
      <c r="TCF94" s="135"/>
      <c r="TCG94" s="386"/>
      <c r="TCH94" s="135"/>
      <c r="TCI94" s="387"/>
      <c r="TCJ94" s="387"/>
      <c r="TCK94" s="383"/>
      <c r="TCL94" s="384"/>
      <c r="TCM94" s="28"/>
      <c r="TCN94" s="385"/>
      <c r="TCO94" s="396"/>
      <c r="TCP94" s="392"/>
      <c r="TCQ94" s="135"/>
      <c r="TCR94" s="135"/>
      <c r="TCS94" s="386"/>
      <c r="TCT94" s="135"/>
      <c r="TCU94" s="387"/>
      <c r="TCV94" s="387"/>
      <c r="TCW94" s="383"/>
      <c r="TCX94" s="384"/>
      <c r="TCY94" s="28"/>
      <c r="TCZ94" s="385"/>
      <c r="TDA94" s="396"/>
      <c r="TDB94" s="392"/>
      <c r="TDC94" s="135"/>
      <c r="TDD94" s="135"/>
      <c r="TDE94" s="386"/>
      <c r="TDF94" s="135"/>
      <c r="TDG94" s="387"/>
      <c r="TDH94" s="387"/>
      <c r="TDI94" s="383"/>
      <c r="TDJ94" s="384"/>
      <c r="TDK94" s="28"/>
      <c r="TDL94" s="385"/>
      <c r="TDM94" s="396"/>
      <c r="TDN94" s="392"/>
      <c r="TDO94" s="135"/>
      <c r="TDP94" s="135"/>
      <c r="TDQ94" s="386"/>
      <c r="TDR94" s="135"/>
      <c r="TDS94" s="387"/>
      <c r="TDT94" s="387"/>
      <c r="TDU94" s="383"/>
      <c r="TDV94" s="384"/>
      <c r="TDW94" s="28"/>
      <c r="TDX94" s="385"/>
      <c r="TDY94" s="396"/>
      <c r="TDZ94" s="392"/>
      <c r="TEA94" s="135"/>
      <c r="TEB94" s="135"/>
      <c r="TEC94" s="386"/>
      <c r="TED94" s="135"/>
      <c r="TEE94" s="387"/>
      <c r="TEF94" s="387"/>
      <c r="TEG94" s="383"/>
      <c r="TEH94" s="384"/>
      <c r="TEI94" s="28"/>
      <c r="TEJ94" s="385"/>
      <c r="TEK94" s="396"/>
      <c r="TEL94" s="392"/>
      <c r="TEM94" s="135"/>
      <c r="TEN94" s="135"/>
      <c r="TEO94" s="386"/>
      <c r="TEP94" s="135"/>
      <c r="TEQ94" s="387"/>
      <c r="TER94" s="387"/>
      <c r="TES94" s="383"/>
      <c r="TET94" s="384"/>
      <c r="TEU94" s="28"/>
      <c r="TEV94" s="385"/>
      <c r="TEW94" s="396"/>
      <c r="TEX94" s="392"/>
      <c r="TEY94" s="135"/>
      <c r="TEZ94" s="135"/>
      <c r="TFA94" s="386"/>
      <c r="TFB94" s="135"/>
      <c r="TFC94" s="387"/>
      <c r="TFD94" s="387"/>
      <c r="TFE94" s="383"/>
      <c r="TFF94" s="384"/>
      <c r="TFG94" s="28"/>
      <c r="TFH94" s="385"/>
      <c r="TFI94" s="396"/>
      <c r="TFJ94" s="392"/>
      <c r="TFK94" s="135"/>
      <c r="TFL94" s="135"/>
      <c r="TFM94" s="386"/>
      <c r="TFN94" s="135"/>
      <c r="TFO94" s="387"/>
      <c r="TFP94" s="387"/>
      <c r="TFQ94" s="383"/>
      <c r="TFR94" s="384"/>
      <c r="TFS94" s="28"/>
      <c r="TFT94" s="385"/>
      <c r="TFU94" s="396"/>
      <c r="TFV94" s="392"/>
      <c r="TFW94" s="135"/>
      <c r="TFX94" s="135"/>
      <c r="TFY94" s="386"/>
      <c r="TFZ94" s="135"/>
      <c r="TGA94" s="387"/>
      <c r="TGB94" s="387"/>
      <c r="TGC94" s="383"/>
      <c r="TGD94" s="384"/>
      <c r="TGE94" s="28"/>
      <c r="TGF94" s="385"/>
      <c r="TGG94" s="396"/>
      <c r="TGH94" s="392"/>
      <c r="TGI94" s="135"/>
      <c r="TGJ94" s="135"/>
      <c r="TGK94" s="386"/>
      <c r="TGL94" s="135"/>
      <c r="TGM94" s="387"/>
      <c r="TGN94" s="387"/>
      <c r="TGO94" s="383"/>
      <c r="TGP94" s="384"/>
      <c r="TGQ94" s="28"/>
      <c r="TGR94" s="385"/>
      <c r="TGS94" s="396"/>
      <c r="TGT94" s="392"/>
      <c r="TGU94" s="135"/>
      <c r="TGV94" s="135"/>
      <c r="TGW94" s="386"/>
      <c r="TGX94" s="135"/>
      <c r="TGY94" s="387"/>
      <c r="TGZ94" s="387"/>
      <c r="THA94" s="383"/>
      <c r="THB94" s="384"/>
      <c r="THC94" s="28"/>
      <c r="THD94" s="385"/>
      <c r="THE94" s="396"/>
      <c r="THF94" s="392"/>
      <c r="THG94" s="135"/>
      <c r="THH94" s="135"/>
      <c r="THI94" s="386"/>
      <c r="THJ94" s="135"/>
      <c r="THK94" s="387"/>
      <c r="THL94" s="387"/>
      <c r="THM94" s="383"/>
      <c r="THN94" s="384"/>
      <c r="THO94" s="28"/>
      <c r="THP94" s="385"/>
      <c r="THQ94" s="396"/>
      <c r="THR94" s="392"/>
      <c r="THS94" s="135"/>
      <c r="THT94" s="135"/>
      <c r="THU94" s="386"/>
      <c r="THV94" s="135"/>
      <c r="THW94" s="387"/>
      <c r="THX94" s="387"/>
      <c r="THY94" s="383"/>
      <c r="THZ94" s="384"/>
      <c r="TIA94" s="28"/>
      <c r="TIB94" s="385"/>
      <c r="TIC94" s="396"/>
      <c r="TID94" s="392"/>
      <c r="TIE94" s="135"/>
      <c r="TIF94" s="135"/>
      <c r="TIG94" s="386"/>
      <c r="TIH94" s="135"/>
      <c r="TII94" s="387"/>
      <c r="TIJ94" s="387"/>
      <c r="TIK94" s="383"/>
      <c r="TIL94" s="384"/>
      <c r="TIM94" s="28"/>
      <c r="TIN94" s="385"/>
      <c r="TIO94" s="396"/>
      <c r="TIP94" s="392"/>
      <c r="TIQ94" s="135"/>
      <c r="TIR94" s="135"/>
      <c r="TIS94" s="386"/>
      <c r="TIT94" s="135"/>
      <c r="TIU94" s="387"/>
      <c r="TIV94" s="387"/>
      <c r="TIW94" s="383"/>
      <c r="TIX94" s="384"/>
      <c r="TIY94" s="28"/>
      <c r="TIZ94" s="385"/>
      <c r="TJA94" s="396"/>
      <c r="TJB94" s="392"/>
      <c r="TJC94" s="135"/>
      <c r="TJD94" s="135"/>
      <c r="TJE94" s="386"/>
      <c r="TJF94" s="135"/>
      <c r="TJG94" s="387"/>
      <c r="TJH94" s="387"/>
      <c r="TJI94" s="383"/>
      <c r="TJJ94" s="384"/>
      <c r="TJK94" s="28"/>
      <c r="TJL94" s="385"/>
      <c r="TJM94" s="396"/>
      <c r="TJN94" s="392"/>
      <c r="TJO94" s="135"/>
      <c r="TJP94" s="135"/>
      <c r="TJQ94" s="386"/>
      <c r="TJR94" s="135"/>
      <c r="TJS94" s="387"/>
      <c r="TJT94" s="387"/>
      <c r="TJU94" s="383"/>
      <c r="TJV94" s="384"/>
      <c r="TJW94" s="28"/>
      <c r="TJX94" s="385"/>
      <c r="TJY94" s="396"/>
      <c r="TJZ94" s="392"/>
      <c r="TKA94" s="135"/>
      <c r="TKB94" s="135"/>
      <c r="TKC94" s="386"/>
      <c r="TKD94" s="135"/>
      <c r="TKE94" s="387"/>
      <c r="TKF94" s="387"/>
      <c r="TKG94" s="383"/>
      <c r="TKH94" s="384"/>
      <c r="TKI94" s="28"/>
      <c r="TKJ94" s="385"/>
      <c r="TKK94" s="396"/>
      <c r="TKL94" s="392"/>
      <c r="TKM94" s="135"/>
      <c r="TKN94" s="135"/>
      <c r="TKO94" s="386"/>
      <c r="TKP94" s="135"/>
      <c r="TKQ94" s="387"/>
      <c r="TKR94" s="387"/>
      <c r="TKS94" s="383"/>
      <c r="TKT94" s="384"/>
      <c r="TKU94" s="28"/>
      <c r="TKV94" s="385"/>
      <c r="TKW94" s="396"/>
      <c r="TKX94" s="392"/>
      <c r="TKY94" s="135"/>
      <c r="TKZ94" s="135"/>
      <c r="TLA94" s="386"/>
      <c r="TLB94" s="135"/>
      <c r="TLC94" s="387"/>
      <c r="TLD94" s="387"/>
      <c r="TLE94" s="383"/>
      <c r="TLF94" s="384"/>
      <c r="TLG94" s="28"/>
      <c r="TLH94" s="385"/>
      <c r="TLI94" s="396"/>
      <c r="TLJ94" s="392"/>
      <c r="TLK94" s="135"/>
      <c r="TLL94" s="135"/>
      <c r="TLM94" s="386"/>
      <c r="TLN94" s="135"/>
      <c r="TLO94" s="387"/>
      <c r="TLP94" s="387"/>
      <c r="TLQ94" s="383"/>
      <c r="TLR94" s="384"/>
      <c r="TLS94" s="28"/>
      <c r="TLT94" s="385"/>
      <c r="TLU94" s="396"/>
      <c r="TLV94" s="392"/>
      <c r="TLW94" s="135"/>
      <c r="TLX94" s="135"/>
      <c r="TLY94" s="386"/>
      <c r="TLZ94" s="135"/>
      <c r="TMA94" s="387"/>
      <c r="TMB94" s="387"/>
      <c r="TMC94" s="383"/>
      <c r="TMD94" s="384"/>
      <c r="TME94" s="28"/>
      <c r="TMF94" s="385"/>
      <c r="TMG94" s="396"/>
      <c r="TMH94" s="392"/>
      <c r="TMI94" s="135"/>
      <c r="TMJ94" s="135"/>
      <c r="TMK94" s="386"/>
      <c r="TML94" s="135"/>
      <c r="TMM94" s="387"/>
      <c r="TMN94" s="387"/>
      <c r="TMO94" s="383"/>
      <c r="TMP94" s="384"/>
      <c r="TMQ94" s="28"/>
      <c r="TMR94" s="385"/>
      <c r="TMS94" s="396"/>
      <c r="TMT94" s="392"/>
      <c r="TMU94" s="135"/>
      <c r="TMV94" s="135"/>
      <c r="TMW94" s="386"/>
      <c r="TMX94" s="135"/>
      <c r="TMY94" s="387"/>
      <c r="TMZ94" s="387"/>
      <c r="TNA94" s="383"/>
      <c r="TNB94" s="384"/>
      <c r="TNC94" s="28"/>
      <c r="TND94" s="385"/>
      <c r="TNE94" s="396"/>
      <c r="TNF94" s="392"/>
      <c r="TNG94" s="135"/>
      <c r="TNH94" s="135"/>
      <c r="TNI94" s="386"/>
      <c r="TNJ94" s="135"/>
      <c r="TNK94" s="387"/>
      <c r="TNL94" s="387"/>
      <c r="TNM94" s="383"/>
      <c r="TNN94" s="384"/>
      <c r="TNO94" s="28"/>
      <c r="TNP94" s="385"/>
      <c r="TNQ94" s="396"/>
      <c r="TNR94" s="392"/>
      <c r="TNS94" s="135"/>
      <c r="TNT94" s="135"/>
      <c r="TNU94" s="386"/>
      <c r="TNV94" s="135"/>
      <c r="TNW94" s="387"/>
      <c r="TNX94" s="387"/>
      <c r="TNY94" s="383"/>
      <c r="TNZ94" s="384"/>
      <c r="TOA94" s="28"/>
      <c r="TOB94" s="385"/>
      <c r="TOC94" s="396"/>
      <c r="TOD94" s="392"/>
      <c r="TOE94" s="135"/>
      <c r="TOF94" s="135"/>
      <c r="TOG94" s="386"/>
      <c r="TOH94" s="135"/>
      <c r="TOI94" s="387"/>
      <c r="TOJ94" s="387"/>
      <c r="TOK94" s="383"/>
      <c r="TOL94" s="384"/>
      <c r="TOM94" s="28"/>
      <c r="TON94" s="385"/>
      <c r="TOO94" s="396"/>
      <c r="TOP94" s="392"/>
      <c r="TOQ94" s="135"/>
      <c r="TOR94" s="135"/>
      <c r="TOS94" s="386"/>
      <c r="TOT94" s="135"/>
      <c r="TOU94" s="387"/>
      <c r="TOV94" s="387"/>
      <c r="TOW94" s="383"/>
      <c r="TOX94" s="384"/>
      <c r="TOY94" s="28"/>
      <c r="TOZ94" s="385"/>
      <c r="TPA94" s="396"/>
      <c r="TPB94" s="392"/>
      <c r="TPC94" s="135"/>
      <c r="TPD94" s="135"/>
      <c r="TPE94" s="386"/>
      <c r="TPF94" s="135"/>
      <c r="TPG94" s="387"/>
      <c r="TPH94" s="387"/>
      <c r="TPI94" s="383"/>
      <c r="TPJ94" s="384"/>
      <c r="TPK94" s="28"/>
      <c r="TPL94" s="385"/>
      <c r="TPM94" s="396"/>
      <c r="TPN94" s="392"/>
      <c r="TPO94" s="135"/>
      <c r="TPP94" s="135"/>
      <c r="TPQ94" s="386"/>
      <c r="TPR94" s="135"/>
      <c r="TPS94" s="387"/>
      <c r="TPT94" s="387"/>
      <c r="TPU94" s="383"/>
      <c r="TPV94" s="384"/>
      <c r="TPW94" s="28"/>
      <c r="TPX94" s="385"/>
      <c r="TPY94" s="396"/>
      <c r="TPZ94" s="392"/>
      <c r="TQA94" s="135"/>
      <c r="TQB94" s="135"/>
      <c r="TQC94" s="386"/>
      <c r="TQD94" s="135"/>
      <c r="TQE94" s="387"/>
      <c r="TQF94" s="387"/>
      <c r="TQG94" s="383"/>
      <c r="TQH94" s="384"/>
      <c r="TQI94" s="28"/>
      <c r="TQJ94" s="385"/>
      <c r="TQK94" s="396"/>
      <c r="TQL94" s="392"/>
      <c r="TQM94" s="135"/>
      <c r="TQN94" s="135"/>
      <c r="TQO94" s="386"/>
      <c r="TQP94" s="135"/>
      <c r="TQQ94" s="387"/>
      <c r="TQR94" s="387"/>
      <c r="TQS94" s="383"/>
      <c r="TQT94" s="384"/>
      <c r="TQU94" s="28"/>
      <c r="TQV94" s="385"/>
      <c r="TQW94" s="396"/>
      <c r="TQX94" s="392"/>
      <c r="TQY94" s="135"/>
      <c r="TQZ94" s="135"/>
      <c r="TRA94" s="386"/>
      <c r="TRB94" s="135"/>
      <c r="TRC94" s="387"/>
      <c r="TRD94" s="387"/>
      <c r="TRE94" s="383"/>
      <c r="TRF94" s="384"/>
      <c r="TRG94" s="28"/>
      <c r="TRH94" s="385"/>
      <c r="TRI94" s="396"/>
      <c r="TRJ94" s="392"/>
      <c r="TRK94" s="135"/>
      <c r="TRL94" s="135"/>
      <c r="TRM94" s="386"/>
      <c r="TRN94" s="135"/>
      <c r="TRO94" s="387"/>
      <c r="TRP94" s="387"/>
      <c r="TRQ94" s="383"/>
      <c r="TRR94" s="384"/>
      <c r="TRS94" s="28"/>
      <c r="TRT94" s="385"/>
      <c r="TRU94" s="396"/>
      <c r="TRV94" s="392"/>
      <c r="TRW94" s="135"/>
      <c r="TRX94" s="135"/>
      <c r="TRY94" s="386"/>
      <c r="TRZ94" s="135"/>
      <c r="TSA94" s="387"/>
      <c r="TSB94" s="387"/>
      <c r="TSC94" s="383"/>
      <c r="TSD94" s="384"/>
      <c r="TSE94" s="28"/>
      <c r="TSF94" s="385"/>
      <c r="TSG94" s="396"/>
      <c r="TSH94" s="392"/>
      <c r="TSI94" s="135"/>
      <c r="TSJ94" s="135"/>
      <c r="TSK94" s="386"/>
      <c r="TSL94" s="135"/>
      <c r="TSM94" s="387"/>
      <c r="TSN94" s="387"/>
      <c r="TSO94" s="383"/>
      <c r="TSP94" s="384"/>
      <c r="TSQ94" s="28"/>
      <c r="TSR94" s="385"/>
      <c r="TSS94" s="396"/>
      <c r="TST94" s="392"/>
      <c r="TSU94" s="135"/>
      <c r="TSV94" s="135"/>
      <c r="TSW94" s="386"/>
      <c r="TSX94" s="135"/>
      <c r="TSY94" s="387"/>
      <c r="TSZ94" s="387"/>
      <c r="TTA94" s="383"/>
      <c r="TTB94" s="384"/>
      <c r="TTC94" s="28"/>
      <c r="TTD94" s="385"/>
      <c r="TTE94" s="396"/>
      <c r="TTF94" s="392"/>
      <c r="TTG94" s="135"/>
      <c r="TTH94" s="135"/>
      <c r="TTI94" s="386"/>
      <c r="TTJ94" s="135"/>
      <c r="TTK94" s="387"/>
      <c r="TTL94" s="387"/>
      <c r="TTM94" s="383"/>
      <c r="TTN94" s="384"/>
      <c r="TTO94" s="28"/>
      <c r="TTP94" s="385"/>
      <c r="TTQ94" s="396"/>
      <c r="TTR94" s="392"/>
      <c r="TTS94" s="135"/>
      <c r="TTT94" s="135"/>
      <c r="TTU94" s="386"/>
      <c r="TTV94" s="135"/>
      <c r="TTW94" s="387"/>
      <c r="TTX94" s="387"/>
      <c r="TTY94" s="383"/>
      <c r="TTZ94" s="384"/>
      <c r="TUA94" s="28"/>
      <c r="TUB94" s="385"/>
      <c r="TUC94" s="396"/>
      <c r="TUD94" s="392"/>
      <c r="TUE94" s="135"/>
      <c r="TUF94" s="135"/>
      <c r="TUG94" s="386"/>
      <c r="TUH94" s="135"/>
      <c r="TUI94" s="387"/>
      <c r="TUJ94" s="387"/>
      <c r="TUK94" s="383"/>
      <c r="TUL94" s="384"/>
      <c r="TUM94" s="28"/>
      <c r="TUN94" s="385"/>
      <c r="TUO94" s="396"/>
      <c r="TUP94" s="392"/>
      <c r="TUQ94" s="135"/>
      <c r="TUR94" s="135"/>
      <c r="TUS94" s="386"/>
      <c r="TUT94" s="135"/>
      <c r="TUU94" s="387"/>
      <c r="TUV94" s="387"/>
      <c r="TUW94" s="383"/>
      <c r="TUX94" s="384"/>
      <c r="TUY94" s="28"/>
      <c r="TUZ94" s="385"/>
      <c r="TVA94" s="396"/>
      <c r="TVB94" s="392"/>
      <c r="TVC94" s="135"/>
      <c r="TVD94" s="135"/>
      <c r="TVE94" s="386"/>
      <c r="TVF94" s="135"/>
      <c r="TVG94" s="387"/>
      <c r="TVH94" s="387"/>
      <c r="TVI94" s="383"/>
      <c r="TVJ94" s="384"/>
      <c r="TVK94" s="28"/>
      <c r="TVL94" s="385"/>
      <c r="TVM94" s="396"/>
      <c r="TVN94" s="392"/>
      <c r="TVO94" s="135"/>
      <c r="TVP94" s="135"/>
      <c r="TVQ94" s="386"/>
      <c r="TVR94" s="135"/>
      <c r="TVS94" s="387"/>
      <c r="TVT94" s="387"/>
      <c r="TVU94" s="383"/>
      <c r="TVV94" s="384"/>
      <c r="TVW94" s="28"/>
      <c r="TVX94" s="385"/>
      <c r="TVY94" s="396"/>
      <c r="TVZ94" s="392"/>
      <c r="TWA94" s="135"/>
      <c r="TWB94" s="135"/>
      <c r="TWC94" s="386"/>
      <c r="TWD94" s="135"/>
      <c r="TWE94" s="387"/>
      <c r="TWF94" s="387"/>
      <c r="TWG94" s="383"/>
      <c r="TWH94" s="384"/>
      <c r="TWI94" s="28"/>
      <c r="TWJ94" s="385"/>
      <c r="TWK94" s="396"/>
      <c r="TWL94" s="392"/>
      <c r="TWM94" s="135"/>
      <c r="TWN94" s="135"/>
      <c r="TWO94" s="386"/>
      <c r="TWP94" s="135"/>
      <c r="TWQ94" s="387"/>
      <c r="TWR94" s="387"/>
      <c r="TWS94" s="383"/>
      <c r="TWT94" s="384"/>
      <c r="TWU94" s="28"/>
      <c r="TWV94" s="385"/>
      <c r="TWW94" s="396"/>
      <c r="TWX94" s="392"/>
      <c r="TWY94" s="135"/>
      <c r="TWZ94" s="135"/>
      <c r="TXA94" s="386"/>
      <c r="TXB94" s="135"/>
      <c r="TXC94" s="387"/>
      <c r="TXD94" s="387"/>
      <c r="TXE94" s="383"/>
      <c r="TXF94" s="384"/>
      <c r="TXG94" s="28"/>
      <c r="TXH94" s="385"/>
      <c r="TXI94" s="396"/>
      <c r="TXJ94" s="392"/>
      <c r="TXK94" s="135"/>
      <c r="TXL94" s="135"/>
      <c r="TXM94" s="386"/>
      <c r="TXN94" s="135"/>
      <c r="TXO94" s="387"/>
      <c r="TXP94" s="387"/>
      <c r="TXQ94" s="383"/>
      <c r="TXR94" s="384"/>
      <c r="TXS94" s="28"/>
      <c r="TXT94" s="385"/>
      <c r="TXU94" s="396"/>
      <c r="TXV94" s="392"/>
      <c r="TXW94" s="135"/>
      <c r="TXX94" s="135"/>
      <c r="TXY94" s="386"/>
      <c r="TXZ94" s="135"/>
      <c r="TYA94" s="387"/>
      <c r="TYB94" s="387"/>
      <c r="TYC94" s="383"/>
      <c r="TYD94" s="384"/>
      <c r="TYE94" s="28"/>
      <c r="TYF94" s="385"/>
      <c r="TYG94" s="396"/>
      <c r="TYH94" s="392"/>
      <c r="TYI94" s="135"/>
      <c r="TYJ94" s="135"/>
      <c r="TYK94" s="386"/>
      <c r="TYL94" s="135"/>
      <c r="TYM94" s="387"/>
      <c r="TYN94" s="387"/>
      <c r="TYO94" s="383"/>
      <c r="TYP94" s="384"/>
      <c r="TYQ94" s="28"/>
      <c r="TYR94" s="385"/>
      <c r="TYS94" s="396"/>
      <c r="TYT94" s="392"/>
      <c r="TYU94" s="135"/>
      <c r="TYV94" s="135"/>
      <c r="TYW94" s="386"/>
      <c r="TYX94" s="135"/>
      <c r="TYY94" s="387"/>
      <c r="TYZ94" s="387"/>
      <c r="TZA94" s="383"/>
      <c r="TZB94" s="384"/>
      <c r="TZC94" s="28"/>
      <c r="TZD94" s="385"/>
      <c r="TZE94" s="396"/>
      <c r="TZF94" s="392"/>
      <c r="TZG94" s="135"/>
      <c r="TZH94" s="135"/>
      <c r="TZI94" s="386"/>
      <c r="TZJ94" s="135"/>
      <c r="TZK94" s="387"/>
      <c r="TZL94" s="387"/>
      <c r="TZM94" s="383"/>
      <c r="TZN94" s="384"/>
      <c r="TZO94" s="28"/>
      <c r="TZP94" s="385"/>
      <c r="TZQ94" s="396"/>
      <c r="TZR94" s="392"/>
      <c r="TZS94" s="135"/>
      <c r="TZT94" s="135"/>
      <c r="TZU94" s="386"/>
      <c r="TZV94" s="135"/>
      <c r="TZW94" s="387"/>
      <c r="TZX94" s="387"/>
      <c r="TZY94" s="383"/>
      <c r="TZZ94" s="384"/>
      <c r="UAA94" s="28"/>
      <c r="UAB94" s="385"/>
      <c r="UAC94" s="396"/>
      <c r="UAD94" s="392"/>
      <c r="UAE94" s="135"/>
      <c r="UAF94" s="135"/>
      <c r="UAG94" s="386"/>
      <c r="UAH94" s="135"/>
      <c r="UAI94" s="387"/>
      <c r="UAJ94" s="387"/>
      <c r="UAK94" s="383"/>
      <c r="UAL94" s="384"/>
      <c r="UAM94" s="28"/>
      <c r="UAN94" s="385"/>
      <c r="UAO94" s="396"/>
      <c r="UAP94" s="392"/>
      <c r="UAQ94" s="135"/>
      <c r="UAR94" s="135"/>
      <c r="UAS94" s="386"/>
      <c r="UAT94" s="135"/>
      <c r="UAU94" s="387"/>
      <c r="UAV94" s="387"/>
      <c r="UAW94" s="383"/>
      <c r="UAX94" s="384"/>
      <c r="UAY94" s="28"/>
      <c r="UAZ94" s="385"/>
      <c r="UBA94" s="396"/>
      <c r="UBB94" s="392"/>
      <c r="UBC94" s="135"/>
      <c r="UBD94" s="135"/>
      <c r="UBE94" s="386"/>
      <c r="UBF94" s="135"/>
      <c r="UBG94" s="387"/>
      <c r="UBH94" s="387"/>
      <c r="UBI94" s="383"/>
      <c r="UBJ94" s="384"/>
      <c r="UBK94" s="28"/>
      <c r="UBL94" s="385"/>
      <c r="UBM94" s="396"/>
      <c r="UBN94" s="392"/>
      <c r="UBO94" s="135"/>
      <c r="UBP94" s="135"/>
      <c r="UBQ94" s="386"/>
      <c r="UBR94" s="135"/>
      <c r="UBS94" s="387"/>
      <c r="UBT94" s="387"/>
      <c r="UBU94" s="383"/>
      <c r="UBV94" s="384"/>
      <c r="UBW94" s="28"/>
      <c r="UBX94" s="385"/>
      <c r="UBY94" s="396"/>
      <c r="UBZ94" s="392"/>
      <c r="UCA94" s="135"/>
      <c r="UCB94" s="135"/>
      <c r="UCC94" s="386"/>
      <c r="UCD94" s="135"/>
      <c r="UCE94" s="387"/>
      <c r="UCF94" s="387"/>
      <c r="UCG94" s="383"/>
      <c r="UCH94" s="384"/>
      <c r="UCI94" s="28"/>
      <c r="UCJ94" s="385"/>
      <c r="UCK94" s="396"/>
      <c r="UCL94" s="392"/>
      <c r="UCM94" s="135"/>
      <c r="UCN94" s="135"/>
      <c r="UCO94" s="386"/>
      <c r="UCP94" s="135"/>
      <c r="UCQ94" s="387"/>
      <c r="UCR94" s="387"/>
      <c r="UCS94" s="383"/>
      <c r="UCT94" s="384"/>
      <c r="UCU94" s="28"/>
      <c r="UCV94" s="385"/>
      <c r="UCW94" s="396"/>
      <c r="UCX94" s="392"/>
      <c r="UCY94" s="135"/>
      <c r="UCZ94" s="135"/>
      <c r="UDA94" s="386"/>
      <c r="UDB94" s="135"/>
      <c r="UDC94" s="387"/>
      <c r="UDD94" s="387"/>
      <c r="UDE94" s="383"/>
      <c r="UDF94" s="384"/>
      <c r="UDG94" s="28"/>
      <c r="UDH94" s="385"/>
      <c r="UDI94" s="396"/>
      <c r="UDJ94" s="392"/>
      <c r="UDK94" s="135"/>
      <c r="UDL94" s="135"/>
      <c r="UDM94" s="386"/>
      <c r="UDN94" s="135"/>
      <c r="UDO94" s="387"/>
      <c r="UDP94" s="387"/>
      <c r="UDQ94" s="383"/>
      <c r="UDR94" s="384"/>
      <c r="UDS94" s="28"/>
      <c r="UDT94" s="385"/>
      <c r="UDU94" s="396"/>
      <c r="UDV94" s="392"/>
      <c r="UDW94" s="135"/>
      <c r="UDX94" s="135"/>
      <c r="UDY94" s="386"/>
      <c r="UDZ94" s="135"/>
      <c r="UEA94" s="387"/>
      <c r="UEB94" s="387"/>
      <c r="UEC94" s="383"/>
      <c r="UED94" s="384"/>
      <c r="UEE94" s="28"/>
      <c r="UEF94" s="385"/>
      <c r="UEG94" s="396"/>
      <c r="UEH94" s="392"/>
      <c r="UEI94" s="135"/>
      <c r="UEJ94" s="135"/>
      <c r="UEK94" s="386"/>
      <c r="UEL94" s="135"/>
      <c r="UEM94" s="387"/>
      <c r="UEN94" s="387"/>
      <c r="UEO94" s="383"/>
      <c r="UEP94" s="384"/>
      <c r="UEQ94" s="28"/>
      <c r="UER94" s="385"/>
      <c r="UES94" s="396"/>
      <c r="UET94" s="392"/>
      <c r="UEU94" s="135"/>
      <c r="UEV94" s="135"/>
      <c r="UEW94" s="386"/>
      <c r="UEX94" s="135"/>
      <c r="UEY94" s="387"/>
      <c r="UEZ94" s="387"/>
      <c r="UFA94" s="383"/>
      <c r="UFB94" s="384"/>
      <c r="UFC94" s="28"/>
      <c r="UFD94" s="385"/>
      <c r="UFE94" s="396"/>
      <c r="UFF94" s="392"/>
      <c r="UFG94" s="135"/>
      <c r="UFH94" s="135"/>
      <c r="UFI94" s="386"/>
      <c r="UFJ94" s="135"/>
      <c r="UFK94" s="387"/>
      <c r="UFL94" s="387"/>
      <c r="UFM94" s="383"/>
      <c r="UFN94" s="384"/>
      <c r="UFO94" s="28"/>
      <c r="UFP94" s="385"/>
      <c r="UFQ94" s="396"/>
      <c r="UFR94" s="392"/>
      <c r="UFS94" s="135"/>
      <c r="UFT94" s="135"/>
      <c r="UFU94" s="386"/>
      <c r="UFV94" s="135"/>
      <c r="UFW94" s="387"/>
      <c r="UFX94" s="387"/>
      <c r="UFY94" s="383"/>
      <c r="UFZ94" s="384"/>
      <c r="UGA94" s="28"/>
      <c r="UGB94" s="385"/>
      <c r="UGC94" s="396"/>
      <c r="UGD94" s="392"/>
      <c r="UGE94" s="135"/>
      <c r="UGF94" s="135"/>
      <c r="UGG94" s="386"/>
      <c r="UGH94" s="135"/>
      <c r="UGI94" s="387"/>
      <c r="UGJ94" s="387"/>
      <c r="UGK94" s="383"/>
      <c r="UGL94" s="384"/>
      <c r="UGM94" s="28"/>
      <c r="UGN94" s="385"/>
      <c r="UGO94" s="396"/>
      <c r="UGP94" s="392"/>
      <c r="UGQ94" s="135"/>
      <c r="UGR94" s="135"/>
      <c r="UGS94" s="386"/>
      <c r="UGT94" s="135"/>
      <c r="UGU94" s="387"/>
      <c r="UGV94" s="387"/>
      <c r="UGW94" s="383"/>
      <c r="UGX94" s="384"/>
      <c r="UGY94" s="28"/>
      <c r="UGZ94" s="385"/>
      <c r="UHA94" s="396"/>
      <c r="UHB94" s="392"/>
      <c r="UHC94" s="135"/>
      <c r="UHD94" s="135"/>
      <c r="UHE94" s="386"/>
      <c r="UHF94" s="135"/>
      <c r="UHG94" s="387"/>
      <c r="UHH94" s="387"/>
      <c r="UHI94" s="383"/>
      <c r="UHJ94" s="384"/>
      <c r="UHK94" s="28"/>
      <c r="UHL94" s="385"/>
      <c r="UHM94" s="396"/>
      <c r="UHN94" s="392"/>
      <c r="UHO94" s="135"/>
      <c r="UHP94" s="135"/>
      <c r="UHQ94" s="386"/>
      <c r="UHR94" s="135"/>
      <c r="UHS94" s="387"/>
      <c r="UHT94" s="387"/>
      <c r="UHU94" s="383"/>
      <c r="UHV94" s="384"/>
      <c r="UHW94" s="28"/>
      <c r="UHX94" s="385"/>
      <c r="UHY94" s="396"/>
      <c r="UHZ94" s="392"/>
      <c r="UIA94" s="135"/>
      <c r="UIB94" s="135"/>
      <c r="UIC94" s="386"/>
      <c r="UID94" s="135"/>
      <c r="UIE94" s="387"/>
      <c r="UIF94" s="387"/>
      <c r="UIG94" s="383"/>
      <c r="UIH94" s="384"/>
      <c r="UII94" s="28"/>
      <c r="UIJ94" s="385"/>
      <c r="UIK94" s="396"/>
      <c r="UIL94" s="392"/>
      <c r="UIM94" s="135"/>
      <c r="UIN94" s="135"/>
      <c r="UIO94" s="386"/>
      <c r="UIP94" s="135"/>
      <c r="UIQ94" s="387"/>
      <c r="UIR94" s="387"/>
      <c r="UIS94" s="383"/>
      <c r="UIT94" s="384"/>
      <c r="UIU94" s="28"/>
      <c r="UIV94" s="385"/>
      <c r="UIW94" s="396"/>
      <c r="UIX94" s="392"/>
      <c r="UIY94" s="135"/>
      <c r="UIZ94" s="135"/>
      <c r="UJA94" s="386"/>
      <c r="UJB94" s="135"/>
      <c r="UJC94" s="387"/>
      <c r="UJD94" s="387"/>
      <c r="UJE94" s="383"/>
      <c r="UJF94" s="384"/>
      <c r="UJG94" s="28"/>
      <c r="UJH94" s="385"/>
      <c r="UJI94" s="396"/>
      <c r="UJJ94" s="392"/>
      <c r="UJK94" s="135"/>
      <c r="UJL94" s="135"/>
      <c r="UJM94" s="386"/>
      <c r="UJN94" s="135"/>
      <c r="UJO94" s="387"/>
      <c r="UJP94" s="387"/>
      <c r="UJQ94" s="383"/>
      <c r="UJR94" s="384"/>
      <c r="UJS94" s="28"/>
      <c r="UJT94" s="385"/>
      <c r="UJU94" s="396"/>
      <c r="UJV94" s="392"/>
      <c r="UJW94" s="135"/>
      <c r="UJX94" s="135"/>
      <c r="UJY94" s="386"/>
      <c r="UJZ94" s="135"/>
      <c r="UKA94" s="387"/>
      <c r="UKB94" s="387"/>
      <c r="UKC94" s="383"/>
      <c r="UKD94" s="384"/>
      <c r="UKE94" s="28"/>
      <c r="UKF94" s="385"/>
      <c r="UKG94" s="396"/>
      <c r="UKH94" s="392"/>
      <c r="UKI94" s="135"/>
      <c r="UKJ94" s="135"/>
      <c r="UKK94" s="386"/>
      <c r="UKL94" s="135"/>
      <c r="UKM94" s="387"/>
      <c r="UKN94" s="387"/>
      <c r="UKO94" s="383"/>
      <c r="UKP94" s="384"/>
      <c r="UKQ94" s="28"/>
      <c r="UKR94" s="385"/>
      <c r="UKS94" s="396"/>
      <c r="UKT94" s="392"/>
      <c r="UKU94" s="135"/>
      <c r="UKV94" s="135"/>
      <c r="UKW94" s="386"/>
      <c r="UKX94" s="135"/>
      <c r="UKY94" s="387"/>
      <c r="UKZ94" s="387"/>
      <c r="ULA94" s="383"/>
      <c r="ULB94" s="384"/>
      <c r="ULC94" s="28"/>
      <c r="ULD94" s="385"/>
      <c r="ULE94" s="396"/>
      <c r="ULF94" s="392"/>
      <c r="ULG94" s="135"/>
      <c r="ULH94" s="135"/>
      <c r="ULI94" s="386"/>
      <c r="ULJ94" s="135"/>
      <c r="ULK94" s="387"/>
      <c r="ULL94" s="387"/>
      <c r="ULM94" s="383"/>
      <c r="ULN94" s="384"/>
      <c r="ULO94" s="28"/>
      <c r="ULP94" s="385"/>
      <c r="ULQ94" s="396"/>
      <c r="ULR94" s="392"/>
      <c r="ULS94" s="135"/>
      <c r="ULT94" s="135"/>
      <c r="ULU94" s="386"/>
      <c r="ULV94" s="135"/>
      <c r="ULW94" s="387"/>
      <c r="ULX94" s="387"/>
      <c r="ULY94" s="383"/>
      <c r="ULZ94" s="384"/>
      <c r="UMA94" s="28"/>
      <c r="UMB94" s="385"/>
      <c r="UMC94" s="396"/>
      <c r="UMD94" s="392"/>
      <c r="UME94" s="135"/>
      <c r="UMF94" s="135"/>
      <c r="UMG94" s="386"/>
      <c r="UMH94" s="135"/>
      <c r="UMI94" s="387"/>
      <c r="UMJ94" s="387"/>
      <c r="UMK94" s="383"/>
      <c r="UML94" s="384"/>
      <c r="UMM94" s="28"/>
      <c r="UMN94" s="385"/>
      <c r="UMO94" s="396"/>
      <c r="UMP94" s="392"/>
      <c r="UMQ94" s="135"/>
      <c r="UMR94" s="135"/>
      <c r="UMS94" s="386"/>
      <c r="UMT94" s="135"/>
      <c r="UMU94" s="387"/>
      <c r="UMV94" s="387"/>
      <c r="UMW94" s="383"/>
      <c r="UMX94" s="384"/>
      <c r="UMY94" s="28"/>
      <c r="UMZ94" s="385"/>
      <c r="UNA94" s="396"/>
      <c r="UNB94" s="392"/>
      <c r="UNC94" s="135"/>
      <c r="UND94" s="135"/>
      <c r="UNE94" s="386"/>
      <c r="UNF94" s="135"/>
      <c r="UNG94" s="387"/>
      <c r="UNH94" s="387"/>
      <c r="UNI94" s="383"/>
      <c r="UNJ94" s="384"/>
      <c r="UNK94" s="28"/>
      <c r="UNL94" s="385"/>
      <c r="UNM94" s="396"/>
      <c r="UNN94" s="392"/>
      <c r="UNO94" s="135"/>
      <c r="UNP94" s="135"/>
      <c r="UNQ94" s="386"/>
      <c r="UNR94" s="135"/>
      <c r="UNS94" s="387"/>
      <c r="UNT94" s="387"/>
      <c r="UNU94" s="383"/>
      <c r="UNV94" s="384"/>
      <c r="UNW94" s="28"/>
      <c r="UNX94" s="385"/>
      <c r="UNY94" s="396"/>
      <c r="UNZ94" s="392"/>
      <c r="UOA94" s="135"/>
      <c r="UOB94" s="135"/>
      <c r="UOC94" s="386"/>
      <c r="UOD94" s="135"/>
      <c r="UOE94" s="387"/>
      <c r="UOF94" s="387"/>
      <c r="UOG94" s="383"/>
      <c r="UOH94" s="384"/>
      <c r="UOI94" s="28"/>
      <c r="UOJ94" s="385"/>
      <c r="UOK94" s="396"/>
      <c r="UOL94" s="392"/>
      <c r="UOM94" s="135"/>
      <c r="UON94" s="135"/>
      <c r="UOO94" s="386"/>
      <c r="UOP94" s="135"/>
      <c r="UOQ94" s="387"/>
      <c r="UOR94" s="387"/>
      <c r="UOS94" s="383"/>
      <c r="UOT94" s="384"/>
      <c r="UOU94" s="28"/>
      <c r="UOV94" s="385"/>
      <c r="UOW94" s="396"/>
      <c r="UOX94" s="392"/>
      <c r="UOY94" s="135"/>
      <c r="UOZ94" s="135"/>
      <c r="UPA94" s="386"/>
      <c r="UPB94" s="135"/>
      <c r="UPC94" s="387"/>
      <c r="UPD94" s="387"/>
      <c r="UPE94" s="383"/>
      <c r="UPF94" s="384"/>
      <c r="UPG94" s="28"/>
      <c r="UPH94" s="385"/>
      <c r="UPI94" s="396"/>
      <c r="UPJ94" s="392"/>
      <c r="UPK94" s="135"/>
      <c r="UPL94" s="135"/>
      <c r="UPM94" s="386"/>
      <c r="UPN94" s="135"/>
      <c r="UPO94" s="387"/>
      <c r="UPP94" s="387"/>
      <c r="UPQ94" s="383"/>
      <c r="UPR94" s="384"/>
      <c r="UPS94" s="28"/>
      <c r="UPT94" s="385"/>
      <c r="UPU94" s="396"/>
      <c r="UPV94" s="392"/>
      <c r="UPW94" s="135"/>
      <c r="UPX94" s="135"/>
      <c r="UPY94" s="386"/>
      <c r="UPZ94" s="135"/>
      <c r="UQA94" s="387"/>
      <c r="UQB94" s="387"/>
      <c r="UQC94" s="383"/>
      <c r="UQD94" s="384"/>
      <c r="UQE94" s="28"/>
      <c r="UQF94" s="385"/>
      <c r="UQG94" s="396"/>
      <c r="UQH94" s="392"/>
      <c r="UQI94" s="135"/>
      <c r="UQJ94" s="135"/>
      <c r="UQK94" s="386"/>
      <c r="UQL94" s="135"/>
      <c r="UQM94" s="387"/>
      <c r="UQN94" s="387"/>
      <c r="UQO94" s="383"/>
      <c r="UQP94" s="384"/>
      <c r="UQQ94" s="28"/>
      <c r="UQR94" s="385"/>
      <c r="UQS94" s="396"/>
      <c r="UQT94" s="392"/>
      <c r="UQU94" s="135"/>
      <c r="UQV94" s="135"/>
      <c r="UQW94" s="386"/>
      <c r="UQX94" s="135"/>
      <c r="UQY94" s="387"/>
      <c r="UQZ94" s="387"/>
      <c r="URA94" s="383"/>
      <c r="URB94" s="384"/>
      <c r="URC94" s="28"/>
      <c r="URD94" s="385"/>
      <c r="URE94" s="396"/>
      <c r="URF94" s="392"/>
      <c r="URG94" s="135"/>
      <c r="URH94" s="135"/>
      <c r="URI94" s="386"/>
      <c r="URJ94" s="135"/>
      <c r="URK94" s="387"/>
      <c r="URL94" s="387"/>
      <c r="URM94" s="383"/>
      <c r="URN94" s="384"/>
      <c r="URO94" s="28"/>
      <c r="URP94" s="385"/>
      <c r="URQ94" s="396"/>
      <c r="URR94" s="392"/>
      <c r="URS94" s="135"/>
      <c r="URT94" s="135"/>
      <c r="URU94" s="386"/>
      <c r="URV94" s="135"/>
      <c r="URW94" s="387"/>
      <c r="URX94" s="387"/>
      <c r="URY94" s="383"/>
      <c r="URZ94" s="384"/>
      <c r="USA94" s="28"/>
      <c r="USB94" s="385"/>
      <c r="USC94" s="396"/>
      <c r="USD94" s="392"/>
      <c r="USE94" s="135"/>
      <c r="USF94" s="135"/>
      <c r="USG94" s="386"/>
      <c r="USH94" s="135"/>
      <c r="USI94" s="387"/>
      <c r="USJ94" s="387"/>
      <c r="USK94" s="383"/>
      <c r="USL94" s="384"/>
      <c r="USM94" s="28"/>
      <c r="USN94" s="385"/>
      <c r="USO94" s="396"/>
      <c r="USP94" s="392"/>
      <c r="USQ94" s="135"/>
      <c r="USR94" s="135"/>
      <c r="USS94" s="386"/>
      <c r="UST94" s="135"/>
      <c r="USU94" s="387"/>
      <c r="USV94" s="387"/>
      <c r="USW94" s="383"/>
      <c r="USX94" s="384"/>
      <c r="USY94" s="28"/>
      <c r="USZ94" s="385"/>
      <c r="UTA94" s="396"/>
      <c r="UTB94" s="392"/>
      <c r="UTC94" s="135"/>
      <c r="UTD94" s="135"/>
      <c r="UTE94" s="386"/>
      <c r="UTF94" s="135"/>
      <c r="UTG94" s="387"/>
      <c r="UTH94" s="387"/>
      <c r="UTI94" s="383"/>
      <c r="UTJ94" s="384"/>
      <c r="UTK94" s="28"/>
      <c r="UTL94" s="385"/>
      <c r="UTM94" s="396"/>
      <c r="UTN94" s="392"/>
      <c r="UTO94" s="135"/>
      <c r="UTP94" s="135"/>
      <c r="UTQ94" s="386"/>
      <c r="UTR94" s="135"/>
      <c r="UTS94" s="387"/>
      <c r="UTT94" s="387"/>
      <c r="UTU94" s="383"/>
      <c r="UTV94" s="384"/>
      <c r="UTW94" s="28"/>
      <c r="UTX94" s="385"/>
      <c r="UTY94" s="396"/>
      <c r="UTZ94" s="392"/>
      <c r="UUA94" s="135"/>
      <c r="UUB94" s="135"/>
      <c r="UUC94" s="386"/>
      <c r="UUD94" s="135"/>
      <c r="UUE94" s="387"/>
      <c r="UUF94" s="387"/>
      <c r="UUG94" s="383"/>
      <c r="UUH94" s="384"/>
      <c r="UUI94" s="28"/>
      <c r="UUJ94" s="385"/>
      <c r="UUK94" s="396"/>
      <c r="UUL94" s="392"/>
      <c r="UUM94" s="135"/>
      <c r="UUN94" s="135"/>
      <c r="UUO94" s="386"/>
      <c r="UUP94" s="135"/>
      <c r="UUQ94" s="387"/>
      <c r="UUR94" s="387"/>
      <c r="UUS94" s="383"/>
      <c r="UUT94" s="384"/>
      <c r="UUU94" s="28"/>
      <c r="UUV94" s="385"/>
      <c r="UUW94" s="396"/>
      <c r="UUX94" s="392"/>
      <c r="UUY94" s="135"/>
      <c r="UUZ94" s="135"/>
      <c r="UVA94" s="386"/>
      <c r="UVB94" s="135"/>
      <c r="UVC94" s="387"/>
      <c r="UVD94" s="387"/>
      <c r="UVE94" s="383"/>
      <c r="UVF94" s="384"/>
      <c r="UVG94" s="28"/>
      <c r="UVH94" s="385"/>
      <c r="UVI94" s="396"/>
      <c r="UVJ94" s="392"/>
      <c r="UVK94" s="135"/>
      <c r="UVL94" s="135"/>
      <c r="UVM94" s="386"/>
      <c r="UVN94" s="135"/>
      <c r="UVO94" s="387"/>
      <c r="UVP94" s="387"/>
      <c r="UVQ94" s="383"/>
      <c r="UVR94" s="384"/>
      <c r="UVS94" s="28"/>
      <c r="UVT94" s="385"/>
      <c r="UVU94" s="396"/>
      <c r="UVV94" s="392"/>
      <c r="UVW94" s="135"/>
      <c r="UVX94" s="135"/>
      <c r="UVY94" s="386"/>
      <c r="UVZ94" s="135"/>
      <c r="UWA94" s="387"/>
      <c r="UWB94" s="387"/>
      <c r="UWC94" s="383"/>
      <c r="UWD94" s="384"/>
      <c r="UWE94" s="28"/>
      <c r="UWF94" s="385"/>
      <c r="UWG94" s="396"/>
      <c r="UWH94" s="392"/>
      <c r="UWI94" s="135"/>
      <c r="UWJ94" s="135"/>
      <c r="UWK94" s="386"/>
      <c r="UWL94" s="135"/>
      <c r="UWM94" s="387"/>
      <c r="UWN94" s="387"/>
      <c r="UWO94" s="383"/>
      <c r="UWP94" s="384"/>
      <c r="UWQ94" s="28"/>
      <c r="UWR94" s="385"/>
      <c r="UWS94" s="396"/>
      <c r="UWT94" s="392"/>
      <c r="UWU94" s="135"/>
      <c r="UWV94" s="135"/>
      <c r="UWW94" s="386"/>
      <c r="UWX94" s="135"/>
      <c r="UWY94" s="387"/>
      <c r="UWZ94" s="387"/>
      <c r="UXA94" s="383"/>
      <c r="UXB94" s="384"/>
      <c r="UXC94" s="28"/>
      <c r="UXD94" s="385"/>
      <c r="UXE94" s="396"/>
      <c r="UXF94" s="392"/>
      <c r="UXG94" s="135"/>
      <c r="UXH94" s="135"/>
      <c r="UXI94" s="386"/>
      <c r="UXJ94" s="135"/>
      <c r="UXK94" s="387"/>
      <c r="UXL94" s="387"/>
      <c r="UXM94" s="383"/>
      <c r="UXN94" s="384"/>
      <c r="UXO94" s="28"/>
      <c r="UXP94" s="385"/>
      <c r="UXQ94" s="396"/>
      <c r="UXR94" s="392"/>
      <c r="UXS94" s="135"/>
      <c r="UXT94" s="135"/>
      <c r="UXU94" s="386"/>
      <c r="UXV94" s="135"/>
      <c r="UXW94" s="387"/>
      <c r="UXX94" s="387"/>
      <c r="UXY94" s="383"/>
      <c r="UXZ94" s="384"/>
      <c r="UYA94" s="28"/>
      <c r="UYB94" s="385"/>
      <c r="UYC94" s="396"/>
      <c r="UYD94" s="392"/>
      <c r="UYE94" s="135"/>
      <c r="UYF94" s="135"/>
      <c r="UYG94" s="386"/>
      <c r="UYH94" s="135"/>
      <c r="UYI94" s="387"/>
      <c r="UYJ94" s="387"/>
      <c r="UYK94" s="383"/>
      <c r="UYL94" s="384"/>
      <c r="UYM94" s="28"/>
      <c r="UYN94" s="385"/>
      <c r="UYO94" s="396"/>
      <c r="UYP94" s="392"/>
      <c r="UYQ94" s="135"/>
      <c r="UYR94" s="135"/>
      <c r="UYS94" s="386"/>
      <c r="UYT94" s="135"/>
      <c r="UYU94" s="387"/>
      <c r="UYV94" s="387"/>
      <c r="UYW94" s="383"/>
      <c r="UYX94" s="384"/>
      <c r="UYY94" s="28"/>
      <c r="UYZ94" s="385"/>
      <c r="UZA94" s="396"/>
      <c r="UZB94" s="392"/>
      <c r="UZC94" s="135"/>
      <c r="UZD94" s="135"/>
      <c r="UZE94" s="386"/>
      <c r="UZF94" s="135"/>
      <c r="UZG94" s="387"/>
      <c r="UZH94" s="387"/>
      <c r="UZI94" s="383"/>
      <c r="UZJ94" s="384"/>
      <c r="UZK94" s="28"/>
      <c r="UZL94" s="385"/>
      <c r="UZM94" s="396"/>
      <c r="UZN94" s="392"/>
      <c r="UZO94" s="135"/>
      <c r="UZP94" s="135"/>
      <c r="UZQ94" s="386"/>
      <c r="UZR94" s="135"/>
      <c r="UZS94" s="387"/>
      <c r="UZT94" s="387"/>
      <c r="UZU94" s="383"/>
      <c r="UZV94" s="384"/>
      <c r="UZW94" s="28"/>
      <c r="UZX94" s="385"/>
      <c r="UZY94" s="396"/>
      <c r="UZZ94" s="392"/>
      <c r="VAA94" s="135"/>
      <c r="VAB94" s="135"/>
      <c r="VAC94" s="386"/>
      <c r="VAD94" s="135"/>
      <c r="VAE94" s="387"/>
      <c r="VAF94" s="387"/>
      <c r="VAG94" s="383"/>
      <c r="VAH94" s="384"/>
      <c r="VAI94" s="28"/>
      <c r="VAJ94" s="385"/>
      <c r="VAK94" s="396"/>
      <c r="VAL94" s="392"/>
      <c r="VAM94" s="135"/>
      <c r="VAN94" s="135"/>
      <c r="VAO94" s="386"/>
      <c r="VAP94" s="135"/>
      <c r="VAQ94" s="387"/>
      <c r="VAR94" s="387"/>
      <c r="VAS94" s="383"/>
      <c r="VAT94" s="384"/>
      <c r="VAU94" s="28"/>
      <c r="VAV94" s="385"/>
      <c r="VAW94" s="396"/>
      <c r="VAX94" s="392"/>
      <c r="VAY94" s="135"/>
      <c r="VAZ94" s="135"/>
      <c r="VBA94" s="386"/>
      <c r="VBB94" s="135"/>
      <c r="VBC94" s="387"/>
      <c r="VBD94" s="387"/>
      <c r="VBE94" s="383"/>
      <c r="VBF94" s="384"/>
      <c r="VBG94" s="28"/>
      <c r="VBH94" s="385"/>
      <c r="VBI94" s="396"/>
      <c r="VBJ94" s="392"/>
      <c r="VBK94" s="135"/>
      <c r="VBL94" s="135"/>
      <c r="VBM94" s="386"/>
      <c r="VBN94" s="135"/>
      <c r="VBO94" s="387"/>
      <c r="VBP94" s="387"/>
      <c r="VBQ94" s="383"/>
      <c r="VBR94" s="384"/>
      <c r="VBS94" s="28"/>
      <c r="VBT94" s="385"/>
      <c r="VBU94" s="396"/>
      <c r="VBV94" s="392"/>
      <c r="VBW94" s="135"/>
      <c r="VBX94" s="135"/>
      <c r="VBY94" s="386"/>
      <c r="VBZ94" s="135"/>
      <c r="VCA94" s="387"/>
      <c r="VCB94" s="387"/>
      <c r="VCC94" s="383"/>
      <c r="VCD94" s="384"/>
      <c r="VCE94" s="28"/>
      <c r="VCF94" s="385"/>
      <c r="VCG94" s="396"/>
      <c r="VCH94" s="392"/>
      <c r="VCI94" s="135"/>
      <c r="VCJ94" s="135"/>
      <c r="VCK94" s="386"/>
      <c r="VCL94" s="135"/>
      <c r="VCM94" s="387"/>
      <c r="VCN94" s="387"/>
      <c r="VCO94" s="383"/>
      <c r="VCP94" s="384"/>
      <c r="VCQ94" s="28"/>
      <c r="VCR94" s="385"/>
      <c r="VCS94" s="396"/>
      <c r="VCT94" s="392"/>
      <c r="VCU94" s="135"/>
      <c r="VCV94" s="135"/>
      <c r="VCW94" s="386"/>
      <c r="VCX94" s="135"/>
      <c r="VCY94" s="387"/>
      <c r="VCZ94" s="387"/>
      <c r="VDA94" s="383"/>
      <c r="VDB94" s="384"/>
      <c r="VDC94" s="28"/>
      <c r="VDD94" s="385"/>
      <c r="VDE94" s="396"/>
      <c r="VDF94" s="392"/>
      <c r="VDG94" s="135"/>
      <c r="VDH94" s="135"/>
      <c r="VDI94" s="386"/>
      <c r="VDJ94" s="135"/>
      <c r="VDK94" s="387"/>
      <c r="VDL94" s="387"/>
      <c r="VDM94" s="383"/>
      <c r="VDN94" s="384"/>
      <c r="VDO94" s="28"/>
      <c r="VDP94" s="385"/>
      <c r="VDQ94" s="396"/>
      <c r="VDR94" s="392"/>
      <c r="VDS94" s="135"/>
      <c r="VDT94" s="135"/>
      <c r="VDU94" s="386"/>
      <c r="VDV94" s="135"/>
      <c r="VDW94" s="387"/>
      <c r="VDX94" s="387"/>
      <c r="VDY94" s="383"/>
      <c r="VDZ94" s="384"/>
      <c r="VEA94" s="28"/>
      <c r="VEB94" s="385"/>
      <c r="VEC94" s="396"/>
      <c r="VED94" s="392"/>
      <c r="VEE94" s="135"/>
      <c r="VEF94" s="135"/>
      <c r="VEG94" s="386"/>
      <c r="VEH94" s="135"/>
      <c r="VEI94" s="387"/>
      <c r="VEJ94" s="387"/>
      <c r="VEK94" s="383"/>
      <c r="VEL94" s="384"/>
      <c r="VEM94" s="28"/>
      <c r="VEN94" s="385"/>
      <c r="VEO94" s="396"/>
      <c r="VEP94" s="392"/>
      <c r="VEQ94" s="135"/>
      <c r="VER94" s="135"/>
      <c r="VES94" s="386"/>
      <c r="VET94" s="135"/>
      <c r="VEU94" s="387"/>
      <c r="VEV94" s="387"/>
      <c r="VEW94" s="383"/>
      <c r="VEX94" s="384"/>
      <c r="VEY94" s="28"/>
      <c r="VEZ94" s="385"/>
      <c r="VFA94" s="396"/>
      <c r="VFB94" s="392"/>
      <c r="VFC94" s="135"/>
      <c r="VFD94" s="135"/>
      <c r="VFE94" s="386"/>
      <c r="VFF94" s="135"/>
      <c r="VFG94" s="387"/>
      <c r="VFH94" s="387"/>
      <c r="VFI94" s="383"/>
      <c r="VFJ94" s="384"/>
      <c r="VFK94" s="28"/>
      <c r="VFL94" s="385"/>
      <c r="VFM94" s="396"/>
      <c r="VFN94" s="392"/>
      <c r="VFO94" s="135"/>
      <c r="VFP94" s="135"/>
      <c r="VFQ94" s="386"/>
      <c r="VFR94" s="135"/>
      <c r="VFS94" s="387"/>
      <c r="VFT94" s="387"/>
      <c r="VFU94" s="383"/>
      <c r="VFV94" s="384"/>
      <c r="VFW94" s="28"/>
      <c r="VFX94" s="385"/>
      <c r="VFY94" s="396"/>
      <c r="VFZ94" s="392"/>
      <c r="VGA94" s="135"/>
      <c r="VGB94" s="135"/>
      <c r="VGC94" s="386"/>
      <c r="VGD94" s="135"/>
      <c r="VGE94" s="387"/>
      <c r="VGF94" s="387"/>
      <c r="VGG94" s="383"/>
      <c r="VGH94" s="384"/>
      <c r="VGI94" s="28"/>
      <c r="VGJ94" s="385"/>
      <c r="VGK94" s="396"/>
      <c r="VGL94" s="392"/>
      <c r="VGM94" s="135"/>
      <c r="VGN94" s="135"/>
      <c r="VGO94" s="386"/>
      <c r="VGP94" s="135"/>
      <c r="VGQ94" s="387"/>
      <c r="VGR94" s="387"/>
      <c r="VGS94" s="383"/>
      <c r="VGT94" s="384"/>
      <c r="VGU94" s="28"/>
      <c r="VGV94" s="385"/>
      <c r="VGW94" s="396"/>
      <c r="VGX94" s="392"/>
      <c r="VGY94" s="135"/>
      <c r="VGZ94" s="135"/>
      <c r="VHA94" s="386"/>
      <c r="VHB94" s="135"/>
      <c r="VHC94" s="387"/>
      <c r="VHD94" s="387"/>
      <c r="VHE94" s="383"/>
      <c r="VHF94" s="384"/>
      <c r="VHG94" s="28"/>
      <c r="VHH94" s="385"/>
      <c r="VHI94" s="396"/>
      <c r="VHJ94" s="392"/>
      <c r="VHK94" s="135"/>
      <c r="VHL94" s="135"/>
      <c r="VHM94" s="386"/>
      <c r="VHN94" s="135"/>
      <c r="VHO94" s="387"/>
      <c r="VHP94" s="387"/>
      <c r="VHQ94" s="383"/>
      <c r="VHR94" s="384"/>
      <c r="VHS94" s="28"/>
      <c r="VHT94" s="385"/>
      <c r="VHU94" s="396"/>
      <c r="VHV94" s="392"/>
      <c r="VHW94" s="135"/>
      <c r="VHX94" s="135"/>
      <c r="VHY94" s="386"/>
      <c r="VHZ94" s="135"/>
      <c r="VIA94" s="387"/>
      <c r="VIB94" s="387"/>
      <c r="VIC94" s="383"/>
      <c r="VID94" s="384"/>
      <c r="VIE94" s="28"/>
      <c r="VIF94" s="385"/>
      <c r="VIG94" s="396"/>
      <c r="VIH94" s="392"/>
      <c r="VII94" s="135"/>
      <c r="VIJ94" s="135"/>
      <c r="VIK94" s="386"/>
      <c r="VIL94" s="135"/>
      <c r="VIM94" s="387"/>
      <c r="VIN94" s="387"/>
      <c r="VIO94" s="383"/>
      <c r="VIP94" s="384"/>
      <c r="VIQ94" s="28"/>
      <c r="VIR94" s="385"/>
      <c r="VIS94" s="396"/>
      <c r="VIT94" s="392"/>
      <c r="VIU94" s="135"/>
      <c r="VIV94" s="135"/>
      <c r="VIW94" s="386"/>
      <c r="VIX94" s="135"/>
      <c r="VIY94" s="387"/>
      <c r="VIZ94" s="387"/>
      <c r="VJA94" s="383"/>
      <c r="VJB94" s="384"/>
      <c r="VJC94" s="28"/>
      <c r="VJD94" s="385"/>
      <c r="VJE94" s="396"/>
      <c r="VJF94" s="392"/>
      <c r="VJG94" s="135"/>
      <c r="VJH94" s="135"/>
      <c r="VJI94" s="386"/>
      <c r="VJJ94" s="135"/>
      <c r="VJK94" s="387"/>
      <c r="VJL94" s="387"/>
      <c r="VJM94" s="383"/>
      <c r="VJN94" s="384"/>
      <c r="VJO94" s="28"/>
      <c r="VJP94" s="385"/>
      <c r="VJQ94" s="396"/>
      <c r="VJR94" s="392"/>
      <c r="VJS94" s="135"/>
      <c r="VJT94" s="135"/>
      <c r="VJU94" s="386"/>
      <c r="VJV94" s="135"/>
      <c r="VJW94" s="387"/>
      <c r="VJX94" s="387"/>
      <c r="VJY94" s="383"/>
      <c r="VJZ94" s="384"/>
      <c r="VKA94" s="28"/>
      <c r="VKB94" s="385"/>
      <c r="VKC94" s="396"/>
      <c r="VKD94" s="392"/>
      <c r="VKE94" s="135"/>
      <c r="VKF94" s="135"/>
      <c r="VKG94" s="386"/>
      <c r="VKH94" s="135"/>
      <c r="VKI94" s="387"/>
      <c r="VKJ94" s="387"/>
      <c r="VKK94" s="383"/>
      <c r="VKL94" s="384"/>
      <c r="VKM94" s="28"/>
      <c r="VKN94" s="385"/>
      <c r="VKO94" s="396"/>
      <c r="VKP94" s="392"/>
      <c r="VKQ94" s="135"/>
      <c r="VKR94" s="135"/>
      <c r="VKS94" s="386"/>
      <c r="VKT94" s="135"/>
      <c r="VKU94" s="387"/>
      <c r="VKV94" s="387"/>
      <c r="VKW94" s="383"/>
      <c r="VKX94" s="384"/>
      <c r="VKY94" s="28"/>
      <c r="VKZ94" s="385"/>
      <c r="VLA94" s="396"/>
      <c r="VLB94" s="392"/>
      <c r="VLC94" s="135"/>
      <c r="VLD94" s="135"/>
      <c r="VLE94" s="386"/>
      <c r="VLF94" s="135"/>
      <c r="VLG94" s="387"/>
      <c r="VLH94" s="387"/>
      <c r="VLI94" s="383"/>
      <c r="VLJ94" s="384"/>
      <c r="VLK94" s="28"/>
      <c r="VLL94" s="385"/>
      <c r="VLM94" s="396"/>
      <c r="VLN94" s="392"/>
      <c r="VLO94" s="135"/>
      <c r="VLP94" s="135"/>
      <c r="VLQ94" s="386"/>
      <c r="VLR94" s="135"/>
      <c r="VLS94" s="387"/>
      <c r="VLT94" s="387"/>
      <c r="VLU94" s="383"/>
      <c r="VLV94" s="384"/>
      <c r="VLW94" s="28"/>
      <c r="VLX94" s="385"/>
      <c r="VLY94" s="396"/>
      <c r="VLZ94" s="392"/>
      <c r="VMA94" s="135"/>
      <c r="VMB94" s="135"/>
      <c r="VMC94" s="386"/>
      <c r="VMD94" s="135"/>
      <c r="VME94" s="387"/>
      <c r="VMF94" s="387"/>
      <c r="VMG94" s="383"/>
      <c r="VMH94" s="384"/>
      <c r="VMI94" s="28"/>
      <c r="VMJ94" s="385"/>
      <c r="VMK94" s="396"/>
      <c r="VML94" s="392"/>
      <c r="VMM94" s="135"/>
      <c r="VMN94" s="135"/>
      <c r="VMO94" s="386"/>
      <c r="VMP94" s="135"/>
      <c r="VMQ94" s="387"/>
      <c r="VMR94" s="387"/>
      <c r="VMS94" s="383"/>
      <c r="VMT94" s="384"/>
      <c r="VMU94" s="28"/>
      <c r="VMV94" s="385"/>
      <c r="VMW94" s="396"/>
      <c r="VMX94" s="392"/>
      <c r="VMY94" s="135"/>
      <c r="VMZ94" s="135"/>
      <c r="VNA94" s="386"/>
      <c r="VNB94" s="135"/>
      <c r="VNC94" s="387"/>
      <c r="VND94" s="387"/>
      <c r="VNE94" s="383"/>
      <c r="VNF94" s="384"/>
      <c r="VNG94" s="28"/>
      <c r="VNH94" s="385"/>
      <c r="VNI94" s="396"/>
      <c r="VNJ94" s="392"/>
      <c r="VNK94" s="135"/>
      <c r="VNL94" s="135"/>
      <c r="VNM94" s="386"/>
      <c r="VNN94" s="135"/>
      <c r="VNO94" s="387"/>
      <c r="VNP94" s="387"/>
      <c r="VNQ94" s="383"/>
      <c r="VNR94" s="384"/>
      <c r="VNS94" s="28"/>
      <c r="VNT94" s="385"/>
      <c r="VNU94" s="396"/>
      <c r="VNV94" s="392"/>
      <c r="VNW94" s="135"/>
      <c r="VNX94" s="135"/>
      <c r="VNY94" s="386"/>
      <c r="VNZ94" s="135"/>
      <c r="VOA94" s="387"/>
      <c r="VOB94" s="387"/>
      <c r="VOC94" s="383"/>
      <c r="VOD94" s="384"/>
      <c r="VOE94" s="28"/>
      <c r="VOF94" s="385"/>
      <c r="VOG94" s="396"/>
      <c r="VOH94" s="392"/>
      <c r="VOI94" s="135"/>
      <c r="VOJ94" s="135"/>
      <c r="VOK94" s="386"/>
      <c r="VOL94" s="135"/>
      <c r="VOM94" s="387"/>
      <c r="VON94" s="387"/>
      <c r="VOO94" s="383"/>
      <c r="VOP94" s="384"/>
      <c r="VOQ94" s="28"/>
      <c r="VOR94" s="385"/>
      <c r="VOS94" s="396"/>
      <c r="VOT94" s="392"/>
      <c r="VOU94" s="135"/>
      <c r="VOV94" s="135"/>
      <c r="VOW94" s="386"/>
      <c r="VOX94" s="135"/>
      <c r="VOY94" s="387"/>
      <c r="VOZ94" s="387"/>
      <c r="VPA94" s="383"/>
      <c r="VPB94" s="384"/>
      <c r="VPC94" s="28"/>
      <c r="VPD94" s="385"/>
      <c r="VPE94" s="396"/>
      <c r="VPF94" s="392"/>
      <c r="VPG94" s="135"/>
      <c r="VPH94" s="135"/>
      <c r="VPI94" s="386"/>
      <c r="VPJ94" s="135"/>
      <c r="VPK94" s="387"/>
      <c r="VPL94" s="387"/>
      <c r="VPM94" s="383"/>
      <c r="VPN94" s="384"/>
      <c r="VPO94" s="28"/>
      <c r="VPP94" s="385"/>
      <c r="VPQ94" s="396"/>
      <c r="VPR94" s="392"/>
      <c r="VPS94" s="135"/>
      <c r="VPT94" s="135"/>
      <c r="VPU94" s="386"/>
      <c r="VPV94" s="135"/>
      <c r="VPW94" s="387"/>
      <c r="VPX94" s="387"/>
      <c r="VPY94" s="383"/>
      <c r="VPZ94" s="384"/>
      <c r="VQA94" s="28"/>
      <c r="VQB94" s="385"/>
      <c r="VQC94" s="396"/>
      <c r="VQD94" s="392"/>
      <c r="VQE94" s="135"/>
      <c r="VQF94" s="135"/>
      <c r="VQG94" s="386"/>
      <c r="VQH94" s="135"/>
      <c r="VQI94" s="387"/>
      <c r="VQJ94" s="387"/>
      <c r="VQK94" s="383"/>
      <c r="VQL94" s="384"/>
      <c r="VQM94" s="28"/>
      <c r="VQN94" s="385"/>
      <c r="VQO94" s="396"/>
      <c r="VQP94" s="392"/>
      <c r="VQQ94" s="135"/>
      <c r="VQR94" s="135"/>
      <c r="VQS94" s="386"/>
      <c r="VQT94" s="135"/>
      <c r="VQU94" s="387"/>
      <c r="VQV94" s="387"/>
      <c r="VQW94" s="383"/>
      <c r="VQX94" s="384"/>
      <c r="VQY94" s="28"/>
      <c r="VQZ94" s="385"/>
      <c r="VRA94" s="396"/>
      <c r="VRB94" s="392"/>
      <c r="VRC94" s="135"/>
      <c r="VRD94" s="135"/>
      <c r="VRE94" s="386"/>
      <c r="VRF94" s="135"/>
      <c r="VRG94" s="387"/>
      <c r="VRH94" s="387"/>
      <c r="VRI94" s="383"/>
      <c r="VRJ94" s="384"/>
      <c r="VRK94" s="28"/>
      <c r="VRL94" s="385"/>
      <c r="VRM94" s="396"/>
      <c r="VRN94" s="392"/>
      <c r="VRO94" s="135"/>
      <c r="VRP94" s="135"/>
      <c r="VRQ94" s="386"/>
      <c r="VRR94" s="135"/>
      <c r="VRS94" s="387"/>
      <c r="VRT94" s="387"/>
      <c r="VRU94" s="383"/>
      <c r="VRV94" s="384"/>
      <c r="VRW94" s="28"/>
      <c r="VRX94" s="385"/>
      <c r="VRY94" s="396"/>
      <c r="VRZ94" s="392"/>
      <c r="VSA94" s="135"/>
      <c r="VSB94" s="135"/>
      <c r="VSC94" s="386"/>
      <c r="VSD94" s="135"/>
      <c r="VSE94" s="387"/>
      <c r="VSF94" s="387"/>
      <c r="VSG94" s="383"/>
      <c r="VSH94" s="384"/>
      <c r="VSI94" s="28"/>
      <c r="VSJ94" s="385"/>
      <c r="VSK94" s="396"/>
      <c r="VSL94" s="392"/>
      <c r="VSM94" s="135"/>
      <c r="VSN94" s="135"/>
      <c r="VSO94" s="386"/>
      <c r="VSP94" s="135"/>
      <c r="VSQ94" s="387"/>
      <c r="VSR94" s="387"/>
      <c r="VSS94" s="383"/>
      <c r="VST94" s="384"/>
      <c r="VSU94" s="28"/>
      <c r="VSV94" s="385"/>
      <c r="VSW94" s="396"/>
      <c r="VSX94" s="392"/>
      <c r="VSY94" s="135"/>
      <c r="VSZ94" s="135"/>
      <c r="VTA94" s="386"/>
      <c r="VTB94" s="135"/>
      <c r="VTC94" s="387"/>
      <c r="VTD94" s="387"/>
      <c r="VTE94" s="383"/>
      <c r="VTF94" s="384"/>
      <c r="VTG94" s="28"/>
      <c r="VTH94" s="385"/>
      <c r="VTI94" s="396"/>
      <c r="VTJ94" s="392"/>
      <c r="VTK94" s="135"/>
      <c r="VTL94" s="135"/>
      <c r="VTM94" s="386"/>
      <c r="VTN94" s="135"/>
      <c r="VTO94" s="387"/>
      <c r="VTP94" s="387"/>
      <c r="VTQ94" s="383"/>
      <c r="VTR94" s="384"/>
      <c r="VTS94" s="28"/>
      <c r="VTT94" s="385"/>
      <c r="VTU94" s="396"/>
      <c r="VTV94" s="392"/>
      <c r="VTW94" s="135"/>
      <c r="VTX94" s="135"/>
      <c r="VTY94" s="386"/>
      <c r="VTZ94" s="135"/>
      <c r="VUA94" s="387"/>
      <c r="VUB94" s="387"/>
      <c r="VUC94" s="383"/>
      <c r="VUD94" s="384"/>
      <c r="VUE94" s="28"/>
      <c r="VUF94" s="385"/>
      <c r="VUG94" s="396"/>
      <c r="VUH94" s="392"/>
      <c r="VUI94" s="135"/>
      <c r="VUJ94" s="135"/>
      <c r="VUK94" s="386"/>
      <c r="VUL94" s="135"/>
      <c r="VUM94" s="387"/>
      <c r="VUN94" s="387"/>
      <c r="VUO94" s="383"/>
      <c r="VUP94" s="384"/>
      <c r="VUQ94" s="28"/>
      <c r="VUR94" s="385"/>
      <c r="VUS94" s="396"/>
      <c r="VUT94" s="392"/>
      <c r="VUU94" s="135"/>
      <c r="VUV94" s="135"/>
      <c r="VUW94" s="386"/>
      <c r="VUX94" s="135"/>
      <c r="VUY94" s="387"/>
      <c r="VUZ94" s="387"/>
      <c r="VVA94" s="383"/>
      <c r="VVB94" s="384"/>
      <c r="VVC94" s="28"/>
      <c r="VVD94" s="385"/>
      <c r="VVE94" s="396"/>
      <c r="VVF94" s="392"/>
      <c r="VVG94" s="135"/>
      <c r="VVH94" s="135"/>
      <c r="VVI94" s="386"/>
      <c r="VVJ94" s="135"/>
      <c r="VVK94" s="387"/>
      <c r="VVL94" s="387"/>
      <c r="VVM94" s="383"/>
      <c r="VVN94" s="384"/>
      <c r="VVO94" s="28"/>
      <c r="VVP94" s="385"/>
      <c r="VVQ94" s="396"/>
      <c r="VVR94" s="392"/>
      <c r="VVS94" s="135"/>
      <c r="VVT94" s="135"/>
      <c r="VVU94" s="386"/>
      <c r="VVV94" s="135"/>
      <c r="VVW94" s="387"/>
      <c r="VVX94" s="387"/>
      <c r="VVY94" s="383"/>
      <c r="VVZ94" s="384"/>
      <c r="VWA94" s="28"/>
      <c r="VWB94" s="385"/>
      <c r="VWC94" s="396"/>
      <c r="VWD94" s="392"/>
      <c r="VWE94" s="135"/>
      <c r="VWF94" s="135"/>
      <c r="VWG94" s="386"/>
      <c r="VWH94" s="135"/>
      <c r="VWI94" s="387"/>
      <c r="VWJ94" s="387"/>
      <c r="VWK94" s="383"/>
      <c r="VWL94" s="384"/>
      <c r="VWM94" s="28"/>
      <c r="VWN94" s="385"/>
      <c r="VWO94" s="396"/>
      <c r="VWP94" s="392"/>
      <c r="VWQ94" s="135"/>
      <c r="VWR94" s="135"/>
      <c r="VWS94" s="386"/>
      <c r="VWT94" s="135"/>
      <c r="VWU94" s="387"/>
      <c r="VWV94" s="387"/>
      <c r="VWW94" s="383"/>
      <c r="VWX94" s="384"/>
      <c r="VWY94" s="28"/>
      <c r="VWZ94" s="385"/>
      <c r="VXA94" s="396"/>
      <c r="VXB94" s="392"/>
      <c r="VXC94" s="135"/>
      <c r="VXD94" s="135"/>
      <c r="VXE94" s="386"/>
      <c r="VXF94" s="135"/>
      <c r="VXG94" s="387"/>
      <c r="VXH94" s="387"/>
      <c r="VXI94" s="383"/>
      <c r="VXJ94" s="384"/>
      <c r="VXK94" s="28"/>
      <c r="VXL94" s="385"/>
      <c r="VXM94" s="396"/>
      <c r="VXN94" s="392"/>
      <c r="VXO94" s="135"/>
      <c r="VXP94" s="135"/>
      <c r="VXQ94" s="386"/>
      <c r="VXR94" s="135"/>
      <c r="VXS94" s="387"/>
      <c r="VXT94" s="387"/>
      <c r="VXU94" s="383"/>
      <c r="VXV94" s="384"/>
      <c r="VXW94" s="28"/>
      <c r="VXX94" s="385"/>
      <c r="VXY94" s="396"/>
      <c r="VXZ94" s="392"/>
      <c r="VYA94" s="135"/>
      <c r="VYB94" s="135"/>
      <c r="VYC94" s="386"/>
      <c r="VYD94" s="135"/>
      <c r="VYE94" s="387"/>
      <c r="VYF94" s="387"/>
      <c r="VYG94" s="383"/>
      <c r="VYH94" s="384"/>
      <c r="VYI94" s="28"/>
      <c r="VYJ94" s="385"/>
      <c r="VYK94" s="396"/>
      <c r="VYL94" s="392"/>
      <c r="VYM94" s="135"/>
      <c r="VYN94" s="135"/>
      <c r="VYO94" s="386"/>
      <c r="VYP94" s="135"/>
      <c r="VYQ94" s="387"/>
      <c r="VYR94" s="387"/>
      <c r="VYS94" s="383"/>
      <c r="VYT94" s="384"/>
      <c r="VYU94" s="28"/>
      <c r="VYV94" s="385"/>
      <c r="VYW94" s="396"/>
      <c r="VYX94" s="392"/>
      <c r="VYY94" s="135"/>
      <c r="VYZ94" s="135"/>
      <c r="VZA94" s="386"/>
      <c r="VZB94" s="135"/>
      <c r="VZC94" s="387"/>
      <c r="VZD94" s="387"/>
      <c r="VZE94" s="383"/>
      <c r="VZF94" s="384"/>
      <c r="VZG94" s="28"/>
      <c r="VZH94" s="385"/>
      <c r="VZI94" s="396"/>
      <c r="VZJ94" s="392"/>
      <c r="VZK94" s="135"/>
      <c r="VZL94" s="135"/>
      <c r="VZM94" s="386"/>
      <c r="VZN94" s="135"/>
      <c r="VZO94" s="387"/>
      <c r="VZP94" s="387"/>
      <c r="VZQ94" s="383"/>
      <c r="VZR94" s="384"/>
      <c r="VZS94" s="28"/>
      <c r="VZT94" s="385"/>
      <c r="VZU94" s="396"/>
      <c r="VZV94" s="392"/>
      <c r="VZW94" s="135"/>
      <c r="VZX94" s="135"/>
      <c r="VZY94" s="386"/>
      <c r="VZZ94" s="135"/>
      <c r="WAA94" s="387"/>
      <c r="WAB94" s="387"/>
      <c r="WAC94" s="383"/>
      <c r="WAD94" s="384"/>
      <c r="WAE94" s="28"/>
      <c r="WAF94" s="385"/>
      <c r="WAG94" s="396"/>
      <c r="WAH94" s="392"/>
      <c r="WAI94" s="135"/>
      <c r="WAJ94" s="135"/>
      <c r="WAK94" s="386"/>
      <c r="WAL94" s="135"/>
      <c r="WAM94" s="387"/>
      <c r="WAN94" s="387"/>
      <c r="WAO94" s="383"/>
      <c r="WAP94" s="384"/>
      <c r="WAQ94" s="28"/>
      <c r="WAR94" s="385"/>
      <c r="WAS94" s="396"/>
      <c r="WAT94" s="392"/>
      <c r="WAU94" s="135"/>
      <c r="WAV94" s="135"/>
      <c r="WAW94" s="386"/>
      <c r="WAX94" s="135"/>
      <c r="WAY94" s="387"/>
      <c r="WAZ94" s="387"/>
      <c r="WBA94" s="383"/>
      <c r="WBB94" s="384"/>
      <c r="WBC94" s="28"/>
      <c r="WBD94" s="385"/>
      <c r="WBE94" s="396"/>
      <c r="WBF94" s="392"/>
      <c r="WBG94" s="135"/>
      <c r="WBH94" s="135"/>
      <c r="WBI94" s="386"/>
      <c r="WBJ94" s="135"/>
      <c r="WBK94" s="387"/>
      <c r="WBL94" s="387"/>
      <c r="WBM94" s="383"/>
      <c r="WBN94" s="384"/>
      <c r="WBO94" s="28"/>
      <c r="WBP94" s="385"/>
      <c r="WBQ94" s="396"/>
      <c r="WBR94" s="392"/>
      <c r="WBS94" s="135"/>
      <c r="WBT94" s="135"/>
      <c r="WBU94" s="386"/>
      <c r="WBV94" s="135"/>
      <c r="WBW94" s="387"/>
      <c r="WBX94" s="387"/>
      <c r="WBY94" s="383"/>
      <c r="WBZ94" s="384"/>
      <c r="WCA94" s="28"/>
      <c r="WCB94" s="385"/>
      <c r="WCC94" s="396"/>
      <c r="WCD94" s="392"/>
      <c r="WCE94" s="135"/>
      <c r="WCF94" s="135"/>
      <c r="WCG94" s="386"/>
      <c r="WCH94" s="135"/>
      <c r="WCI94" s="387"/>
      <c r="WCJ94" s="387"/>
      <c r="WCK94" s="383"/>
      <c r="WCL94" s="384"/>
      <c r="WCM94" s="28"/>
      <c r="WCN94" s="385"/>
      <c r="WCO94" s="396"/>
      <c r="WCP94" s="392"/>
      <c r="WCQ94" s="135"/>
      <c r="WCR94" s="135"/>
      <c r="WCS94" s="386"/>
      <c r="WCT94" s="135"/>
      <c r="WCU94" s="387"/>
      <c r="WCV94" s="387"/>
      <c r="WCW94" s="383"/>
      <c r="WCX94" s="384"/>
      <c r="WCY94" s="28"/>
      <c r="WCZ94" s="385"/>
      <c r="WDA94" s="396"/>
      <c r="WDB94" s="392"/>
      <c r="WDC94" s="135"/>
      <c r="WDD94" s="135"/>
      <c r="WDE94" s="386"/>
      <c r="WDF94" s="135"/>
      <c r="WDG94" s="387"/>
      <c r="WDH94" s="387"/>
      <c r="WDI94" s="383"/>
      <c r="WDJ94" s="384"/>
      <c r="WDK94" s="28"/>
      <c r="WDL94" s="385"/>
      <c r="WDM94" s="396"/>
      <c r="WDN94" s="392"/>
      <c r="WDO94" s="135"/>
      <c r="WDP94" s="135"/>
      <c r="WDQ94" s="386"/>
      <c r="WDR94" s="135"/>
      <c r="WDS94" s="387"/>
      <c r="WDT94" s="387"/>
      <c r="WDU94" s="383"/>
      <c r="WDV94" s="384"/>
      <c r="WDW94" s="28"/>
      <c r="WDX94" s="385"/>
      <c r="WDY94" s="396"/>
      <c r="WDZ94" s="392"/>
      <c r="WEA94" s="135"/>
      <c r="WEB94" s="135"/>
      <c r="WEC94" s="386"/>
      <c r="WED94" s="135"/>
      <c r="WEE94" s="387"/>
      <c r="WEF94" s="387"/>
      <c r="WEG94" s="383"/>
      <c r="WEH94" s="384"/>
      <c r="WEI94" s="28"/>
      <c r="WEJ94" s="385"/>
      <c r="WEK94" s="396"/>
      <c r="WEL94" s="392"/>
      <c r="WEM94" s="135"/>
      <c r="WEN94" s="135"/>
      <c r="WEO94" s="386"/>
      <c r="WEP94" s="135"/>
      <c r="WEQ94" s="387"/>
      <c r="WER94" s="387"/>
      <c r="WES94" s="383"/>
      <c r="WET94" s="384"/>
      <c r="WEU94" s="28"/>
      <c r="WEV94" s="385"/>
      <c r="WEW94" s="396"/>
      <c r="WEX94" s="392"/>
      <c r="WEY94" s="135"/>
      <c r="WEZ94" s="135"/>
      <c r="WFA94" s="386"/>
      <c r="WFB94" s="135"/>
      <c r="WFC94" s="387"/>
      <c r="WFD94" s="387"/>
      <c r="WFE94" s="383"/>
      <c r="WFF94" s="384"/>
      <c r="WFG94" s="28"/>
      <c r="WFH94" s="385"/>
      <c r="WFI94" s="396"/>
      <c r="WFJ94" s="392"/>
      <c r="WFK94" s="135"/>
      <c r="WFL94" s="135"/>
      <c r="WFM94" s="386"/>
      <c r="WFN94" s="135"/>
      <c r="WFO94" s="387"/>
      <c r="WFP94" s="387"/>
      <c r="WFQ94" s="383"/>
      <c r="WFR94" s="384"/>
      <c r="WFS94" s="28"/>
      <c r="WFT94" s="385"/>
      <c r="WFU94" s="396"/>
      <c r="WFV94" s="392"/>
      <c r="WFW94" s="135"/>
      <c r="WFX94" s="135"/>
      <c r="WFY94" s="386"/>
      <c r="WFZ94" s="135"/>
      <c r="WGA94" s="387"/>
      <c r="WGB94" s="387"/>
      <c r="WGC94" s="383"/>
      <c r="WGD94" s="384"/>
      <c r="WGE94" s="28"/>
      <c r="WGF94" s="385"/>
      <c r="WGG94" s="396"/>
      <c r="WGH94" s="392"/>
      <c r="WGI94" s="135"/>
      <c r="WGJ94" s="135"/>
      <c r="WGK94" s="386"/>
      <c r="WGL94" s="135"/>
      <c r="WGM94" s="387"/>
      <c r="WGN94" s="387"/>
      <c r="WGO94" s="383"/>
      <c r="WGP94" s="384"/>
      <c r="WGQ94" s="28"/>
      <c r="WGR94" s="385"/>
      <c r="WGS94" s="396"/>
      <c r="WGT94" s="392"/>
      <c r="WGU94" s="135"/>
      <c r="WGV94" s="135"/>
      <c r="WGW94" s="386"/>
      <c r="WGX94" s="135"/>
      <c r="WGY94" s="387"/>
      <c r="WGZ94" s="387"/>
      <c r="WHA94" s="383"/>
      <c r="WHB94" s="384"/>
      <c r="WHC94" s="28"/>
      <c r="WHD94" s="385"/>
      <c r="WHE94" s="396"/>
      <c r="WHF94" s="392"/>
      <c r="WHG94" s="135"/>
      <c r="WHH94" s="135"/>
      <c r="WHI94" s="386"/>
      <c r="WHJ94" s="135"/>
      <c r="WHK94" s="387"/>
      <c r="WHL94" s="387"/>
      <c r="WHM94" s="383"/>
      <c r="WHN94" s="384"/>
      <c r="WHO94" s="28"/>
      <c r="WHP94" s="385"/>
      <c r="WHQ94" s="396"/>
      <c r="WHR94" s="392"/>
      <c r="WHS94" s="135"/>
      <c r="WHT94" s="135"/>
      <c r="WHU94" s="386"/>
      <c r="WHV94" s="135"/>
      <c r="WHW94" s="387"/>
      <c r="WHX94" s="387"/>
      <c r="WHY94" s="383"/>
      <c r="WHZ94" s="384"/>
      <c r="WIA94" s="28"/>
      <c r="WIB94" s="385"/>
      <c r="WIC94" s="396"/>
      <c r="WID94" s="392"/>
      <c r="WIE94" s="135"/>
      <c r="WIF94" s="135"/>
      <c r="WIG94" s="386"/>
      <c r="WIH94" s="135"/>
      <c r="WII94" s="387"/>
      <c r="WIJ94" s="387"/>
      <c r="WIK94" s="383"/>
      <c r="WIL94" s="384"/>
      <c r="WIM94" s="28"/>
      <c r="WIN94" s="385"/>
      <c r="WIO94" s="396"/>
      <c r="WIP94" s="392"/>
      <c r="WIQ94" s="135"/>
      <c r="WIR94" s="135"/>
      <c r="WIS94" s="386"/>
      <c r="WIT94" s="135"/>
      <c r="WIU94" s="387"/>
      <c r="WIV94" s="387"/>
      <c r="WIW94" s="383"/>
      <c r="WIX94" s="384"/>
      <c r="WIY94" s="28"/>
      <c r="WIZ94" s="385"/>
      <c r="WJA94" s="396"/>
      <c r="WJB94" s="392"/>
      <c r="WJC94" s="135"/>
      <c r="WJD94" s="135"/>
      <c r="WJE94" s="386"/>
      <c r="WJF94" s="135"/>
      <c r="WJG94" s="387"/>
      <c r="WJH94" s="387"/>
      <c r="WJI94" s="383"/>
      <c r="WJJ94" s="384"/>
      <c r="WJK94" s="28"/>
      <c r="WJL94" s="385"/>
      <c r="WJM94" s="396"/>
      <c r="WJN94" s="392"/>
      <c r="WJO94" s="135"/>
      <c r="WJP94" s="135"/>
      <c r="WJQ94" s="386"/>
      <c r="WJR94" s="135"/>
      <c r="WJS94" s="387"/>
      <c r="WJT94" s="387"/>
      <c r="WJU94" s="383"/>
      <c r="WJV94" s="384"/>
      <c r="WJW94" s="28"/>
      <c r="WJX94" s="385"/>
      <c r="WJY94" s="396"/>
      <c r="WJZ94" s="392"/>
      <c r="WKA94" s="135"/>
      <c r="WKB94" s="135"/>
      <c r="WKC94" s="386"/>
      <c r="WKD94" s="135"/>
      <c r="WKE94" s="387"/>
      <c r="WKF94" s="387"/>
      <c r="WKG94" s="383"/>
      <c r="WKH94" s="384"/>
      <c r="WKI94" s="28"/>
      <c r="WKJ94" s="385"/>
      <c r="WKK94" s="396"/>
      <c r="WKL94" s="392"/>
      <c r="WKM94" s="135"/>
      <c r="WKN94" s="135"/>
      <c r="WKO94" s="386"/>
      <c r="WKP94" s="135"/>
      <c r="WKQ94" s="387"/>
      <c r="WKR94" s="387"/>
      <c r="WKS94" s="383"/>
      <c r="WKT94" s="384"/>
      <c r="WKU94" s="28"/>
      <c r="WKV94" s="385"/>
      <c r="WKW94" s="396"/>
      <c r="WKX94" s="392"/>
      <c r="WKY94" s="135"/>
      <c r="WKZ94" s="135"/>
      <c r="WLA94" s="386"/>
      <c r="WLB94" s="135"/>
      <c r="WLC94" s="387"/>
      <c r="WLD94" s="387"/>
      <c r="WLE94" s="383"/>
      <c r="WLF94" s="384"/>
      <c r="WLG94" s="28"/>
      <c r="WLH94" s="385"/>
      <c r="WLI94" s="396"/>
      <c r="WLJ94" s="392"/>
      <c r="WLK94" s="135"/>
      <c r="WLL94" s="135"/>
      <c r="WLM94" s="386"/>
      <c r="WLN94" s="135"/>
      <c r="WLO94" s="387"/>
      <c r="WLP94" s="387"/>
      <c r="WLQ94" s="383"/>
      <c r="WLR94" s="384"/>
      <c r="WLS94" s="28"/>
      <c r="WLT94" s="385"/>
      <c r="WLU94" s="396"/>
      <c r="WLV94" s="392"/>
      <c r="WLW94" s="135"/>
      <c r="WLX94" s="135"/>
      <c r="WLY94" s="386"/>
      <c r="WLZ94" s="135"/>
      <c r="WMA94" s="387"/>
      <c r="WMB94" s="387"/>
      <c r="WMC94" s="383"/>
      <c r="WMD94" s="384"/>
      <c r="WME94" s="28"/>
      <c r="WMF94" s="385"/>
      <c r="WMG94" s="396"/>
      <c r="WMH94" s="392"/>
      <c r="WMI94" s="135"/>
      <c r="WMJ94" s="135"/>
      <c r="WMK94" s="386"/>
      <c r="WML94" s="135"/>
      <c r="WMM94" s="387"/>
      <c r="WMN94" s="387"/>
      <c r="WMO94" s="383"/>
      <c r="WMP94" s="384"/>
      <c r="WMQ94" s="28"/>
      <c r="WMR94" s="385"/>
      <c r="WMS94" s="396"/>
      <c r="WMT94" s="392"/>
      <c r="WMU94" s="135"/>
      <c r="WMV94" s="135"/>
      <c r="WMW94" s="386"/>
      <c r="WMX94" s="135"/>
      <c r="WMY94" s="387"/>
      <c r="WMZ94" s="387"/>
      <c r="WNA94" s="383"/>
      <c r="WNB94" s="384"/>
      <c r="WNC94" s="28"/>
      <c r="WND94" s="385"/>
      <c r="WNE94" s="396"/>
      <c r="WNF94" s="392"/>
      <c r="WNG94" s="135"/>
      <c r="WNH94" s="135"/>
      <c r="WNI94" s="386"/>
      <c r="WNJ94" s="135"/>
      <c r="WNK94" s="387"/>
      <c r="WNL94" s="387"/>
      <c r="WNM94" s="383"/>
      <c r="WNN94" s="384"/>
      <c r="WNO94" s="28"/>
      <c r="WNP94" s="385"/>
      <c r="WNQ94" s="396"/>
      <c r="WNR94" s="392"/>
      <c r="WNS94" s="135"/>
      <c r="WNT94" s="135"/>
      <c r="WNU94" s="386"/>
      <c r="WNV94" s="135"/>
      <c r="WNW94" s="387"/>
      <c r="WNX94" s="387"/>
      <c r="WNY94" s="383"/>
      <c r="WNZ94" s="384"/>
      <c r="WOA94" s="28"/>
      <c r="WOB94" s="385"/>
      <c r="WOC94" s="396"/>
      <c r="WOD94" s="392"/>
      <c r="WOE94" s="135"/>
      <c r="WOF94" s="135"/>
      <c r="WOG94" s="386"/>
      <c r="WOH94" s="135"/>
      <c r="WOI94" s="387"/>
      <c r="WOJ94" s="387"/>
      <c r="WOK94" s="383"/>
      <c r="WOL94" s="384"/>
      <c r="WOM94" s="28"/>
      <c r="WON94" s="385"/>
      <c r="WOO94" s="396"/>
      <c r="WOP94" s="392"/>
      <c r="WOQ94" s="135"/>
      <c r="WOR94" s="135"/>
      <c r="WOS94" s="386"/>
      <c r="WOT94" s="135"/>
      <c r="WOU94" s="387"/>
      <c r="WOV94" s="387"/>
      <c r="WOW94" s="383"/>
      <c r="WOX94" s="384"/>
      <c r="WOY94" s="28"/>
      <c r="WOZ94" s="385"/>
      <c r="WPA94" s="396"/>
      <c r="WPB94" s="392"/>
      <c r="WPC94" s="135"/>
      <c r="WPD94" s="135"/>
      <c r="WPE94" s="386"/>
      <c r="WPF94" s="135"/>
      <c r="WPG94" s="387"/>
      <c r="WPH94" s="387"/>
      <c r="WPI94" s="383"/>
      <c r="WPJ94" s="384"/>
      <c r="WPK94" s="28"/>
      <c r="WPL94" s="385"/>
      <c r="WPM94" s="396"/>
      <c r="WPN94" s="392"/>
      <c r="WPO94" s="135"/>
      <c r="WPP94" s="135"/>
      <c r="WPQ94" s="386"/>
      <c r="WPR94" s="135"/>
      <c r="WPS94" s="387"/>
      <c r="WPT94" s="387"/>
      <c r="WPU94" s="383"/>
      <c r="WPV94" s="384"/>
      <c r="WPW94" s="28"/>
      <c r="WPX94" s="385"/>
      <c r="WPY94" s="396"/>
      <c r="WPZ94" s="392"/>
      <c r="WQA94" s="135"/>
      <c r="WQB94" s="135"/>
      <c r="WQC94" s="386"/>
      <c r="WQD94" s="135"/>
      <c r="WQE94" s="387"/>
      <c r="WQF94" s="387"/>
      <c r="WQG94" s="383"/>
      <c r="WQH94" s="384"/>
      <c r="WQI94" s="28"/>
      <c r="WQJ94" s="385"/>
      <c r="WQK94" s="396"/>
      <c r="WQL94" s="392"/>
      <c r="WQM94" s="135"/>
      <c r="WQN94" s="135"/>
      <c r="WQO94" s="386"/>
      <c r="WQP94" s="135"/>
      <c r="WQQ94" s="387"/>
      <c r="WQR94" s="387"/>
      <c r="WQS94" s="383"/>
      <c r="WQT94" s="384"/>
      <c r="WQU94" s="28"/>
      <c r="WQV94" s="385"/>
      <c r="WQW94" s="396"/>
      <c r="WQX94" s="392"/>
      <c r="WQY94" s="135"/>
      <c r="WQZ94" s="135"/>
      <c r="WRA94" s="386"/>
      <c r="WRB94" s="135"/>
      <c r="WRC94" s="387"/>
      <c r="WRD94" s="387"/>
      <c r="WRE94" s="383"/>
      <c r="WRF94" s="384"/>
      <c r="WRG94" s="28"/>
      <c r="WRH94" s="385"/>
      <c r="WRI94" s="396"/>
      <c r="WRJ94" s="392"/>
      <c r="WRK94" s="135"/>
      <c r="WRL94" s="135"/>
      <c r="WRM94" s="386"/>
      <c r="WRN94" s="135"/>
      <c r="WRO94" s="387"/>
      <c r="WRP94" s="387"/>
      <c r="WRQ94" s="383"/>
      <c r="WRR94" s="384"/>
      <c r="WRS94" s="28"/>
      <c r="WRT94" s="385"/>
      <c r="WRU94" s="396"/>
      <c r="WRV94" s="392"/>
      <c r="WRW94" s="135"/>
      <c r="WRX94" s="135"/>
      <c r="WRY94" s="386"/>
      <c r="WRZ94" s="135"/>
      <c r="WSA94" s="387"/>
      <c r="WSB94" s="387"/>
      <c r="WSC94" s="383"/>
      <c r="WSD94" s="384"/>
      <c r="WSE94" s="28"/>
      <c r="WSF94" s="385"/>
      <c r="WSG94" s="396"/>
      <c r="WSH94" s="392"/>
      <c r="WSI94" s="135"/>
      <c r="WSJ94" s="135"/>
      <c r="WSK94" s="386"/>
      <c r="WSL94" s="135"/>
      <c r="WSM94" s="387"/>
      <c r="WSN94" s="387"/>
      <c r="WSO94" s="383"/>
      <c r="WSP94" s="384"/>
      <c r="WSQ94" s="28"/>
      <c r="WSR94" s="385"/>
      <c r="WSS94" s="396"/>
      <c r="WST94" s="392"/>
      <c r="WSU94" s="135"/>
      <c r="WSV94" s="135"/>
      <c r="WSW94" s="386"/>
      <c r="WSX94" s="135"/>
      <c r="WSY94" s="387"/>
      <c r="WSZ94" s="387"/>
      <c r="WTA94" s="383"/>
      <c r="WTB94" s="384"/>
      <c r="WTC94" s="28"/>
      <c r="WTD94" s="385"/>
      <c r="WTE94" s="396"/>
      <c r="WTF94" s="392"/>
      <c r="WTG94" s="135"/>
      <c r="WTH94" s="135"/>
      <c r="WTI94" s="386"/>
      <c r="WTJ94" s="135"/>
      <c r="WTK94" s="387"/>
      <c r="WTL94" s="387"/>
      <c r="WTM94" s="383"/>
      <c r="WTN94" s="384"/>
      <c r="WTO94" s="28"/>
      <c r="WTP94" s="385"/>
      <c r="WTQ94" s="396"/>
      <c r="WTR94" s="392"/>
      <c r="WTS94" s="135"/>
      <c r="WTT94" s="135"/>
      <c r="WTU94" s="386"/>
      <c r="WTV94" s="135"/>
      <c r="WTW94" s="387"/>
      <c r="WTX94" s="387"/>
      <c r="WTY94" s="383"/>
      <c r="WTZ94" s="384"/>
      <c r="WUA94" s="28"/>
      <c r="WUB94" s="385"/>
      <c r="WUC94" s="396"/>
      <c r="WUD94" s="392"/>
      <c r="WUE94" s="135"/>
      <c r="WUF94" s="135"/>
      <c r="WUG94" s="386"/>
      <c r="WUH94" s="135"/>
      <c r="WUI94" s="387"/>
      <c r="WUJ94" s="387"/>
      <c r="WUK94" s="383"/>
      <c r="WUL94" s="384"/>
      <c r="WUM94" s="28"/>
      <c r="WUN94" s="385"/>
      <c r="WUO94" s="396"/>
      <c r="WUP94" s="392"/>
      <c r="WUQ94" s="135"/>
      <c r="WUR94" s="135"/>
      <c r="WUS94" s="386"/>
      <c r="WUT94" s="135"/>
      <c r="WUU94" s="387"/>
      <c r="WUV94" s="387"/>
      <c r="WUW94" s="383"/>
      <c r="WUX94" s="384"/>
      <c r="WUY94" s="28"/>
      <c r="WUZ94" s="385"/>
      <c r="WVA94" s="396"/>
      <c r="WVB94" s="392"/>
      <c r="WVC94" s="135"/>
      <c r="WVD94" s="135"/>
      <c r="WVE94" s="386"/>
      <c r="WVF94" s="135"/>
      <c r="WVG94" s="387"/>
      <c r="WVH94" s="387"/>
      <c r="WVI94" s="383"/>
      <c r="WVJ94" s="384"/>
      <c r="WVK94" s="28"/>
      <c r="WVL94" s="385"/>
      <c r="WVM94" s="396"/>
      <c r="WVN94" s="392"/>
      <c r="WVO94" s="135"/>
      <c r="WVP94" s="135"/>
      <c r="WVQ94" s="386"/>
      <c r="WVR94" s="135"/>
      <c r="WVS94" s="387"/>
      <c r="WVT94" s="387"/>
      <c r="WVU94" s="383"/>
      <c r="WVV94" s="384"/>
      <c r="WVW94" s="28"/>
      <c r="WVX94" s="385"/>
      <c r="WVY94" s="396"/>
      <c r="WVZ94" s="392"/>
      <c r="WWA94" s="135"/>
      <c r="WWB94" s="135"/>
      <c r="WWC94" s="386"/>
      <c r="WWD94" s="135"/>
      <c r="WWE94" s="387"/>
      <c r="WWF94" s="387"/>
      <c r="WWG94" s="383"/>
      <c r="WWH94" s="384"/>
      <c r="WWI94" s="28"/>
      <c r="WWJ94" s="385"/>
      <c r="WWK94" s="396"/>
      <c r="WWL94" s="392"/>
      <c r="WWM94" s="135"/>
      <c r="WWN94" s="135"/>
      <c r="WWO94" s="386"/>
      <c r="WWP94" s="135"/>
      <c r="WWQ94" s="387"/>
      <c r="WWR94" s="387"/>
      <c r="WWS94" s="383"/>
      <c r="WWT94" s="384"/>
      <c r="WWU94" s="28"/>
      <c r="WWV94" s="385"/>
      <c r="WWW94" s="396"/>
      <c r="WWX94" s="392"/>
      <c r="WWY94" s="135"/>
      <c r="WWZ94" s="135"/>
      <c r="WXA94" s="386"/>
      <c r="WXB94" s="135"/>
      <c r="WXC94" s="387"/>
      <c r="WXD94" s="387"/>
      <c r="WXE94" s="383"/>
      <c r="WXF94" s="384"/>
      <c r="WXG94" s="28"/>
      <c r="WXH94" s="385"/>
      <c r="WXI94" s="396"/>
      <c r="WXJ94" s="392"/>
      <c r="WXK94" s="135"/>
      <c r="WXL94" s="135"/>
      <c r="WXM94" s="386"/>
      <c r="WXN94" s="135"/>
      <c r="WXO94" s="387"/>
      <c r="WXP94" s="387"/>
      <c r="WXQ94" s="383"/>
      <c r="WXR94" s="384"/>
      <c r="WXS94" s="28"/>
      <c r="WXT94" s="385"/>
      <c r="WXU94" s="396"/>
      <c r="WXV94" s="392"/>
      <c r="WXW94" s="135"/>
      <c r="WXX94" s="135"/>
      <c r="WXY94" s="386"/>
      <c r="WXZ94" s="135"/>
      <c r="WYA94" s="387"/>
      <c r="WYB94" s="387"/>
      <c r="WYC94" s="383"/>
      <c r="WYD94" s="384"/>
      <c r="WYE94" s="28"/>
      <c r="WYF94" s="385"/>
      <c r="WYG94" s="396"/>
      <c r="WYH94" s="392"/>
      <c r="WYI94" s="135"/>
      <c r="WYJ94" s="135"/>
      <c r="WYK94" s="386"/>
      <c r="WYL94" s="135"/>
      <c r="WYM94" s="387"/>
      <c r="WYN94" s="387"/>
      <c r="WYO94" s="383"/>
      <c r="WYP94" s="384"/>
      <c r="WYQ94" s="28"/>
      <c r="WYR94" s="385"/>
      <c r="WYS94" s="396"/>
      <c r="WYT94" s="392"/>
      <c r="WYU94" s="135"/>
      <c r="WYV94" s="135"/>
      <c r="WYW94" s="386"/>
      <c r="WYX94" s="135"/>
      <c r="WYY94" s="387"/>
      <c r="WYZ94" s="387"/>
      <c r="WZA94" s="383"/>
      <c r="WZB94" s="384"/>
      <c r="WZC94" s="28"/>
      <c r="WZD94" s="385"/>
      <c r="WZE94" s="396"/>
      <c r="WZF94" s="392"/>
      <c r="WZG94" s="135"/>
      <c r="WZH94" s="135"/>
      <c r="WZI94" s="386"/>
      <c r="WZJ94" s="135"/>
      <c r="WZK94" s="387"/>
      <c r="WZL94" s="387"/>
      <c r="WZM94" s="383"/>
      <c r="WZN94" s="384"/>
      <c r="WZO94" s="28"/>
      <c r="WZP94" s="385"/>
      <c r="WZQ94" s="396"/>
      <c r="WZR94" s="392"/>
      <c r="WZS94" s="135"/>
      <c r="WZT94" s="135"/>
      <c r="WZU94" s="386"/>
      <c r="WZV94" s="135"/>
      <c r="WZW94" s="387"/>
      <c r="WZX94" s="387"/>
      <c r="WZY94" s="383"/>
      <c r="WZZ94" s="384"/>
      <c r="XAA94" s="28"/>
      <c r="XAB94" s="385"/>
      <c r="XAC94" s="396"/>
      <c r="XAD94" s="392"/>
      <c r="XAE94" s="135"/>
      <c r="XAF94" s="135"/>
      <c r="XAG94" s="386"/>
      <c r="XAH94" s="135"/>
      <c r="XAI94" s="387"/>
      <c r="XAJ94" s="387"/>
      <c r="XAK94" s="383"/>
      <c r="XAL94" s="384"/>
      <c r="XAM94" s="28"/>
      <c r="XAN94" s="385"/>
      <c r="XAO94" s="396"/>
      <c r="XAP94" s="392"/>
      <c r="XAQ94" s="135"/>
      <c r="XAR94" s="135"/>
      <c r="XAS94" s="386"/>
      <c r="XAT94" s="135"/>
      <c r="XAU94" s="387"/>
      <c r="XAV94" s="387"/>
      <c r="XAW94" s="383"/>
      <c r="XAX94" s="384"/>
      <c r="XAY94" s="28"/>
      <c r="XAZ94" s="385"/>
      <c r="XBA94" s="396"/>
      <c r="XBB94" s="392"/>
      <c r="XBC94" s="135"/>
      <c r="XBD94" s="135"/>
      <c r="XBE94" s="386"/>
      <c r="XBF94" s="135"/>
      <c r="XBG94" s="387"/>
      <c r="XBH94" s="387"/>
      <c r="XBI94" s="383"/>
      <c r="XBJ94" s="384"/>
      <c r="XBK94" s="28"/>
      <c r="XBL94" s="385"/>
      <c r="XBM94" s="396"/>
      <c r="XBN94" s="392"/>
      <c r="XBO94" s="135"/>
      <c r="XBP94" s="135"/>
      <c r="XBQ94" s="386"/>
      <c r="XBR94" s="135"/>
      <c r="XBS94" s="387"/>
      <c r="XBT94" s="387"/>
      <c r="XBU94" s="383"/>
      <c r="XBV94" s="384"/>
      <c r="XBW94" s="28"/>
      <c r="XBX94" s="385"/>
      <c r="XBY94" s="396"/>
      <c r="XBZ94" s="392"/>
      <c r="XCA94" s="135"/>
      <c r="XCB94" s="135"/>
      <c r="XCC94" s="386"/>
      <c r="XCD94" s="135"/>
      <c r="XCE94" s="387"/>
      <c r="XCF94" s="387"/>
      <c r="XCG94" s="383"/>
      <c r="XCH94" s="384"/>
      <c r="XCI94" s="28"/>
      <c r="XCJ94" s="385"/>
      <c r="XCK94" s="396"/>
      <c r="XCL94" s="392"/>
      <c r="XCM94" s="135"/>
      <c r="XCN94" s="135"/>
      <c r="XCO94" s="386"/>
      <c r="XCP94" s="135"/>
      <c r="XCQ94" s="387"/>
      <c r="XCR94" s="387"/>
      <c r="XCS94" s="383"/>
      <c r="XCT94" s="384"/>
      <c r="XCU94" s="28"/>
      <c r="XCV94" s="385"/>
      <c r="XCW94" s="396"/>
      <c r="XCX94" s="392"/>
      <c r="XCY94" s="135"/>
      <c r="XCZ94" s="135"/>
      <c r="XDA94" s="386"/>
      <c r="XDB94" s="135"/>
      <c r="XDC94" s="387"/>
      <c r="XDD94" s="387"/>
      <c r="XDE94" s="383"/>
      <c r="XDF94" s="384"/>
      <c r="XDG94" s="28"/>
      <c r="XDH94" s="385"/>
      <c r="XDI94" s="396"/>
      <c r="XDJ94" s="392"/>
      <c r="XDK94" s="135"/>
      <c r="XDL94" s="135"/>
      <c r="XDM94" s="386"/>
      <c r="XDN94" s="135"/>
      <c r="XDO94" s="387"/>
      <c r="XDP94" s="387"/>
      <c r="XDQ94" s="383"/>
      <c r="XDR94" s="384"/>
      <c r="XDS94" s="28"/>
      <c r="XDT94" s="385"/>
      <c r="XDU94" s="396"/>
      <c r="XDV94" s="392"/>
      <c r="XDW94" s="135"/>
      <c r="XDX94" s="135"/>
      <c r="XDY94" s="386"/>
      <c r="XDZ94" s="135"/>
      <c r="XEA94" s="387"/>
      <c r="XEB94" s="387"/>
      <c r="XEC94" s="383"/>
      <c r="XED94" s="384"/>
      <c r="XEE94" s="28"/>
      <c r="XEF94" s="385"/>
      <c r="XEG94" s="396"/>
      <c r="XEH94" s="392"/>
      <c r="XEI94" s="135"/>
      <c r="XEJ94" s="135"/>
      <c r="XEK94" s="386"/>
      <c r="XEL94" s="135"/>
      <c r="XEM94" s="387"/>
      <c r="XEN94" s="387"/>
      <c r="XEO94" s="383"/>
      <c r="XEP94" s="384"/>
      <c r="XEQ94" s="28"/>
      <c r="XER94" s="385"/>
      <c r="XES94" s="396"/>
      <c r="XET94" s="392"/>
      <c r="XEU94" s="135"/>
      <c r="XEV94" s="135"/>
      <c r="XEW94" s="386"/>
      <c r="XEX94" s="135"/>
      <c r="XEY94" s="387"/>
      <c r="XEZ94" s="387"/>
      <c r="XFA94" s="383"/>
      <c r="XFB94" s="384"/>
      <c r="XFC94" s="28"/>
      <c r="XFD94" s="385"/>
    </row>
    <row r="95" spans="1:16384" s="454" customFormat="1" ht="15.75">
      <c r="A95" s="230" t="s">
        <v>451</v>
      </c>
      <c r="B95" s="231" t="s">
        <v>529</v>
      </c>
      <c r="C95" s="232" t="s">
        <v>322</v>
      </c>
      <c r="D95" s="234" t="s">
        <v>257</v>
      </c>
      <c r="E95" s="633">
        <v>5000000000</v>
      </c>
      <c r="F95" s="633">
        <v>7470322540</v>
      </c>
      <c r="G95" s="634">
        <v>33.979999999999997</v>
      </c>
      <c r="H95" s="634">
        <v>60.03</v>
      </c>
      <c r="I95" s="634">
        <v>3</v>
      </c>
      <c r="J95" s="634">
        <v>11.67</v>
      </c>
      <c r="K95" s="235">
        <v>43868</v>
      </c>
      <c r="L95" s="235">
        <v>44561</v>
      </c>
    </row>
    <row r="96" spans="1:16384" ht="16.5" thickBot="1">
      <c r="A96" s="32" t="s">
        <v>451</v>
      </c>
      <c r="B96" s="33" t="s">
        <v>529</v>
      </c>
      <c r="C96" s="502" t="s">
        <v>322</v>
      </c>
      <c r="D96" s="503" t="s">
        <v>260</v>
      </c>
      <c r="E96" s="644">
        <v>4000000000</v>
      </c>
      <c r="F96" s="644">
        <v>6627131808</v>
      </c>
      <c r="G96" s="645">
        <v>32.520000000000003</v>
      </c>
      <c r="H96" s="645">
        <v>67.239999999999995</v>
      </c>
      <c r="I96" s="645">
        <v>1</v>
      </c>
      <c r="J96" s="645">
        <v>11.67</v>
      </c>
      <c r="K96" s="504">
        <v>43868</v>
      </c>
      <c r="L96" s="504">
        <v>44561</v>
      </c>
    </row>
    <row r="97" spans="2:16">
      <c r="E97" s="229">
        <f>SUM(E3:E96)</f>
        <v>570640506543</v>
      </c>
      <c r="F97" s="229">
        <f>SUM(F3:F96)</f>
        <v>880462732205</v>
      </c>
    </row>
    <row r="98" spans="2:16" ht="15.75">
      <c r="E98" s="636"/>
      <c r="F98" s="636"/>
      <c r="G98" s="636"/>
      <c r="H98" s="636"/>
      <c r="I98" s="636"/>
      <c r="J98" s="636"/>
      <c r="K98" s="636"/>
    </row>
    <row r="99" spans="2:16" ht="15.75">
      <c r="E99" s="636"/>
      <c r="F99" s="636"/>
      <c r="G99" s="636"/>
      <c r="H99" s="636"/>
      <c r="I99" s="636"/>
      <c r="J99" s="636"/>
      <c r="K99" s="636"/>
      <c r="L99" s="636"/>
      <c r="M99" s="636"/>
    </row>
    <row r="100" spans="2:16" ht="15.75">
      <c r="E100" s="636"/>
      <c r="F100" s="636"/>
      <c r="G100" s="636"/>
      <c r="H100" s="636"/>
      <c r="I100" s="636"/>
      <c r="J100" s="636"/>
      <c r="K100" s="636"/>
      <c r="L100" s="636"/>
      <c r="M100" s="636"/>
    </row>
    <row r="101" spans="2:16" ht="15.75">
      <c r="E101" s="636"/>
      <c r="F101" s="636"/>
      <c r="G101" s="636"/>
      <c r="H101" s="636"/>
      <c r="I101" s="636"/>
      <c r="J101" s="636"/>
      <c r="K101" s="636"/>
      <c r="L101" s="636"/>
      <c r="M101" s="636"/>
    </row>
    <row r="102" spans="2:16" ht="15.75">
      <c r="B102" s="27"/>
      <c r="E102" s="636"/>
      <c r="F102" s="636"/>
      <c r="G102" s="636"/>
      <c r="H102" s="636"/>
      <c r="I102" s="636"/>
      <c r="J102" s="636"/>
      <c r="K102" s="636"/>
      <c r="L102" s="636"/>
      <c r="M102" s="636"/>
    </row>
    <row r="103" spans="2:16" ht="15.75">
      <c r="B103" s="27"/>
      <c r="E103" s="636"/>
      <c r="F103" s="636"/>
      <c r="G103" s="636"/>
      <c r="H103" s="636"/>
      <c r="I103" s="636"/>
      <c r="J103" s="636"/>
      <c r="K103" s="636"/>
      <c r="L103" s="636"/>
      <c r="M103" s="636"/>
    </row>
    <row r="104" spans="2:16" ht="15.75">
      <c r="B104" s="27"/>
      <c r="E104" s="636"/>
      <c r="F104" s="636"/>
      <c r="G104" s="636"/>
      <c r="H104" s="636"/>
      <c r="I104" s="636"/>
      <c r="J104" s="636"/>
      <c r="K104" s="636"/>
      <c r="L104" s="636"/>
      <c r="M104" s="636"/>
      <c r="N104" s="636"/>
      <c r="O104" s="636"/>
      <c r="P104" s="636"/>
    </row>
    <row r="105" spans="2:16" ht="15.75">
      <c r="B105" s="27"/>
      <c r="F105" s="636"/>
      <c r="G105" s="636"/>
      <c r="H105" s="636"/>
      <c r="I105" s="636"/>
      <c r="J105" s="636"/>
      <c r="K105" s="636"/>
      <c r="L105" s="636"/>
      <c r="M105" s="636"/>
      <c r="N105" s="636"/>
      <c r="O105" s="636"/>
      <c r="P105" s="636"/>
    </row>
    <row r="106" spans="2:16" ht="15.75">
      <c r="B106" s="27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6"/>
      <c r="P106" s="636"/>
    </row>
    <row r="107" spans="2:16" ht="15.75">
      <c r="B107" s="27"/>
      <c r="E107" s="636"/>
      <c r="F107" s="636"/>
      <c r="G107" s="636"/>
      <c r="H107" s="636"/>
      <c r="I107" s="636"/>
      <c r="J107" s="636"/>
      <c r="K107" s="636"/>
      <c r="L107" s="636"/>
      <c r="M107" s="636"/>
      <c r="N107" s="636"/>
    </row>
    <row r="108" spans="2:16" ht="15.75">
      <c r="B108" s="27"/>
      <c r="E108" s="636"/>
      <c r="F108" s="636"/>
      <c r="G108" s="636"/>
      <c r="H108" s="636"/>
      <c r="I108" s="636"/>
      <c r="J108" s="636"/>
      <c r="K108" s="636"/>
      <c r="L108" s="636"/>
      <c r="M108" s="636"/>
    </row>
    <row r="109" spans="2:16" ht="15.75">
      <c r="B109" s="27"/>
      <c r="E109" s="636"/>
      <c r="F109" s="636"/>
      <c r="G109" s="636"/>
      <c r="H109" s="636"/>
      <c r="I109" s="636"/>
      <c r="J109" s="636"/>
      <c r="K109" s="636"/>
      <c r="L109" s="636"/>
      <c r="M109" s="636"/>
    </row>
    <row r="110" spans="2:16" ht="15.75">
      <c r="B110" s="27"/>
      <c r="E110" s="636"/>
      <c r="F110" s="636"/>
      <c r="G110" s="636"/>
      <c r="H110" s="636"/>
      <c r="I110" s="636"/>
      <c r="J110" s="636"/>
      <c r="K110" s="636"/>
      <c r="L110" s="636"/>
      <c r="M110" s="636"/>
    </row>
    <row r="111" spans="2:16" ht="15.75">
      <c r="B111" s="27"/>
      <c r="E111" s="636"/>
      <c r="F111" s="636"/>
      <c r="G111" s="636"/>
      <c r="H111" s="636"/>
      <c r="I111" s="636"/>
      <c r="J111" s="636"/>
      <c r="K111" s="636"/>
      <c r="L111" s="636"/>
      <c r="M111" s="636"/>
    </row>
    <row r="112" spans="2:16" ht="15.75">
      <c r="B112" s="27"/>
      <c r="E112" s="636"/>
      <c r="F112" s="636"/>
      <c r="G112" s="636"/>
      <c r="H112" s="636"/>
      <c r="I112" s="636"/>
      <c r="J112" s="636"/>
      <c r="K112" s="636"/>
      <c r="L112" s="636"/>
      <c r="M112" s="636"/>
    </row>
    <row r="113" spans="2:15" ht="15.75">
      <c r="B113" s="27"/>
      <c r="E113" s="636"/>
      <c r="F113" s="636"/>
      <c r="G113" s="636"/>
      <c r="H113" s="636"/>
      <c r="I113" s="636"/>
      <c r="J113" s="636"/>
      <c r="K113" s="636"/>
      <c r="L113" s="636"/>
      <c r="M113" s="636"/>
    </row>
    <row r="114" spans="2:15" ht="15.75">
      <c r="B114" s="27"/>
      <c r="E114" s="636"/>
      <c r="F114" s="636"/>
      <c r="G114" s="636"/>
      <c r="H114" s="636"/>
      <c r="I114" s="636"/>
      <c r="J114" s="636"/>
      <c r="K114" s="636"/>
      <c r="L114" s="636"/>
      <c r="M114" s="636"/>
      <c r="N114" s="636"/>
    </row>
    <row r="115" spans="2:15" ht="15.75">
      <c r="B115" s="27"/>
      <c r="E115" s="636"/>
      <c r="F115" s="636"/>
      <c r="G115" s="636"/>
      <c r="H115" s="636"/>
      <c r="I115" s="636"/>
      <c r="J115" s="636"/>
      <c r="K115" s="636"/>
      <c r="L115" s="636"/>
      <c r="M115" s="636"/>
      <c r="N115" s="636"/>
      <c r="O115" s="636"/>
    </row>
    <row r="116" spans="2:15" ht="15.75">
      <c r="B116" s="27"/>
      <c r="E116" s="636"/>
      <c r="F116" s="636"/>
      <c r="G116" s="636"/>
      <c r="H116" s="636"/>
      <c r="I116" s="636"/>
      <c r="J116" s="636"/>
      <c r="K116" s="636"/>
      <c r="L116" s="636"/>
      <c r="M116" s="636"/>
      <c r="N116" s="636"/>
      <c r="O116" s="636"/>
    </row>
    <row r="117" spans="2:15" ht="15.75">
      <c r="B117" s="27"/>
      <c r="E117" s="636"/>
      <c r="F117" s="636"/>
      <c r="G117" s="636"/>
      <c r="H117" s="636"/>
      <c r="I117" s="636"/>
      <c r="J117" s="636"/>
      <c r="K117" s="636"/>
      <c r="L117" s="636"/>
      <c r="M117" s="636"/>
    </row>
    <row r="118" spans="2:15" ht="15.75">
      <c r="B118" s="27"/>
      <c r="E118" s="636"/>
      <c r="F118" s="636"/>
      <c r="G118" s="636"/>
      <c r="H118" s="636"/>
      <c r="I118" s="636"/>
      <c r="J118" s="636"/>
      <c r="K118" s="636"/>
      <c r="L118" s="636"/>
      <c r="M118" s="636"/>
    </row>
    <row r="119" spans="2:15" ht="15.75">
      <c r="B119" s="27"/>
      <c r="E119" s="636"/>
      <c r="F119" s="636"/>
      <c r="G119" s="636"/>
      <c r="H119" s="636"/>
      <c r="I119" s="636"/>
      <c r="J119" s="636"/>
      <c r="K119" s="636"/>
      <c r="L119" s="636"/>
      <c r="M119" s="636"/>
    </row>
    <row r="120" spans="2:15" ht="15.75">
      <c r="B120" s="27"/>
      <c r="E120" s="636"/>
      <c r="F120" s="636"/>
      <c r="G120" s="636"/>
      <c r="H120" s="636"/>
      <c r="I120" s="636"/>
      <c r="J120" s="636"/>
      <c r="K120" s="636"/>
      <c r="L120" s="636"/>
      <c r="M120" s="636"/>
    </row>
    <row r="121" spans="2:15" ht="15.75">
      <c r="B121" s="27"/>
      <c r="E121" s="636"/>
      <c r="F121" s="636"/>
      <c r="G121" s="636"/>
      <c r="H121" s="636"/>
      <c r="I121" s="636"/>
      <c r="J121" s="636"/>
      <c r="K121" s="636"/>
      <c r="L121" s="636"/>
      <c r="M121" s="636"/>
    </row>
    <row r="122" spans="2:15" ht="15.75">
      <c r="B122" s="27"/>
      <c r="E122" s="636"/>
      <c r="F122" s="636"/>
      <c r="G122" s="636"/>
      <c r="H122" s="636"/>
      <c r="I122" s="636"/>
      <c r="J122" s="636"/>
      <c r="K122" s="636"/>
      <c r="L122" s="636"/>
      <c r="M122" s="636"/>
    </row>
    <row r="123" spans="2:15" ht="15.75">
      <c r="B123" s="27"/>
      <c r="E123" s="636" t="s">
        <v>546</v>
      </c>
      <c r="F123" s="636"/>
      <c r="G123" s="636"/>
      <c r="H123" s="636"/>
      <c r="I123" s="636"/>
      <c r="J123" s="636"/>
      <c r="K123" s="636"/>
      <c r="L123" s="636"/>
      <c r="M123" s="636"/>
    </row>
    <row r="124" spans="2:15" ht="15.75">
      <c r="B124" s="27"/>
      <c r="E124" s="636" t="s">
        <v>546</v>
      </c>
      <c r="F124" s="636"/>
      <c r="G124" s="636"/>
      <c r="H124" s="636"/>
      <c r="I124" s="636"/>
      <c r="J124" s="636"/>
      <c r="K124" s="636"/>
      <c r="L124" s="636"/>
      <c r="M124" s="636"/>
    </row>
    <row r="125" spans="2:15" ht="15.75">
      <c r="B125" s="27"/>
      <c r="E125" s="636"/>
      <c r="F125" s="636"/>
      <c r="G125" s="636"/>
      <c r="H125" s="636"/>
      <c r="I125" s="636"/>
      <c r="J125" s="636"/>
      <c r="K125" s="636"/>
      <c r="L125" s="636"/>
      <c r="M125" s="636"/>
    </row>
    <row r="126" spans="2:15" ht="15.75">
      <c r="B126" s="27"/>
      <c r="E126" s="636"/>
      <c r="F126" s="636"/>
      <c r="G126" s="636"/>
      <c r="H126" s="636"/>
      <c r="I126" s="636"/>
      <c r="J126" s="636"/>
      <c r="K126" s="636"/>
      <c r="L126" s="636"/>
      <c r="M126" s="636"/>
    </row>
    <row r="127" spans="2:15" ht="15.75">
      <c r="B127" s="27"/>
      <c r="E127" s="636"/>
      <c r="F127" s="636"/>
      <c r="G127" s="636"/>
      <c r="H127" s="636"/>
      <c r="I127" s="636"/>
      <c r="J127" s="636"/>
      <c r="K127" s="636"/>
      <c r="L127" s="636"/>
      <c r="M127" s="636"/>
    </row>
    <row r="128" spans="2:15" ht="15.75">
      <c r="B128" s="27"/>
      <c r="E128" s="636"/>
      <c r="F128" s="636"/>
      <c r="G128" s="636"/>
      <c r="H128" s="636"/>
      <c r="I128" s="636"/>
      <c r="J128" s="636"/>
      <c r="K128" s="636"/>
      <c r="L128" s="636"/>
      <c r="M128" s="636"/>
    </row>
    <row r="129" spans="2:13" ht="15.75">
      <c r="B129" s="27"/>
      <c r="E129" s="636"/>
      <c r="F129" s="636"/>
      <c r="G129" s="636"/>
      <c r="H129" s="636"/>
      <c r="I129" s="636"/>
      <c r="J129" s="636"/>
      <c r="K129" s="636"/>
      <c r="L129" s="636"/>
      <c r="M129" s="636"/>
    </row>
    <row r="130" spans="2:13" ht="15.75">
      <c r="B130" s="27"/>
      <c r="E130" s="636"/>
      <c r="F130" s="636"/>
      <c r="G130" s="636"/>
      <c r="H130" s="636"/>
      <c r="I130" s="636"/>
      <c r="J130" s="636"/>
      <c r="K130" s="636"/>
      <c r="L130" s="636"/>
      <c r="M130" s="636"/>
    </row>
    <row r="131" spans="2:13" ht="15.75">
      <c r="B131" s="27"/>
      <c r="E131" s="636"/>
      <c r="F131" s="636"/>
      <c r="G131" s="636"/>
      <c r="H131" s="636"/>
      <c r="I131" s="636"/>
      <c r="J131" s="636"/>
      <c r="K131" s="636"/>
      <c r="L131" s="636"/>
      <c r="M131" s="636"/>
    </row>
    <row r="132" spans="2:13" ht="15.75">
      <c r="B132" s="27"/>
      <c r="E132" s="636"/>
      <c r="F132" s="637"/>
      <c r="G132" s="637"/>
      <c r="H132" s="636"/>
      <c r="I132" s="636"/>
      <c r="J132" s="636"/>
      <c r="K132" s="636"/>
      <c r="M132" s="636"/>
    </row>
    <row r="133" spans="2:13" ht="15.75">
      <c r="B133" s="27"/>
      <c r="E133" s="636"/>
      <c r="F133" s="636"/>
      <c r="G133" s="636"/>
      <c r="H133" s="636"/>
      <c r="I133" s="636"/>
      <c r="J133" s="636"/>
      <c r="K133" s="636"/>
      <c r="M133" s="636"/>
    </row>
    <row r="134" spans="2:13" ht="15.75">
      <c r="B134" s="27"/>
      <c r="E134" s="636"/>
      <c r="F134" s="636"/>
      <c r="G134" s="636"/>
      <c r="H134" s="636"/>
      <c r="I134" s="636"/>
      <c r="J134" s="636"/>
      <c r="K134" s="636"/>
      <c r="M134" s="636"/>
    </row>
    <row r="135" spans="2:13" ht="15.75">
      <c r="B135" s="27"/>
      <c r="E135" s="636"/>
    </row>
    <row r="136" spans="2:13" ht="15.75">
      <c r="B136" s="27"/>
      <c r="E136" s="636"/>
    </row>
  </sheetData>
  <autoFilter ref="A2:L97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abSelected="1" zoomScale="82" zoomScaleNormal="82" workbookViewId="0">
      <pane xSplit="1" ySplit="2" topLeftCell="B3" activePane="bottomRight" state="frozen"/>
      <selection activeCell="F171" sqref="F171"/>
      <selection pane="topRight" activeCell="F171" sqref="F171"/>
      <selection pane="bottomLeft" activeCell="F171" sqref="F171"/>
      <selection pane="bottomRight" activeCell="F190" sqref="F190"/>
    </sheetView>
  </sheetViews>
  <sheetFormatPr defaultRowHeight="15.75"/>
  <cols>
    <col min="1" max="1" width="7" style="52" customWidth="1"/>
    <col min="2" max="2" width="39.375" style="266" customWidth="1"/>
    <col min="3" max="3" width="11.75" style="42" customWidth="1"/>
    <col min="4" max="4" width="15.625" style="42" customWidth="1"/>
    <col min="5" max="5" width="17" style="52" customWidth="1"/>
    <col min="6" max="6" width="17" style="474" customWidth="1"/>
    <col min="7" max="7" width="18.125" style="475" customWidth="1"/>
    <col min="8" max="8" width="18.125" style="52" customWidth="1"/>
    <col min="9" max="9" width="13.125" style="466" customWidth="1"/>
    <col min="10" max="10" width="13.125" style="467" customWidth="1"/>
    <col min="11" max="11" width="13.125" style="52" customWidth="1"/>
    <col min="12" max="12" width="12.75" style="52" bestFit="1" customWidth="1"/>
    <col min="13" max="13" width="10.625" style="52" customWidth="1"/>
    <col min="14" max="14" width="21.25" style="52" bestFit="1" customWidth="1"/>
    <col min="15" max="16384" width="9" style="52"/>
  </cols>
  <sheetData>
    <row r="1" spans="1:14" ht="16.5">
      <c r="A1" s="257" t="s">
        <v>39</v>
      </c>
      <c r="B1" s="264" t="s">
        <v>374</v>
      </c>
      <c r="C1" s="258" t="s">
        <v>40</v>
      </c>
      <c r="D1" s="258"/>
      <c r="E1" s="258" t="s">
        <v>40</v>
      </c>
      <c r="F1" s="470" t="s">
        <v>447</v>
      </c>
      <c r="G1" s="471" t="s">
        <v>42</v>
      </c>
      <c r="H1" s="258" t="s">
        <v>43</v>
      </c>
      <c r="I1" s="462" t="s">
        <v>44</v>
      </c>
      <c r="J1" s="463" t="s">
        <v>45</v>
      </c>
      <c r="K1" s="258" t="s">
        <v>46</v>
      </c>
      <c r="L1" s="258"/>
      <c r="M1" s="259"/>
      <c r="N1" s="469"/>
    </row>
    <row r="2" spans="1:14" ht="32.25" thickBot="1">
      <c r="A2" s="260" t="s">
        <v>33</v>
      </c>
      <c r="B2" s="265" t="s">
        <v>0</v>
      </c>
      <c r="C2" s="261" t="s">
        <v>200</v>
      </c>
      <c r="D2" s="261" t="s">
        <v>199</v>
      </c>
      <c r="E2" s="261" t="s">
        <v>1</v>
      </c>
      <c r="F2" s="472" t="s">
        <v>446</v>
      </c>
      <c r="G2" s="616" t="s">
        <v>2</v>
      </c>
      <c r="H2" s="617" t="s">
        <v>3</v>
      </c>
      <c r="I2" s="618" t="s">
        <v>34</v>
      </c>
      <c r="J2" s="619" t="s">
        <v>35</v>
      </c>
      <c r="K2" s="617" t="s">
        <v>4</v>
      </c>
      <c r="L2" s="261" t="s">
        <v>5</v>
      </c>
      <c r="M2" s="262" t="s">
        <v>6</v>
      </c>
    </row>
    <row r="3" spans="1:14">
      <c r="A3" s="525" t="s">
        <v>282</v>
      </c>
      <c r="B3" s="670" t="s">
        <v>580</v>
      </c>
      <c r="C3" s="527" t="s">
        <v>325</v>
      </c>
      <c r="D3" s="527" t="s">
        <v>270</v>
      </c>
      <c r="E3" s="527" t="s">
        <v>317</v>
      </c>
      <c r="F3" s="527" t="s">
        <v>292</v>
      </c>
      <c r="G3" s="649">
        <v>907613021</v>
      </c>
      <c r="H3" s="649">
        <v>883693445</v>
      </c>
      <c r="I3" s="650">
        <v>-2.64</v>
      </c>
      <c r="J3" s="650">
        <v>-2.64</v>
      </c>
      <c r="K3" s="650">
        <v>1</v>
      </c>
      <c r="L3" s="528">
        <v>44354</v>
      </c>
      <c r="M3" s="529">
        <v>44530</v>
      </c>
    </row>
    <row r="4" spans="1:14">
      <c r="A4" s="530" t="s">
        <v>282</v>
      </c>
      <c r="B4" s="671" t="s">
        <v>581</v>
      </c>
      <c r="C4" s="531" t="s">
        <v>325</v>
      </c>
      <c r="D4" s="506" t="s">
        <v>270</v>
      </c>
      <c r="E4" s="531" t="s">
        <v>317</v>
      </c>
      <c r="F4" s="506" t="s">
        <v>715</v>
      </c>
      <c r="G4" s="649">
        <v>851737838</v>
      </c>
      <c r="H4" s="649">
        <v>812976742</v>
      </c>
      <c r="I4" s="650">
        <v>-4.55</v>
      </c>
      <c r="J4" s="650">
        <v>-4.55</v>
      </c>
      <c r="K4" s="650">
        <v>2</v>
      </c>
      <c r="L4" s="507">
        <v>44354</v>
      </c>
      <c r="M4" s="508">
        <f>$M$3</f>
        <v>44530</v>
      </c>
    </row>
    <row r="5" spans="1:14">
      <c r="A5" s="530" t="s">
        <v>282</v>
      </c>
      <c r="B5" s="671" t="s">
        <v>360</v>
      </c>
      <c r="C5" s="531" t="s">
        <v>325</v>
      </c>
      <c r="D5" s="506" t="s">
        <v>272</v>
      </c>
      <c r="E5" s="531" t="s">
        <v>317</v>
      </c>
      <c r="F5" s="506" t="s">
        <v>294</v>
      </c>
      <c r="G5" s="649">
        <v>1519586290</v>
      </c>
      <c r="H5" s="649">
        <v>1720533253</v>
      </c>
      <c r="I5" s="650">
        <v>-5.95</v>
      </c>
      <c r="J5" s="650">
        <v>19.55</v>
      </c>
      <c r="K5" s="651">
        <v>1</v>
      </c>
      <c r="L5" s="507">
        <v>42741</v>
      </c>
      <c r="M5" s="508">
        <f t="shared" ref="M5:M86" si="0">$M$3</f>
        <v>44530</v>
      </c>
    </row>
    <row r="6" spans="1:14">
      <c r="A6" s="530" t="s">
        <v>282</v>
      </c>
      <c r="B6" s="671" t="s">
        <v>603</v>
      </c>
      <c r="C6" s="531" t="s">
        <v>325</v>
      </c>
      <c r="D6" s="506" t="s">
        <v>272</v>
      </c>
      <c r="E6" s="506" t="s">
        <v>319</v>
      </c>
      <c r="F6" s="506" t="s">
        <v>295</v>
      </c>
      <c r="G6" s="649">
        <v>967348593</v>
      </c>
      <c r="H6" s="649">
        <v>1818309805</v>
      </c>
      <c r="I6" s="650">
        <v>17.32</v>
      </c>
      <c r="J6" s="650">
        <v>87.97</v>
      </c>
      <c r="K6" s="650">
        <v>2</v>
      </c>
      <c r="L6" s="507">
        <v>42772</v>
      </c>
      <c r="M6" s="508">
        <f t="shared" si="0"/>
        <v>44530</v>
      </c>
    </row>
    <row r="7" spans="1:14">
      <c r="A7" s="530" t="s">
        <v>282</v>
      </c>
      <c r="B7" s="671" t="s">
        <v>603</v>
      </c>
      <c r="C7" s="531" t="s">
        <v>325</v>
      </c>
      <c r="D7" s="506" t="s">
        <v>272</v>
      </c>
      <c r="E7" s="506" t="s">
        <v>319</v>
      </c>
      <c r="F7" s="506" t="s">
        <v>296</v>
      </c>
      <c r="G7" s="652">
        <v>802177668</v>
      </c>
      <c r="H7" s="649">
        <v>1549934090</v>
      </c>
      <c r="I7" s="650">
        <v>20.170000000000002</v>
      </c>
      <c r="J7" s="650">
        <v>93.22</v>
      </c>
      <c r="K7" s="650">
        <v>1</v>
      </c>
      <c r="L7" s="507">
        <v>42772</v>
      </c>
      <c r="M7" s="508">
        <f t="shared" si="0"/>
        <v>44530</v>
      </c>
    </row>
    <row r="8" spans="1:14">
      <c r="A8" s="530" t="s">
        <v>282</v>
      </c>
      <c r="B8" s="671" t="s">
        <v>361</v>
      </c>
      <c r="C8" s="506" t="s">
        <v>326</v>
      </c>
      <c r="D8" s="506" t="s">
        <v>270</v>
      </c>
      <c r="E8" s="506" t="s">
        <v>319</v>
      </c>
      <c r="F8" s="576" t="s">
        <v>297</v>
      </c>
      <c r="G8" s="602">
        <v>602621073</v>
      </c>
      <c r="H8" s="602">
        <v>726616568</v>
      </c>
      <c r="I8" s="603">
        <v>0.82</v>
      </c>
      <c r="J8" s="603">
        <v>24.85</v>
      </c>
      <c r="K8" s="601">
        <v>1</v>
      </c>
      <c r="L8" s="507">
        <v>43056</v>
      </c>
      <c r="M8" s="577">
        <f t="shared" si="0"/>
        <v>44530</v>
      </c>
    </row>
    <row r="9" spans="1:14">
      <c r="A9" s="530" t="s">
        <v>282</v>
      </c>
      <c r="B9" s="671" t="s">
        <v>362</v>
      </c>
      <c r="C9" s="531" t="s">
        <v>325</v>
      </c>
      <c r="D9" s="506" t="s">
        <v>273</v>
      </c>
      <c r="E9" s="506" t="s">
        <v>319</v>
      </c>
      <c r="F9" s="576" t="s">
        <v>295</v>
      </c>
      <c r="G9" s="602">
        <v>735489288</v>
      </c>
      <c r="H9" s="602">
        <v>1096710768</v>
      </c>
      <c r="I9" s="603">
        <v>18.850000000000001</v>
      </c>
      <c r="J9" s="603">
        <v>62.95</v>
      </c>
      <c r="K9" s="603">
        <v>2</v>
      </c>
      <c r="L9" s="507">
        <v>43073</v>
      </c>
      <c r="M9" s="577">
        <f t="shared" si="0"/>
        <v>44530</v>
      </c>
    </row>
    <row r="10" spans="1:14">
      <c r="A10" s="530" t="s">
        <v>282</v>
      </c>
      <c r="B10" s="671" t="s">
        <v>362</v>
      </c>
      <c r="C10" s="531" t="s">
        <v>325</v>
      </c>
      <c r="D10" s="506" t="s">
        <v>273</v>
      </c>
      <c r="E10" s="506" t="s">
        <v>319</v>
      </c>
      <c r="F10" s="576" t="s">
        <v>298</v>
      </c>
      <c r="G10" s="602">
        <v>928826441</v>
      </c>
      <c r="H10" s="602">
        <v>1413649746</v>
      </c>
      <c r="I10" s="603">
        <v>18.829999999999998</v>
      </c>
      <c r="J10" s="603">
        <v>63.23</v>
      </c>
      <c r="K10" s="603">
        <v>1</v>
      </c>
      <c r="L10" s="507">
        <v>43073</v>
      </c>
      <c r="M10" s="577">
        <f t="shared" si="0"/>
        <v>44530</v>
      </c>
    </row>
    <row r="11" spans="1:14">
      <c r="A11" s="530" t="s">
        <v>282</v>
      </c>
      <c r="B11" s="671" t="s">
        <v>582</v>
      </c>
      <c r="C11" s="506" t="s">
        <v>327</v>
      </c>
      <c r="D11" s="506" t="s">
        <v>270</v>
      </c>
      <c r="E11" s="506" t="s">
        <v>319</v>
      </c>
      <c r="F11" s="576" t="s">
        <v>299</v>
      </c>
      <c r="G11" s="602">
        <v>657229489</v>
      </c>
      <c r="H11" s="602">
        <v>793188508</v>
      </c>
      <c r="I11" s="603">
        <v>-6.05</v>
      </c>
      <c r="J11" s="603">
        <v>17.670000000000002</v>
      </c>
      <c r="K11" s="601">
        <v>1</v>
      </c>
      <c r="L11" s="507">
        <v>43339</v>
      </c>
      <c r="M11" s="577">
        <f t="shared" si="0"/>
        <v>44530</v>
      </c>
    </row>
    <row r="12" spans="1:14">
      <c r="A12" s="530" t="s">
        <v>282</v>
      </c>
      <c r="B12" s="671" t="s">
        <v>604</v>
      </c>
      <c r="C12" s="531" t="s">
        <v>325</v>
      </c>
      <c r="D12" s="506" t="s">
        <v>273</v>
      </c>
      <c r="E12" s="506" t="s">
        <v>319</v>
      </c>
      <c r="F12" s="576" t="s">
        <v>298</v>
      </c>
      <c r="G12" s="602">
        <v>934565605</v>
      </c>
      <c r="H12" s="602">
        <v>975857744</v>
      </c>
      <c r="I12" s="603">
        <v>4.42</v>
      </c>
      <c r="J12" s="603">
        <v>4.42</v>
      </c>
      <c r="K12" s="603">
        <v>1</v>
      </c>
      <c r="L12" s="507">
        <v>44378</v>
      </c>
      <c r="M12" s="577">
        <f t="shared" si="0"/>
        <v>44530</v>
      </c>
    </row>
    <row r="13" spans="1:14">
      <c r="A13" s="530" t="s">
        <v>282</v>
      </c>
      <c r="B13" s="671" t="s">
        <v>604</v>
      </c>
      <c r="C13" s="531" t="s">
        <v>325</v>
      </c>
      <c r="D13" s="506" t="s">
        <v>273</v>
      </c>
      <c r="E13" s="506" t="s">
        <v>319</v>
      </c>
      <c r="F13" s="576" t="s">
        <v>295</v>
      </c>
      <c r="G13" s="602">
        <v>939726931</v>
      </c>
      <c r="H13" s="602">
        <v>979451368</v>
      </c>
      <c r="I13" s="603">
        <v>4.2300000000000004</v>
      </c>
      <c r="J13" s="603">
        <v>4.2300000000000004</v>
      </c>
      <c r="K13" s="603">
        <v>2</v>
      </c>
      <c r="L13" s="507">
        <v>44378</v>
      </c>
      <c r="M13" s="577">
        <f t="shared" si="0"/>
        <v>44530</v>
      </c>
    </row>
    <row r="14" spans="1:14">
      <c r="A14" s="530" t="s">
        <v>282</v>
      </c>
      <c r="B14" s="671" t="s">
        <v>375</v>
      </c>
      <c r="C14" s="531" t="s">
        <v>325</v>
      </c>
      <c r="D14" s="506" t="s">
        <v>270</v>
      </c>
      <c r="E14" s="506" t="s">
        <v>320</v>
      </c>
      <c r="F14" s="506" t="s">
        <v>300</v>
      </c>
      <c r="G14" s="649">
        <v>1601936411</v>
      </c>
      <c r="H14" s="649">
        <v>2348586494</v>
      </c>
      <c r="I14" s="650">
        <v>23.63</v>
      </c>
      <c r="J14" s="650">
        <v>60.25</v>
      </c>
      <c r="K14" s="650">
        <v>1</v>
      </c>
      <c r="L14" s="507">
        <v>42800</v>
      </c>
      <c r="M14" s="508">
        <f t="shared" si="0"/>
        <v>44530</v>
      </c>
    </row>
    <row r="15" spans="1:14">
      <c r="A15" s="530" t="s">
        <v>282</v>
      </c>
      <c r="B15" s="671" t="s">
        <v>375</v>
      </c>
      <c r="C15" s="531" t="s">
        <v>325</v>
      </c>
      <c r="D15" s="506" t="s">
        <v>270</v>
      </c>
      <c r="E15" s="506" t="s">
        <v>320</v>
      </c>
      <c r="F15" s="506" t="s">
        <v>297</v>
      </c>
      <c r="G15" s="649">
        <v>1164104927</v>
      </c>
      <c r="H15" s="649">
        <v>1612868543</v>
      </c>
      <c r="I15" s="650">
        <v>24.36</v>
      </c>
      <c r="J15" s="650">
        <v>40.94</v>
      </c>
      <c r="K15" s="650">
        <v>2</v>
      </c>
      <c r="L15" s="507">
        <v>42800</v>
      </c>
      <c r="M15" s="508">
        <f t="shared" si="0"/>
        <v>44530</v>
      </c>
    </row>
    <row r="16" spans="1:14">
      <c r="A16" s="530" t="s">
        <v>282</v>
      </c>
      <c r="B16" s="671" t="s">
        <v>376</v>
      </c>
      <c r="C16" s="506" t="s">
        <v>327</v>
      </c>
      <c r="D16" s="506" t="s">
        <v>270</v>
      </c>
      <c r="E16" s="506" t="s">
        <v>316</v>
      </c>
      <c r="F16" s="576" t="s">
        <v>274</v>
      </c>
      <c r="G16" s="602">
        <v>354453121</v>
      </c>
      <c r="H16" s="602">
        <v>398301889</v>
      </c>
      <c r="I16" s="603">
        <v>-5.17</v>
      </c>
      <c r="J16" s="603">
        <v>9.58</v>
      </c>
      <c r="K16" s="603">
        <v>2</v>
      </c>
      <c r="L16" s="507">
        <v>42947</v>
      </c>
      <c r="M16" s="577">
        <f t="shared" si="0"/>
        <v>44530</v>
      </c>
    </row>
    <row r="17" spans="1:13">
      <c r="A17" s="530" t="s">
        <v>282</v>
      </c>
      <c r="B17" s="671" t="s">
        <v>376</v>
      </c>
      <c r="C17" s="506" t="s">
        <v>327</v>
      </c>
      <c r="D17" s="506" t="s">
        <v>270</v>
      </c>
      <c r="E17" s="506" t="s">
        <v>316</v>
      </c>
      <c r="F17" s="576" t="s">
        <v>275</v>
      </c>
      <c r="G17" s="602">
        <v>534291634</v>
      </c>
      <c r="H17" s="602">
        <v>603703135</v>
      </c>
      <c r="I17" s="603">
        <v>-6.17</v>
      </c>
      <c r="J17" s="603">
        <v>15.93</v>
      </c>
      <c r="K17" s="603">
        <v>1</v>
      </c>
      <c r="L17" s="507">
        <v>42947</v>
      </c>
      <c r="M17" s="577">
        <f t="shared" si="0"/>
        <v>44530</v>
      </c>
    </row>
    <row r="18" spans="1:13">
      <c r="A18" s="530" t="s">
        <v>282</v>
      </c>
      <c r="B18" s="671" t="s">
        <v>377</v>
      </c>
      <c r="C18" s="531" t="s">
        <v>325</v>
      </c>
      <c r="D18" s="506" t="s">
        <v>273</v>
      </c>
      <c r="E18" s="506" t="s">
        <v>319</v>
      </c>
      <c r="F18" s="506" t="s">
        <v>298</v>
      </c>
      <c r="G18" s="649">
        <v>798231848</v>
      </c>
      <c r="H18" s="649">
        <v>1008344814</v>
      </c>
      <c r="I18" s="650">
        <v>9.85</v>
      </c>
      <c r="J18" s="650">
        <v>26.5</v>
      </c>
      <c r="K18" s="650">
        <v>2</v>
      </c>
      <c r="L18" s="507">
        <v>43208</v>
      </c>
      <c r="M18" s="508">
        <f t="shared" si="0"/>
        <v>44530</v>
      </c>
    </row>
    <row r="19" spans="1:13">
      <c r="A19" s="530" t="s">
        <v>282</v>
      </c>
      <c r="B19" s="671" t="s">
        <v>377</v>
      </c>
      <c r="C19" s="531" t="s">
        <v>325</v>
      </c>
      <c r="D19" s="506" t="s">
        <v>273</v>
      </c>
      <c r="E19" s="506" t="s">
        <v>319</v>
      </c>
      <c r="F19" s="576" t="s">
        <v>295</v>
      </c>
      <c r="G19" s="602">
        <v>794293722</v>
      </c>
      <c r="H19" s="602">
        <v>1005230178</v>
      </c>
      <c r="I19" s="603">
        <v>9.98</v>
      </c>
      <c r="J19" s="603">
        <v>26.72</v>
      </c>
      <c r="K19" s="603">
        <v>1</v>
      </c>
      <c r="L19" s="507">
        <v>43208</v>
      </c>
      <c r="M19" s="577">
        <f t="shared" si="0"/>
        <v>44530</v>
      </c>
    </row>
    <row r="20" spans="1:13">
      <c r="A20" s="530" t="s">
        <v>282</v>
      </c>
      <c r="B20" s="671" t="s">
        <v>583</v>
      </c>
      <c r="C20" s="531" t="s">
        <v>325</v>
      </c>
      <c r="D20" s="506" t="s">
        <v>272</v>
      </c>
      <c r="E20" s="506" t="s">
        <v>319</v>
      </c>
      <c r="F20" s="506" t="s">
        <v>299</v>
      </c>
      <c r="G20" s="649">
        <v>1056315337</v>
      </c>
      <c r="H20" s="649">
        <v>1630917420</v>
      </c>
      <c r="I20" s="650">
        <v>13.71</v>
      </c>
      <c r="J20" s="650">
        <v>67.87</v>
      </c>
      <c r="K20" s="650">
        <v>1</v>
      </c>
      <c r="L20" s="507">
        <v>43487</v>
      </c>
      <c r="M20" s="508">
        <f t="shared" si="0"/>
        <v>44530</v>
      </c>
    </row>
    <row r="21" spans="1:13">
      <c r="A21" s="530" t="s">
        <v>282</v>
      </c>
      <c r="B21" s="671" t="s">
        <v>589</v>
      </c>
      <c r="C21" s="531" t="s">
        <v>325</v>
      </c>
      <c r="D21" s="506" t="s">
        <v>272</v>
      </c>
      <c r="E21" s="506" t="s">
        <v>319</v>
      </c>
      <c r="F21" s="576" t="s">
        <v>276</v>
      </c>
      <c r="G21" s="602">
        <v>603318800</v>
      </c>
      <c r="H21" s="602">
        <v>834863755</v>
      </c>
      <c r="I21" s="603">
        <v>16.36</v>
      </c>
      <c r="J21" s="603">
        <v>38.380000000000003</v>
      </c>
      <c r="K21" s="603">
        <v>3</v>
      </c>
      <c r="L21" s="507">
        <v>43487</v>
      </c>
      <c r="M21" s="577">
        <f t="shared" si="0"/>
        <v>44530</v>
      </c>
    </row>
    <row r="22" spans="1:13">
      <c r="A22" s="530" t="s">
        <v>282</v>
      </c>
      <c r="B22" s="671" t="s">
        <v>589</v>
      </c>
      <c r="C22" s="531" t="s">
        <v>325</v>
      </c>
      <c r="D22" s="506" t="s">
        <v>272</v>
      </c>
      <c r="E22" s="506" t="s">
        <v>319</v>
      </c>
      <c r="F22" s="576" t="s">
        <v>301</v>
      </c>
      <c r="G22" s="602">
        <v>831647315</v>
      </c>
      <c r="H22" s="602">
        <v>1209947840</v>
      </c>
      <c r="I22" s="603">
        <v>16.59</v>
      </c>
      <c r="J22" s="603">
        <v>51.68</v>
      </c>
      <c r="K22" s="603">
        <v>2</v>
      </c>
      <c r="L22" s="507">
        <v>43487</v>
      </c>
      <c r="M22" s="577">
        <f t="shared" si="0"/>
        <v>44530</v>
      </c>
    </row>
    <row r="23" spans="1:13">
      <c r="A23" s="530" t="s">
        <v>282</v>
      </c>
      <c r="B23" s="671" t="s">
        <v>584</v>
      </c>
      <c r="C23" s="531" t="s">
        <v>325</v>
      </c>
      <c r="D23" s="506" t="s">
        <v>270</v>
      </c>
      <c r="E23" s="506" t="s">
        <v>316</v>
      </c>
      <c r="F23" s="602" t="s">
        <v>277</v>
      </c>
      <c r="G23" s="602">
        <v>586338464</v>
      </c>
      <c r="H23" s="602">
        <v>704549333</v>
      </c>
      <c r="I23" s="603">
        <v>-1.89</v>
      </c>
      <c r="J23" s="603">
        <v>21.75</v>
      </c>
      <c r="K23" s="603">
        <v>1</v>
      </c>
      <c r="L23" s="507">
        <v>43580</v>
      </c>
      <c r="M23" s="577">
        <f t="shared" si="0"/>
        <v>44530</v>
      </c>
    </row>
    <row r="24" spans="1:13">
      <c r="A24" s="530" t="s">
        <v>282</v>
      </c>
      <c r="B24" s="671" t="s">
        <v>590</v>
      </c>
      <c r="C24" s="531" t="s">
        <v>325</v>
      </c>
      <c r="D24" s="506" t="s">
        <v>270</v>
      </c>
      <c r="E24" s="506" t="s">
        <v>316</v>
      </c>
      <c r="F24" s="602" t="s">
        <v>295</v>
      </c>
      <c r="G24" s="602">
        <v>687231657</v>
      </c>
      <c r="H24" s="602">
        <v>762811300</v>
      </c>
      <c r="I24" s="603">
        <v>-3.43</v>
      </c>
      <c r="J24" s="603">
        <v>14.2</v>
      </c>
      <c r="K24" s="603">
        <v>3</v>
      </c>
      <c r="L24" s="507">
        <v>43580</v>
      </c>
      <c r="M24" s="577">
        <f>$M$3</f>
        <v>44530</v>
      </c>
    </row>
    <row r="25" spans="1:13">
      <c r="A25" s="530" t="s">
        <v>282</v>
      </c>
      <c r="B25" s="671" t="s">
        <v>590</v>
      </c>
      <c r="C25" s="531" t="s">
        <v>325</v>
      </c>
      <c r="D25" s="506" t="s">
        <v>270</v>
      </c>
      <c r="E25" s="506" t="s">
        <v>316</v>
      </c>
      <c r="F25" s="602" t="s">
        <v>613</v>
      </c>
      <c r="G25" s="602">
        <v>692703100</v>
      </c>
      <c r="H25" s="602">
        <v>784369387</v>
      </c>
      <c r="I25" s="603">
        <v>-3.31</v>
      </c>
      <c r="J25" s="603">
        <v>16.59</v>
      </c>
      <c r="K25" s="603">
        <v>2</v>
      </c>
      <c r="L25" s="507">
        <v>43580</v>
      </c>
      <c r="M25" s="577">
        <f t="shared" si="0"/>
        <v>44530</v>
      </c>
    </row>
    <row r="26" spans="1:13">
      <c r="A26" s="530" t="s">
        <v>282</v>
      </c>
      <c r="B26" s="672" t="s">
        <v>552</v>
      </c>
      <c r="C26" s="531" t="s">
        <v>325</v>
      </c>
      <c r="D26" s="506" t="s">
        <v>273</v>
      </c>
      <c r="E26" s="506" t="s">
        <v>319</v>
      </c>
      <c r="F26" s="576" t="s">
        <v>314</v>
      </c>
      <c r="G26" s="602">
        <v>1496617127</v>
      </c>
      <c r="H26" s="602">
        <v>2040267744</v>
      </c>
      <c r="I26" s="603">
        <v>22.77</v>
      </c>
      <c r="J26" s="603">
        <v>39.68</v>
      </c>
      <c r="K26" s="603">
        <v>2</v>
      </c>
      <c r="L26" s="507">
        <v>44054</v>
      </c>
      <c r="M26" s="577">
        <f t="shared" si="0"/>
        <v>44530</v>
      </c>
    </row>
    <row r="27" spans="1:13">
      <c r="A27" s="530" t="s">
        <v>282</v>
      </c>
      <c r="B27" s="672" t="s">
        <v>552</v>
      </c>
      <c r="C27" s="531" t="s">
        <v>325</v>
      </c>
      <c r="D27" s="506" t="s">
        <v>273</v>
      </c>
      <c r="E27" s="506" t="s">
        <v>319</v>
      </c>
      <c r="F27" s="576" t="s">
        <v>278</v>
      </c>
      <c r="G27" s="602">
        <v>1495083447</v>
      </c>
      <c r="H27" s="602">
        <v>2033824027</v>
      </c>
      <c r="I27" s="603">
        <v>22.53</v>
      </c>
      <c r="J27" s="603">
        <v>39.36</v>
      </c>
      <c r="K27" s="603">
        <v>3</v>
      </c>
      <c r="L27" s="507">
        <v>44054</v>
      </c>
      <c r="M27" s="577">
        <f t="shared" si="0"/>
        <v>44530</v>
      </c>
    </row>
    <row r="28" spans="1:13">
      <c r="A28" s="530" t="s">
        <v>282</v>
      </c>
      <c r="B28" s="672" t="s">
        <v>552</v>
      </c>
      <c r="C28" s="531" t="s">
        <v>325</v>
      </c>
      <c r="D28" s="506" t="s">
        <v>273</v>
      </c>
      <c r="E28" s="506" t="s">
        <v>319</v>
      </c>
      <c r="F28" s="576" t="s">
        <v>333</v>
      </c>
      <c r="G28" s="602">
        <v>1495075832</v>
      </c>
      <c r="H28" s="602">
        <v>2040180343</v>
      </c>
      <c r="I28" s="603">
        <v>22.92</v>
      </c>
      <c r="J28" s="603">
        <v>39.82</v>
      </c>
      <c r="K28" s="603">
        <v>1</v>
      </c>
      <c r="L28" s="507">
        <v>44054</v>
      </c>
      <c r="M28" s="577">
        <f t="shared" si="0"/>
        <v>44530</v>
      </c>
    </row>
    <row r="29" spans="1:13">
      <c r="A29" s="530" t="s">
        <v>282</v>
      </c>
      <c r="B29" s="671" t="s">
        <v>585</v>
      </c>
      <c r="C29" s="531" t="s">
        <v>325</v>
      </c>
      <c r="D29" s="506" t="s">
        <v>270</v>
      </c>
      <c r="E29" s="506" t="s">
        <v>320</v>
      </c>
      <c r="F29" s="506" t="s">
        <v>305</v>
      </c>
      <c r="G29" s="649">
        <v>1437520518</v>
      </c>
      <c r="H29" s="649">
        <v>1748920218</v>
      </c>
      <c r="I29" s="650">
        <v>13.49</v>
      </c>
      <c r="J29" s="650">
        <v>21.66</v>
      </c>
      <c r="K29" s="650">
        <v>2</v>
      </c>
      <c r="L29" s="507">
        <v>44099</v>
      </c>
      <c r="M29" s="508">
        <f t="shared" si="0"/>
        <v>44530</v>
      </c>
    </row>
    <row r="30" spans="1:13">
      <c r="A30" s="530" t="s">
        <v>282</v>
      </c>
      <c r="B30" s="671" t="s">
        <v>591</v>
      </c>
      <c r="C30" s="531" t="s">
        <v>325</v>
      </c>
      <c r="D30" s="506" t="s">
        <v>270</v>
      </c>
      <c r="E30" s="506" t="s">
        <v>320</v>
      </c>
      <c r="F30" s="506" t="s">
        <v>279</v>
      </c>
      <c r="G30" s="649">
        <v>926848763</v>
      </c>
      <c r="H30" s="649">
        <v>1219191598</v>
      </c>
      <c r="I30" s="650">
        <v>21.23</v>
      </c>
      <c r="J30" s="650">
        <v>31.54</v>
      </c>
      <c r="K30" s="650">
        <v>1</v>
      </c>
      <c r="L30" s="507">
        <v>44099</v>
      </c>
      <c r="M30" s="508">
        <f t="shared" si="0"/>
        <v>44530</v>
      </c>
    </row>
    <row r="31" spans="1:13">
      <c r="A31" s="530" t="s">
        <v>282</v>
      </c>
      <c r="B31" s="671" t="s">
        <v>586</v>
      </c>
      <c r="C31" s="531" t="s">
        <v>325</v>
      </c>
      <c r="D31" s="506" t="s">
        <v>272</v>
      </c>
      <c r="E31" s="506" t="s">
        <v>316</v>
      </c>
      <c r="F31" s="506" t="s">
        <v>280</v>
      </c>
      <c r="G31" s="649">
        <v>641176083</v>
      </c>
      <c r="H31" s="649">
        <v>642767496</v>
      </c>
      <c r="I31" s="650">
        <v>-4.6100000000000003</v>
      </c>
      <c r="J31" s="650">
        <v>0.25</v>
      </c>
      <c r="K31" s="650">
        <v>1</v>
      </c>
      <c r="L31" s="507">
        <v>44148</v>
      </c>
      <c r="M31" s="508">
        <f t="shared" si="0"/>
        <v>44530</v>
      </c>
    </row>
    <row r="32" spans="1:13">
      <c r="A32" s="530" t="s">
        <v>282</v>
      </c>
      <c r="B32" s="671" t="s">
        <v>592</v>
      </c>
      <c r="C32" s="531" t="s">
        <v>325</v>
      </c>
      <c r="D32" s="506" t="s">
        <v>272</v>
      </c>
      <c r="E32" s="506" t="s">
        <v>316</v>
      </c>
      <c r="F32" s="576" t="s">
        <v>613</v>
      </c>
      <c r="G32" s="602">
        <v>371104127</v>
      </c>
      <c r="H32" s="602">
        <v>354185843</v>
      </c>
      <c r="I32" s="603">
        <v>-8.09</v>
      </c>
      <c r="J32" s="603">
        <v>-4.5599999999999996</v>
      </c>
      <c r="K32" s="603">
        <v>2</v>
      </c>
      <c r="L32" s="507">
        <v>44148</v>
      </c>
      <c r="M32" s="577">
        <f t="shared" si="0"/>
        <v>44530</v>
      </c>
    </row>
    <row r="33" spans="1:13">
      <c r="A33" s="530" t="s">
        <v>282</v>
      </c>
      <c r="B33" s="671" t="s">
        <v>605</v>
      </c>
      <c r="C33" s="531" t="s">
        <v>325</v>
      </c>
      <c r="D33" s="506" t="s">
        <v>270</v>
      </c>
      <c r="E33" s="506" t="s">
        <v>321</v>
      </c>
      <c r="F33" s="576" t="s">
        <v>306</v>
      </c>
      <c r="G33" s="602">
        <v>478698278</v>
      </c>
      <c r="H33" s="602">
        <v>505016127</v>
      </c>
      <c r="I33" s="603">
        <v>5.5</v>
      </c>
      <c r="J33" s="603">
        <v>5.5</v>
      </c>
      <c r="K33" s="603">
        <v>1</v>
      </c>
      <c r="L33" s="507">
        <v>44397</v>
      </c>
      <c r="M33" s="577">
        <f t="shared" si="0"/>
        <v>44530</v>
      </c>
    </row>
    <row r="34" spans="1:13">
      <c r="A34" s="530" t="s">
        <v>282</v>
      </c>
      <c r="B34" s="671" t="s">
        <v>605</v>
      </c>
      <c r="C34" s="531" t="s">
        <v>325</v>
      </c>
      <c r="D34" s="506" t="s">
        <v>270</v>
      </c>
      <c r="E34" s="506" t="s">
        <v>321</v>
      </c>
      <c r="F34" s="473" t="s">
        <v>208</v>
      </c>
      <c r="G34" s="602">
        <v>1645715430</v>
      </c>
      <c r="H34" s="602">
        <v>1720209086</v>
      </c>
      <c r="I34" s="603">
        <v>4.53</v>
      </c>
      <c r="J34" s="603">
        <v>4.53</v>
      </c>
      <c r="K34" s="603">
        <v>2</v>
      </c>
      <c r="L34" s="507">
        <v>44397</v>
      </c>
      <c r="M34" s="577">
        <f t="shared" si="0"/>
        <v>44530</v>
      </c>
    </row>
    <row r="35" spans="1:13">
      <c r="A35" s="530" t="s">
        <v>282</v>
      </c>
      <c r="B35" s="671" t="s">
        <v>605</v>
      </c>
      <c r="C35" s="531" t="s">
        <v>325</v>
      </c>
      <c r="D35" s="506" t="s">
        <v>270</v>
      </c>
      <c r="E35" s="506" t="s">
        <v>321</v>
      </c>
      <c r="F35" s="576" t="s">
        <v>563</v>
      </c>
      <c r="G35" s="602">
        <v>925711371</v>
      </c>
      <c r="H35" s="602">
        <v>939076741</v>
      </c>
      <c r="I35" s="603">
        <v>1.44</v>
      </c>
      <c r="J35" s="603">
        <v>1.44</v>
      </c>
      <c r="K35" s="603">
        <v>4</v>
      </c>
      <c r="L35" s="507">
        <v>44397</v>
      </c>
      <c r="M35" s="577">
        <f t="shared" si="0"/>
        <v>44530</v>
      </c>
    </row>
    <row r="36" spans="1:13">
      <c r="A36" s="530" t="s">
        <v>282</v>
      </c>
      <c r="B36" s="671" t="s">
        <v>605</v>
      </c>
      <c r="C36" s="531" t="s">
        <v>325</v>
      </c>
      <c r="D36" s="506" t="s">
        <v>270</v>
      </c>
      <c r="E36" s="506" t="s">
        <v>321</v>
      </c>
      <c r="F36" s="576" t="s">
        <v>307</v>
      </c>
      <c r="G36" s="602">
        <v>765326657</v>
      </c>
      <c r="H36" s="602">
        <v>780109409</v>
      </c>
      <c r="I36" s="603">
        <v>1.93</v>
      </c>
      <c r="J36" s="603">
        <v>1.93</v>
      </c>
      <c r="K36" s="603">
        <v>3</v>
      </c>
      <c r="L36" s="507">
        <v>44397</v>
      </c>
      <c r="M36" s="577">
        <f t="shared" si="0"/>
        <v>44530</v>
      </c>
    </row>
    <row r="37" spans="1:13">
      <c r="A37" s="530" t="s">
        <v>282</v>
      </c>
      <c r="B37" s="671" t="s">
        <v>608</v>
      </c>
      <c r="C37" s="506" t="s">
        <v>328</v>
      </c>
      <c r="D37" s="506" t="s">
        <v>271</v>
      </c>
      <c r="E37" s="506" t="s">
        <v>319</v>
      </c>
      <c r="F37" s="576" t="s">
        <v>295</v>
      </c>
      <c r="G37" s="602">
        <v>949175052</v>
      </c>
      <c r="H37" s="602">
        <v>958031112</v>
      </c>
      <c r="I37" s="603">
        <v>0.93</v>
      </c>
      <c r="J37" s="603">
        <v>0.93</v>
      </c>
      <c r="K37" s="603">
        <v>1</v>
      </c>
      <c r="L37" s="507">
        <v>44432</v>
      </c>
      <c r="M37" s="577">
        <f t="shared" si="0"/>
        <v>44530</v>
      </c>
    </row>
    <row r="38" spans="1:13">
      <c r="A38" s="530" t="s">
        <v>282</v>
      </c>
      <c r="B38" s="671" t="s">
        <v>378</v>
      </c>
      <c r="C38" s="531" t="s">
        <v>325</v>
      </c>
      <c r="D38" s="506" t="s">
        <v>273</v>
      </c>
      <c r="E38" s="506" t="s">
        <v>319</v>
      </c>
      <c r="F38" s="506" t="s">
        <v>295</v>
      </c>
      <c r="G38" s="649">
        <v>400000000</v>
      </c>
      <c r="H38" s="649">
        <v>589788188</v>
      </c>
      <c r="I38" s="650">
        <v>17.95</v>
      </c>
      <c r="J38" s="650">
        <v>67.790000000000006</v>
      </c>
      <c r="K38" s="650">
        <v>4</v>
      </c>
      <c r="L38" s="507">
        <v>42908</v>
      </c>
      <c r="M38" s="508">
        <f t="shared" si="0"/>
        <v>44530</v>
      </c>
    </row>
    <row r="39" spans="1:13">
      <c r="A39" s="530" t="s">
        <v>282</v>
      </c>
      <c r="B39" s="671" t="s">
        <v>378</v>
      </c>
      <c r="C39" s="531" t="s">
        <v>325</v>
      </c>
      <c r="D39" s="506" t="s">
        <v>273</v>
      </c>
      <c r="E39" s="506" t="s">
        <v>319</v>
      </c>
      <c r="F39" s="576" t="s">
        <v>563</v>
      </c>
      <c r="G39" s="602">
        <v>470000000</v>
      </c>
      <c r="H39" s="602">
        <v>685418302</v>
      </c>
      <c r="I39" s="603">
        <v>18.04</v>
      </c>
      <c r="J39" s="603">
        <v>68.44</v>
      </c>
      <c r="K39" s="603">
        <v>2</v>
      </c>
      <c r="L39" s="507">
        <v>42908</v>
      </c>
      <c r="M39" s="577">
        <f t="shared" si="0"/>
        <v>44530</v>
      </c>
    </row>
    <row r="40" spans="1:13">
      <c r="A40" s="530" t="s">
        <v>282</v>
      </c>
      <c r="B40" s="671" t="s">
        <v>378</v>
      </c>
      <c r="C40" s="531" t="s">
        <v>325</v>
      </c>
      <c r="D40" s="506" t="s">
        <v>273</v>
      </c>
      <c r="E40" s="506" t="s">
        <v>319</v>
      </c>
      <c r="F40" s="576" t="s">
        <v>298</v>
      </c>
      <c r="G40" s="602">
        <v>470000000</v>
      </c>
      <c r="H40" s="602">
        <v>685034302</v>
      </c>
      <c r="I40" s="603">
        <v>17.600000000000001</v>
      </c>
      <c r="J40" s="603">
        <v>68.41</v>
      </c>
      <c r="K40" s="603">
        <v>3</v>
      </c>
      <c r="L40" s="507">
        <v>42908</v>
      </c>
      <c r="M40" s="577">
        <f t="shared" si="0"/>
        <v>44530</v>
      </c>
    </row>
    <row r="41" spans="1:13">
      <c r="A41" s="530" t="s">
        <v>282</v>
      </c>
      <c r="B41" s="671" t="s">
        <v>378</v>
      </c>
      <c r="C41" s="531" t="s">
        <v>325</v>
      </c>
      <c r="D41" s="506" t="s">
        <v>273</v>
      </c>
      <c r="E41" s="506" t="s">
        <v>319</v>
      </c>
      <c r="F41" s="576" t="s">
        <v>314</v>
      </c>
      <c r="G41" s="602">
        <v>470000000</v>
      </c>
      <c r="H41" s="602">
        <v>687102150</v>
      </c>
      <c r="I41" s="603">
        <v>18.149999999999999</v>
      </c>
      <c r="J41" s="603">
        <v>68.92</v>
      </c>
      <c r="K41" s="603">
        <v>1</v>
      </c>
      <c r="L41" s="507">
        <v>42908</v>
      </c>
      <c r="M41" s="577">
        <f t="shared" si="0"/>
        <v>44530</v>
      </c>
    </row>
    <row r="42" spans="1:13" s="398" customFormat="1">
      <c r="A42" s="267" t="s">
        <v>282</v>
      </c>
      <c r="B42" s="673" t="s">
        <v>379</v>
      </c>
      <c r="C42" s="271" t="s">
        <v>325</v>
      </c>
      <c r="D42" s="269" t="s">
        <v>323</v>
      </c>
      <c r="E42" s="269" t="s">
        <v>316</v>
      </c>
      <c r="F42" s="611" t="s">
        <v>494</v>
      </c>
      <c r="G42" s="609">
        <v>400000000</v>
      </c>
      <c r="H42" s="609">
        <v>449976732</v>
      </c>
      <c r="I42" s="610">
        <v>0.51</v>
      </c>
      <c r="J42" s="610">
        <v>12.65</v>
      </c>
      <c r="K42" s="610">
        <v>3</v>
      </c>
      <c r="L42" s="270">
        <v>42941</v>
      </c>
      <c r="M42" s="612">
        <f t="shared" si="0"/>
        <v>44530</v>
      </c>
    </row>
    <row r="43" spans="1:13">
      <c r="A43" s="530" t="s">
        <v>282</v>
      </c>
      <c r="B43" s="671" t="s">
        <v>379</v>
      </c>
      <c r="C43" s="531" t="s">
        <v>325</v>
      </c>
      <c r="D43" s="506" t="s">
        <v>323</v>
      </c>
      <c r="E43" s="506" t="s">
        <v>316</v>
      </c>
      <c r="F43" s="506" t="s">
        <v>309</v>
      </c>
      <c r="G43" s="649">
        <v>1000000000</v>
      </c>
      <c r="H43" s="649">
        <v>1133267068</v>
      </c>
      <c r="I43" s="650">
        <v>-2.04</v>
      </c>
      <c r="J43" s="650">
        <v>17.059999999999999</v>
      </c>
      <c r="K43" s="650">
        <v>1</v>
      </c>
      <c r="L43" s="507">
        <v>42941</v>
      </c>
      <c r="M43" s="508">
        <f t="shared" si="0"/>
        <v>44530</v>
      </c>
    </row>
    <row r="44" spans="1:13">
      <c r="A44" s="530" t="s">
        <v>282</v>
      </c>
      <c r="B44" s="671" t="s">
        <v>379</v>
      </c>
      <c r="C44" s="506" t="s">
        <v>324</v>
      </c>
      <c r="D44" s="506" t="s">
        <v>323</v>
      </c>
      <c r="E44" s="506" t="s">
        <v>316</v>
      </c>
      <c r="F44" s="576" t="s">
        <v>715</v>
      </c>
      <c r="G44" s="602">
        <v>400000000</v>
      </c>
      <c r="H44" s="602">
        <v>428800505</v>
      </c>
      <c r="I44" s="603">
        <v>0.28000000000000003</v>
      </c>
      <c r="J44" s="603">
        <v>7.8</v>
      </c>
      <c r="K44" s="603">
        <v>4</v>
      </c>
      <c r="L44" s="507">
        <v>42941</v>
      </c>
      <c r="M44" s="577">
        <f t="shared" si="0"/>
        <v>44530</v>
      </c>
    </row>
    <row r="45" spans="1:13">
      <c r="A45" s="534" t="s">
        <v>282</v>
      </c>
      <c r="B45" s="674" t="s">
        <v>363</v>
      </c>
      <c r="C45" s="536" t="s">
        <v>324</v>
      </c>
      <c r="D45" s="536" t="s">
        <v>322</v>
      </c>
      <c r="E45" s="536" t="s">
        <v>316</v>
      </c>
      <c r="F45" s="536" t="s">
        <v>281</v>
      </c>
      <c r="G45" s="649">
        <v>900000000</v>
      </c>
      <c r="H45" s="649">
        <v>991905105</v>
      </c>
      <c r="I45" s="650">
        <v>1.4</v>
      </c>
      <c r="J45" s="650">
        <v>15.28</v>
      </c>
      <c r="K45" s="650">
        <v>2</v>
      </c>
      <c r="L45" s="537">
        <v>42941</v>
      </c>
      <c r="M45" s="693">
        <f t="shared" si="0"/>
        <v>44530</v>
      </c>
    </row>
    <row r="46" spans="1:13" s="398" customFormat="1">
      <c r="A46" s="267" t="s">
        <v>7</v>
      </c>
      <c r="B46" s="673" t="s">
        <v>457</v>
      </c>
      <c r="C46" s="397" t="s">
        <v>324</v>
      </c>
      <c r="D46" s="269" t="s">
        <v>322</v>
      </c>
      <c r="E46" s="269" t="s">
        <v>318</v>
      </c>
      <c r="F46" s="611" t="s">
        <v>482</v>
      </c>
      <c r="G46" s="609">
        <v>300000000</v>
      </c>
      <c r="H46" s="609">
        <v>306354096</v>
      </c>
      <c r="I46" s="610">
        <v>11.97</v>
      </c>
      <c r="J46" s="610">
        <v>6</v>
      </c>
      <c r="K46" s="610">
        <v>5</v>
      </c>
      <c r="L46" s="270">
        <v>43488</v>
      </c>
      <c r="M46" s="615">
        <f t="shared" si="0"/>
        <v>44530</v>
      </c>
    </row>
    <row r="47" spans="1:13">
      <c r="A47" s="530" t="s">
        <v>7</v>
      </c>
      <c r="B47" s="671" t="s">
        <v>457</v>
      </c>
      <c r="C47" s="536" t="s">
        <v>324</v>
      </c>
      <c r="D47" s="506" t="s">
        <v>322</v>
      </c>
      <c r="E47" s="506" t="s">
        <v>318</v>
      </c>
      <c r="F47" s="576" t="s">
        <v>474</v>
      </c>
      <c r="G47" s="602">
        <v>480000000</v>
      </c>
      <c r="H47" s="602">
        <v>659651970</v>
      </c>
      <c r="I47" s="603">
        <v>22.06</v>
      </c>
      <c r="J47" s="603">
        <v>47.87</v>
      </c>
      <c r="K47" s="603">
        <v>1</v>
      </c>
      <c r="L47" s="507">
        <v>43488</v>
      </c>
      <c r="M47" s="581">
        <f t="shared" si="0"/>
        <v>44530</v>
      </c>
    </row>
    <row r="48" spans="1:13">
      <c r="A48" s="530" t="s">
        <v>7</v>
      </c>
      <c r="B48" s="671" t="s">
        <v>457</v>
      </c>
      <c r="C48" s="536" t="s">
        <v>324</v>
      </c>
      <c r="D48" s="506" t="s">
        <v>322</v>
      </c>
      <c r="E48" s="506" t="s">
        <v>318</v>
      </c>
      <c r="F48" s="576" t="s">
        <v>476</v>
      </c>
      <c r="G48" s="602">
        <v>600000000</v>
      </c>
      <c r="H48" s="602">
        <v>749712565</v>
      </c>
      <c r="I48" s="603">
        <v>9.64</v>
      </c>
      <c r="J48" s="603">
        <v>35.46</v>
      </c>
      <c r="K48" s="603">
        <v>3</v>
      </c>
      <c r="L48" s="507">
        <v>43488</v>
      </c>
      <c r="M48" s="581">
        <f t="shared" si="0"/>
        <v>44530</v>
      </c>
    </row>
    <row r="49" spans="1:13">
      <c r="A49" s="534" t="s">
        <v>7</v>
      </c>
      <c r="B49" s="671" t="s">
        <v>457</v>
      </c>
      <c r="C49" s="536" t="s">
        <v>324</v>
      </c>
      <c r="D49" s="506" t="s">
        <v>322</v>
      </c>
      <c r="E49" s="506" t="s">
        <v>318</v>
      </c>
      <c r="F49" s="576" t="s">
        <v>478</v>
      </c>
      <c r="G49" s="602">
        <v>480000000</v>
      </c>
      <c r="H49" s="602">
        <v>658026233</v>
      </c>
      <c r="I49" s="603">
        <v>22.66</v>
      </c>
      <c r="J49" s="603">
        <v>45.74</v>
      </c>
      <c r="K49" s="603">
        <v>2</v>
      </c>
      <c r="L49" s="507">
        <v>43488</v>
      </c>
      <c r="M49" s="581">
        <f t="shared" si="0"/>
        <v>44530</v>
      </c>
    </row>
    <row r="50" spans="1:13">
      <c r="A50" s="534" t="s">
        <v>502</v>
      </c>
      <c r="B50" s="671" t="s">
        <v>503</v>
      </c>
      <c r="C50" s="536" t="s">
        <v>324</v>
      </c>
      <c r="D50" s="506" t="s">
        <v>322</v>
      </c>
      <c r="E50" s="506" t="s">
        <v>318</v>
      </c>
      <c r="F50" s="576" t="s">
        <v>504</v>
      </c>
      <c r="G50" s="602">
        <v>500000000</v>
      </c>
      <c r="H50" s="602">
        <v>625196503</v>
      </c>
      <c r="I50" s="603">
        <v>18</v>
      </c>
      <c r="J50" s="603">
        <v>29.62</v>
      </c>
      <c r="K50" s="603">
        <v>4</v>
      </c>
      <c r="L50" s="507">
        <v>43488</v>
      </c>
      <c r="M50" s="581">
        <f t="shared" si="0"/>
        <v>44530</v>
      </c>
    </row>
    <row r="51" spans="1:13">
      <c r="A51" s="534" t="s">
        <v>502</v>
      </c>
      <c r="B51" s="671" t="s">
        <v>505</v>
      </c>
      <c r="C51" s="536" t="s">
        <v>324</v>
      </c>
      <c r="D51" s="506" t="s">
        <v>271</v>
      </c>
      <c r="E51" s="506" t="s">
        <v>318</v>
      </c>
      <c r="F51" s="579" t="s">
        <v>313</v>
      </c>
      <c r="G51" s="602">
        <v>400000000</v>
      </c>
      <c r="H51" s="602">
        <v>465901446</v>
      </c>
      <c r="I51" s="603">
        <v>1.65</v>
      </c>
      <c r="J51" s="603">
        <v>6.98</v>
      </c>
      <c r="K51" s="603">
        <v>4</v>
      </c>
      <c r="L51" s="537">
        <v>43817</v>
      </c>
      <c r="M51" s="581">
        <f t="shared" si="0"/>
        <v>44530</v>
      </c>
    </row>
    <row r="52" spans="1:13">
      <c r="A52" s="534" t="s">
        <v>502</v>
      </c>
      <c r="B52" s="671" t="s">
        <v>505</v>
      </c>
      <c r="C52" s="536" t="s">
        <v>324</v>
      </c>
      <c r="D52" s="506" t="s">
        <v>271</v>
      </c>
      <c r="E52" s="506" t="s">
        <v>318</v>
      </c>
      <c r="F52" s="576" t="s">
        <v>563</v>
      </c>
      <c r="G52" s="602">
        <v>400000000</v>
      </c>
      <c r="H52" s="602">
        <v>445258006</v>
      </c>
      <c r="I52" s="603">
        <v>-1.96</v>
      </c>
      <c r="J52" s="603">
        <v>4.5199999999999996</v>
      </c>
      <c r="K52" s="603">
        <v>5</v>
      </c>
      <c r="L52" s="537">
        <v>43817</v>
      </c>
      <c r="M52" s="581">
        <f t="shared" si="0"/>
        <v>44530</v>
      </c>
    </row>
    <row r="53" spans="1:13" s="398" customFormat="1">
      <c r="A53" s="399" t="s">
        <v>502</v>
      </c>
      <c r="B53" s="673" t="s">
        <v>505</v>
      </c>
      <c r="C53" s="397" t="s">
        <v>324</v>
      </c>
      <c r="D53" s="269" t="s">
        <v>271</v>
      </c>
      <c r="E53" s="269" t="s">
        <v>318</v>
      </c>
      <c r="F53" s="611" t="s">
        <v>50</v>
      </c>
      <c r="G53" s="609">
        <v>400000000</v>
      </c>
      <c r="H53" s="609">
        <v>483773231</v>
      </c>
      <c r="I53" s="610">
        <v>6.62</v>
      </c>
      <c r="J53" s="610">
        <v>11.71</v>
      </c>
      <c r="K53" s="610">
        <v>2</v>
      </c>
      <c r="L53" s="614">
        <v>43817</v>
      </c>
      <c r="M53" s="615">
        <f t="shared" si="0"/>
        <v>44530</v>
      </c>
    </row>
    <row r="54" spans="1:13" s="398" customFormat="1">
      <c r="A54" s="399" t="s">
        <v>502</v>
      </c>
      <c r="B54" s="673" t="s">
        <v>505</v>
      </c>
      <c r="C54" s="397" t="s">
        <v>324</v>
      </c>
      <c r="D54" s="269" t="s">
        <v>271</v>
      </c>
      <c r="E54" s="269" t="s">
        <v>318</v>
      </c>
      <c r="F54" s="613" t="s">
        <v>506</v>
      </c>
      <c r="G54" s="609">
        <v>300000000</v>
      </c>
      <c r="H54" s="609">
        <v>368199772</v>
      </c>
      <c r="I54" s="610">
        <v>5.81</v>
      </c>
      <c r="J54" s="610">
        <v>7.79</v>
      </c>
      <c r="K54" s="610">
        <v>3</v>
      </c>
      <c r="L54" s="614">
        <v>43817</v>
      </c>
      <c r="M54" s="615">
        <f t="shared" si="0"/>
        <v>44530</v>
      </c>
    </row>
    <row r="55" spans="1:13">
      <c r="A55" s="530" t="s">
        <v>7</v>
      </c>
      <c r="B55" s="671" t="s">
        <v>505</v>
      </c>
      <c r="C55" s="506" t="s">
        <v>324</v>
      </c>
      <c r="D55" s="506" t="s">
        <v>271</v>
      </c>
      <c r="E55" s="506" t="s">
        <v>318</v>
      </c>
      <c r="F55" s="576" t="s">
        <v>480</v>
      </c>
      <c r="G55" s="602">
        <v>300000000</v>
      </c>
      <c r="H55" s="602">
        <v>386454069</v>
      </c>
      <c r="I55" s="603">
        <v>9.68</v>
      </c>
      <c r="J55" s="603">
        <v>12.24</v>
      </c>
      <c r="K55" s="603">
        <v>1</v>
      </c>
      <c r="L55" s="507">
        <v>43817</v>
      </c>
      <c r="M55" s="679">
        <f t="shared" si="0"/>
        <v>44530</v>
      </c>
    </row>
    <row r="56" spans="1:13">
      <c r="A56" s="530" t="s">
        <v>7</v>
      </c>
      <c r="B56" s="680" t="s">
        <v>560</v>
      </c>
      <c r="C56" s="681" t="s">
        <v>324</v>
      </c>
      <c r="D56" s="681" t="s">
        <v>271</v>
      </c>
      <c r="E56" s="681" t="s">
        <v>316</v>
      </c>
      <c r="F56" s="681" t="s">
        <v>561</v>
      </c>
      <c r="G56" s="682">
        <v>400000000</v>
      </c>
      <c r="H56" s="682">
        <v>406057214</v>
      </c>
      <c r="I56" s="683">
        <v>-0.38</v>
      </c>
      <c r="J56" s="683">
        <v>-0.38</v>
      </c>
      <c r="K56" s="683">
        <v>5</v>
      </c>
      <c r="L56" s="537">
        <v>44209</v>
      </c>
      <c r="M56" s="679">
        <f t="shared" si="0"/>
        <v>44530</v>
      </c>
    </row>
    <row r="57" spans="1:13">
      <c r="A57" s="530" t="s">
        <v>7</v>
      </c>
      <c r="B57" s="671" t="s">
        <v>560</v>
      </c>
      <c r="C57" s="536" t="s">
        <v>324</v>
      </c>
      <c r="D57" s="506" t="s">
        <v>271</v>
      </c>
      <c r="E57" s="506" t="s">
        <v>316</v>
      </c>
      <c r="F57" s="536" t="s">
        <v>568</v>
      </c>
      <c r="G57" s="649">
        <v>400000000</v>
      </c>
      <c r="H57" s="649">
        <v>406250848</v>
      </c>
      <c r="I57" s="650">
        <v>-0.1</v>
      </c>
      <c r="J57" s="650">
        <v>-0.1</v>
      </c>
      <c r="K57" s="650">
        <v>1</v>
      </c>
      <c r="L57" s="507">
        <v>44209</v>
      </c>
      <c r="M57" s="679">
        <f t="shared" si="0"/>
        <v>44530</v>
      </c>
    </row>
    <row r="58" spans="1:13">
      <c r="A58" s="530" t="s">
        <v>7</v>
      </c>
      <c r="B58" s="671" t="s">
        <v>560</v>
      </c>
      <c r="C58" s="536" t="s">
        <v>324</v>
      </c>
      <c r="D58" s="506" t="s">
        <v>271</v>
      </c>
      <c r="E58" s="506" t="s">
        <v>316</v>
      </c>
      <c r="F58" s="536" t="s">
        <v>208</v>
      </c>
      <c r="G58" s="649">
        <v>400000000</v>
      </c>
      <c r="H58" s="649">
        <v>406563066</v>
      </c>
      <c r="I58" s="650">
        <v>-0.34</v>
      </c>
      <c r="J58" s="650">
        <v>-0.34</v>
      </c>
      <c r="K58" s="650">
        <v>4</v>
      </c>
      <c r="L58" s="507">
        <v>44209</v>
      </c>
      <c r="M58" s="679">
        <f t="shared" si="0"/>
        <v>44530</v>
      </c>
    </row>
    <row r="59" spans="1:13" ht="16.5" customHeight="1">
      <c r="A59" s="530" t="s">
        <v>7</v>
      </c>
      <c r="B59" s="671" t="s">
        <v>560</v>
      </c>
      <c r="C59" s="536" t="s">
        <v>324</v>
      </c>
      <c r="D59" s="506" t="s">
        <v>271</v>
      </c>
      <c r="E59" s="506" t="s">
        <v>316</v>
      </c>
      <c r="F59" s="536" t="s">
        <v>294</v>
      </c>
      <c r="G59" s="649">
        <v>400000000</v>
      </c>
      <c r="H59" s="649">
        <v>406743027</v>
      </c>
      <c r="I59" s="650">
        <v>-0.19</v>
      </c>
      <c r="J59" s="650">
        <v>-0.19</v>
      </c>
      <c r="K59" s="650">
        <v>2</v>
      </c>
      <c r="L59" s="507">
        <v>44209</v>
      </c>
      <c r="M59" s="679">
        <f t="shared" si="0"/>
        <v>44530</v>
      </c>
    </row>
    <row r="60" spans="1:13">
      <c r="A60" s="530" t="s">
        <v>7</v>
      </c>
      <c r="B60" s="671" t="s">
        <v>560</v>
      </c>
      <c r="C60" s="536" t="s">
        <v>324</v>
      </c>
      <c r="D60" s="506" t="s">
        <v>271</v>
      </c>
      <c r="E60" s="506" t="s">
        <v>316</v>
      </c>
      <c r="F60" s="506" t="s">
        <v>567</v>
      </c>
      <c r="G60" s="649">
        <v>400000000</v>
      </c>
      <c r="H60" s="649">
        <v>405364670</v>
      </c>
      <c r="I60" s="650">
        <v>-0.28000000000000003</v>
      </c>
      <c r="J60" s="650">
        <v>-0.28000000000000003</v>
      </c>
      <c r="K60" s="650">
        <v>3</v>
      </c>
      <c r="L60" s="507">
        <v>44209</v>
      </c>
      <c r="M60" s="679">
        <f t="shared" si="0"/>
        <v>44530</v>
      </c>
    </row>
    <row r="61" spans="1:13" s="398" customFormat="1">
      <c r="A61" s="774" t="s">
        <v>569</v>
      </c>
      <c r="B61" s="775" t="s">
        <v>626</v>
      </c>
      <c r="C61" s="768" t="s">
        <v>324</v>
      </c>
      <c r="D61" s="768" t="s">
        <v>647</v>
      </c>
      <c r="E61" s="767" t="s">
        <v>320</v>
      </c>
      <c r="F61" s="767" t="s">
        <v>289</v>
      </c>
      <c r="G61" s="776">
        <v>250000000</v>
      </c>
      <c r="H61" s="776">
        <v>256285739</v>
      </c>
      <c r="I61" s="777">
        <v>2.4</v>
      </c>
      <c r="J61" s="777">
        <v>2.4</v>
      </c>
      <c r="K61" s="777">
        <v>3</v>
      </c>
      <c r="L61" s="778">
        <v>44447</v>
      </c>
      <c r="M61" s="779">
        <f t="shared" si="0"/>
        <v>44530</v>
      </c>
    </row>
    <row r="62" spans="1:13">
      <c r="A62" s="765" t="s">
        <v>569</v>
      </c>
      <c r="B62" s="739" t="s">
        <v>626</v>
      </c>
      <c r="C62" s="740" t="s">
        <v>324</v>
      </c>
      <c r="D62" s="740" t="s">
        <v>647</v>
      </c>
      <c r="E62" s="740" t="s">
        <v>320</v>
      </c>
      <c r="F62" s="740" t="s">
        <v>636</v>
      </c>
      <c r="G62" s="729">
        <v>250000000</v>
      </c>
      <c r="H62" s="729">
        <v>259228514</v>
      </c>
      <c r="I62" s="730">
        <v>4.28</v>
      </c>
      <c r="J62" s="730">
        <v>4.28</v>
      </c>
      <c r="K62" s="730">
        <v>1</v>
      </c>
      <c r="L62" s="755">
        <v>44447</v>
      </c>
      <c r="M62" s="766">
        <f t="shared" si="0"/>
        <v>44530</v>
      </c>
    </row>
    <row r="63" spans="1:13">
      <c r="A63" s="765" t="s">
        <v>569</v>
      </c>
      <c r="B63" s="737" t="s">
        <v>626</v>
      </c>
      <c r="C63" s="740" t="s">
        <v>324</v>
      </c>
      <c r="D63" s="740" t="s">
        <v>647</v>
      </c>
      <c r="E63" s="740" t="s">
        <v>320</v>
      </c>
      <c r="F63" s="736" t="s">
        <v>637</v>
      </c>
      <c r="G63" s="729">
        <v>250000000</v>
      </c>
      <c r="H63" s="729">
        <v>257372964</v>
      </c>
      <c r="I63" s="730">
        <v>1.82</v>
      </c>
      <c r="J63" s="730">
        <v>1.82</v>
      </c>
      <c r="K63" s="730">
        <v>4</v>
      </c>
      <c r="L63" s="755">
        <v>44447</v>
      </c>
      <c r="M63" s="766">
        <f t="shared" si="0"/>
        <v>44530</v>
      </c>
    </row>
    <row r="64" spans="1:13" s="126" customFormat="1">
      <c r="A64" s="736" t="s">
        <v>569</v>
      </c>
      <c r="B64" s="737" t="s">
        <v>626</v>
      </c>
      <c r="C64" s="736" t="s">
        <v>324</v>
      </c>
      <c r="D64" s="736" t="s">
        <v>647</v>
      </c>
      <c r="E64" s="736" t="s">
        <v>320</v>
      </c>
      <c r="F64" s="736" t="s">
        <v>279</v>
      </c>
      <c r="G64" s="729">
        <v>250000000</v>
      </c>
      <c r="H64" s="729">
        <v>258263072</v>
      </c>
      <c r="I64" s="730">
        <v>2.76</v>
      </c>
      <c r="J64" s="730">
        <v>2.76</v>
      </c>
      <c r="K64" s="730">
        <v>2</v>
      </c>
      <c r="L64" s="773">
        <v>44447</v>
      </c>
      <c r="M64" s="766">
        <f t="shared" si="0"/>
        <v>44530</v>
      </c>
    </row>
    <row r="65" spans="1:13">
      <c r="A65" s="731" t="s">
        <v>569</v>
      </c>
      <c r="B65" s="752" t="s">
        <v>615</v>
      </c>
      <c r="C65" s="751" t="s">
        <v>325</v>
      </c>
      <c r="D65" s="751" t="s">
        <v>647</v>
      </c>
      <c r="E65" s="751" t="s">
        <v>321</v>
      </c>
      <c r="F65" s="751" t="s">
        <v>218</v>
      </c>
      <c r="G65" s="753">
        <v>200000000</v>
      </c>
      <c r="H65" s="753">
        <v>203215709</v>
      </c>
      <c r="I65" s="754">
        <v>1.61</v>
      </c>
      <c r="J65" s="754">
        <v>1.61</v>
      </c>
      <c r="K65" s="754">
        <v>2</v>
      </c>
      <c r="L65" s="755">
        <v>44484</v>
      </c>
      <c r="M65" s="738">
        <f t="shared" si="0"/>
        <v>44530</v>
      </c>
    </row>
    <row r="66" spans="1:13">
      <c r="A66" s="765" t="s">
        <v>569</v>
      </c>
      <c r="B66" s="732" t="s">
        <v>614</v>
      </c>
      <c r="C66" s="733" t="s">
        <v>325</v>
      </c>
      <c r="D66" s="733" t="s">
        <v>647</v>
      </c>
      <c r="E66" s="733" t="s">
        <v>321</v>
      </c>
      <c r="F66" s="733" t="s">
        <v>208</v>
      </c>
      <c r="G66" s="734">
        <v>200000000</v>
      </c>
      <c r="H66" s="734">
        <v>203549105</v>
      </c>
      <c r="I66" s="735">
        <v>1.77</v>
      </c>
      <c r="J66" s="735">
        <v>1.77</v>
      </c>
      <c r="K66" s="735">
        <v>1</v>
      </c>
      <c r="L66" s="755">
        <v>44484</v>
      </c>
      <c r="M66" s="738">
        <f t="shared" si="0"/>
        <v>44530</v>
      </c>
    </row>
    <row r="67" spans="1:13" s="398" customFormat="1">
      <c r="A67" s="789" t="s">
        <v>569</v>
      </c>
      <c r="B67" s="780" t="s">
        <v>615</v>
      </c>
      <c r="C67" s="768" t="s">
        <v>325</v>
      </c>
      <c r="D67" s="768" t="s">
        <v>647</v>
      </c>
      <c r="E67" s="768" t="s">
        <v>321</v>
      </c>
      <c r="F67" s="768" t="s">
        <v>640</v>
      </c>
      <c r="G67" s="781">
        <v>200000000</v>
      </c>
      <c r="H67" s="781">
        <v>199102401</v>
      </c>
      <c r="I67" s="782">
        <v>-0.45</v>
      </c>
      <c r="J67" s="782">
        <v>-0.45</v>
      </c>
      <c r="K67" s="782">
        <v>5</v>
      </c>
      <c r="L67" s="778">
        <v>44484</v>
      </c>
      <c r="M67" s="779">
        <f t="shared" si="0"/>
        <v>44530</v>
      </c>
    </row>
    <row r="68" spans="1:13" s="126" customFormat="1">
      <c r="A68" s="736" t="s">
        <v>569</v>
      </c>
      <c r="B68" s="737" t="s">
        <v>614</v>
      </c>
      <c r="C68" s="736" t="s">
        <v>325</v>
      </c>
      <c r="D68" s="736" t="s">
        <v>647</v>
      </c>
      <c r="E68" s="736" t="s">
        <v>321</v>
      </c>
      <c r="F68" s="736" t="s">
        <v>642</v>
      </c>
      <c r="G68" s="729">
        <v>200000000</v>
      </c>
      <c r="H68" s="729">
        <v>202391437</v>
      </c>
      <c r="I68" s="730">
        <v>1.2</v>
      </c>
      <c r="J68" s="730">
        <v>1.2</v>
      </c>
      <c r="K68" s="730">
        <v>3</v>
      </c>
      <c r="L68" s="773">
        <v>44484</v>
      </c>
      <c r="M68" s="738">
        <f t="shared" si="0"/>
        <v>44530</v>
      </c>
    </row>
    <row r="69" spans="1:13" ht="16.5" thickBot="1">
      <c r="A69" s="784" t="s">
        <v>7</v>
      </c>
      <c r="B69" s="783" t="s">
        <v>615</v>
      </c>
      <c r="C69" s="784" t="s">
        <v>325</v>
      </c>
      <c r="D69" s="784" t="s">
        <v>647</v>
      </c>
      <c r="E69" s="784" t="s">
        <v>321</v>
      </c>
      <c r="F69" s="784" t="s">
        <v>619</v>
      </c>
      <c r="G69" s="785">
        <v>200000000</v>
      </c>
      <c r="H69" s="785">
        <v>199990081</v>
      </c>
      <c r="I69" s="786">
        <v>0</v>
      </c>
      <c r="J69" s="786">
        <v>0</v>
      </c>
      <c r="K69" s="786">
        <v>4</v>
      </c>
      <c r="L69" s="787">
        <v>44484</v>
      </c>
      <c r="M69" s="788">
        <f t="shared" si="0"/>
        <v>44530</v>
      </c>
    </row>
    <row r="70" spans="1:13" ht="16.5" thickTop="1">
      <c r="A70" s="531" t="s">
        <v>283</v>
      </c>
      <c r="B70" s="672" t="s">
        <v>489</v>
      </c>
      <c r="C70" s="531" t="s">
        <v>324</v>
      </c>
      <c r="D70" s="531" t="s">
        <v>270</v>
      </c>
      <c r="E70" s="531" t="s">
        <v>321</v>
      </c>
      <c r="F70" s="531" t="s">
        <v>309</v>
      </c>
      <c r="G70" s="677">
        <v>786579222</v>
      </c>
      <c r="H70" s="677">
        <v>1012416945</v>
      </c>
      <c r="I70" s="678">
        <v>10.23</v>
      </c>
      <c r="J70" s="678">
        <v>25.89</v>
      </c>
      <c r="K70" s="714">
        <v>1</v>
      </c>
      <c r="L70" s="532">
        <v>43640</v>
      </c>
      <c r="M70" s="508">
        <f t="shared" si="0"/>
        <v>44530</v>
      </c>
    </row>
    <row r="71" spans="1:13">
      <c r="A71" s="539" t="s">
        <v>283</v>
      </c>
      <c r="B71" s="672" t="s">
        <v>380</v>
      </c>
      <c r="C71" s="531" t="s">
        <v>324</v>
      </c>
      <c r="D71" s="531" t="s">
        <v>272</v>
      </c>
      <c r="E71" s="531" t="s">
        <v>316</v>
      </c>
      <c r="F71" s="578" t="s">
        <v>294</v>
      </c>
      <c r="G71" s="602">
        <v>1123576760</v>
      </c>
      <c r="H71" s="602">
        <v>1312517976</v>
      </c>
      <c r="I71" s="603">
        <v>-6</v>
      </c>
      <c r="J71" s="603">
        <v>19.73</v>
      </c>
      <c r="K71" s="603">
        <v>2</v>
      </c>
      <c r="L71" s="532">
        <v>42741</v>
      </c>
      <c r="M71" s="577">
        <f t="shared" si="0"/>
        <v>44530</v>
      </c>
    </row>
    <row r="72" spans="1:13">
      <c r="A72" s="530" t="s">
        <v>283</v>
      </c>
      <c r="B72" s="671" t="s">
        <v>380</v>
      </c>
      <c r="C72" s="506" t="s">
        <v>324</v>
      </c>
      <c r="D72" s="506" t="s">
        <v>272</v>
      </c>
      <c r="E72" s="506" t="s">
        <v>316</v>
      </c>
      <c r="F72" s="576" t="s">
        <v>613</v>
      </c>
      <c r="G72" s="602">
        <v>798763197</v>
      </c>
      <c r="H72" s="602">
        <v>955224809</v>
      </c>
      <c r="I72" s="603">
        <v>-5.76</v>
      </c>
      <c r="J72" s="603">
        <v>21.11</v>
      </c>
      <c r="K72" s="603">
        <v>1</v>
      </c>
      <c r="L72" s="507">
        <v>42741</v>
      </c>
      <c r="M72" s="577">
        <f t="shared" si="0"/>
        <v>44530</v>
      </c>
    </row>
    <row r="73" spans="1:13">
      <c r="A73" s="530" t="s">
        <v>283</v>
      </c>
      <c r="B73" s="671" t="s">
        <v>381</v>
      </c>
      <c r="C73" s="506" t="s">
        <v>324</v>
      </c>
      <c r="D73" s="506" t="s">
        <v>271</v>
      </c>
      <c r="E73" s="506" t="s">
        <v>319</v>
      </c>
      <c r="F73" s="506" t="s">
        <v>295</v>
      </c>
      <c r="G73" s="649">
        <v>756337413</v>
      </c>
      <c r="H73" s="649">
        <v>1421737218</v>
      </c>
      <c r="I73" s="650">
        <v>17.29</v>
      </c>
      <c r="J73" s="650">
        <v>87.98</v>
      </c>
      <c r="K73" s="651">
        <v>1</v>
      </c>
      <c r="L73" s="507">
        <v>42772</v>
      </c>
      <c r="M73" s="508">
        <f t="shared" si="0"/>
        <v>44530</v>
      </c>
    </row>
    <row r="74" spans="1:13">
      <c r="A74" s="530" t="s">
        <v>283</v>
      </c>
      <c r="B74" s="671" t="s">
        <v>382</v>
      </c>
      <c r="C74" s="506" t="s">
        <v>328</v>
      </c>
      <c r="D74" s="506" t="s">
        <v>270</v>
      </c>
      <c r="E74" s="506" t="s">
        <v>319</v>
      </c>
      <c r="F74" s="506" t="s">
        <v>297</v>
      </c>
      <c r="G74" s="649">
        <v>307323526</v>
      </c>
      <c r="H74" s="649">
        <v>368914762</v>
      </c>
      <c r="I74" s="650">
        <v>0.79</v>
      </c>
      <c r="J74" s="650">
        <v>24.89</v>
      </c>
      <c r="K74" s="651">
        <v>1</v>
      </c>
      <c r="L74" s="507">
        <v>43056</v>
      </c>
      <c r="M74" s="508">
        <f t="shared" si="0"/>
        <v>44530</v>
      </c>
    </row>
    <row r="75" spans="1:13">
      <c r="A75" s="530" t="s">
        <v>283</v>
      </c>
      <c r="B75" s="671" t="s">
        <v>383</v>
      </c>
      <c r="C75" s="506" t="s">
        <v>324</v>
      </c>
      <c r="D75" s="506" t="s">
        <v>273</v>
      </c>
      <c r="E75" s="506" t="s">
        <v>319</v>
      </c>
      <c r="F75" s="576" t="s">
        <v>295</v>
      </c>
      <c r="G75" s="602">
        <v>255588950</v>
      </c>
      <c r="H75" s="602">
        <v>425091708</v>
      </c>
      <c r="I75" s="603">
        <v>21.43</v>
      </c>
      <c r="J75" s="603">
        <v>58.97</v>
      </c>
      <c r="K75" s="603">
        <v>3</v>
      </c>
      <c r="L75" s="507">
        <v>42800</v>
      </c>
      <c r="M75" s="577">
        <f t="shared" si="0"/>
        <v>44530</v>
      </c>
    </row>
    <row r="76" spans="1:13">
      <c r="A76" s="530" t="s">
        <v>283</v>
      </c>
      <c r="B76" s="671" t="s">
        <v>383</v>
      </c>
      <c r="C76" s="506" t="s">
        <v>324</v>
      </c>
      <c r="D76" s="506" t="s">
        <v>273</v>
      </c>
      <c r="E76" s="506" t="s">
        <v>319</v>
      </c>
      <c r="F76" s="576" t="s">
        <v>298</v>
      </c>
      <c r="G76" s="602">
        <v>258539391</v>
      </c>
      <c r="H76" s="602">
        <v>431766365</v>
      </c>
      <c r="I76" s="603">
        <v>21.49</v>
      </c>
      <c r="J76" s="603">
        <v>59.52</v>
      </c>
      <c r="K76" s="603">
        <v>2</v>
      </c>
      <c r="L76" s="507">
        <v>42800</v>
      </c>
      <c r="M76" s="577">
        <f t="shared" si="0"/>
        <v>44530</v>
      </c>
    </row>
    <row r="77" spans="1:13">
      <c r="A77" s="530" t="s">
        <v>283</v>
      </c>
      <c r="B77" s="671" t="s">
        <v>383</v>
      </c>
      <c r="C77" s="506" t="s">
        <v>324</v>
      </c>
      <c r="D77" s="506" t="s">
        <v>273</v>
      </c>
      <c r="E77" s="506" t="s">
        <v>319</v>
      </c>
      <c r="F77" s="576" t="s">
        <v>310</v>
      </c>
      <c r="G77" s="602">
        <v>256994133</v>
      </c>
      <c r="H77" s="602">
        <v>427734861</v>
      </c>
      <c r="I77" s="603">
        <v>21.58</v>
      </c>
      <c r="J77" s="603">
        <v>58.94</v>
      </c>
      <c r="K77" s="603">
        <v>4</v>
      </c>
      <c r="L77" s="507">
        <v>42800</v>
      </c>
      <c r="M77" s="577">
        <f t="shared" si="0"/>
        <v>44530</v>
      </c>
    </row>
    <row r="78" spans="1:13" s="398" customFormat="1">
      <c r="A78" s="267" t="s">
        <v>283</v>
      </c>
      <c r="B78" s="673" t="s">
        <v>383</v>
      </c>
      <c r="C78" s="269" t="s">
        <v>324</v>
      </c>
      <c r="D78" s="269" t="s">
        <v>273</v>
      </c>
      <c r="E78" s="269" t="s">
        <v>319</v>
      </c>
      <c r="F78" s="611" t="s">
        <v>311</v>
      </c>
      <c r="G78" s="609">
        <v>257549840</v>
      </c>
      <c r="H78" s="609">
        <v>432209045</v>
      </c>
      <c r="I78" s="610">
        <v>21.41</v>
      </c>
      <c r="J78" s="610">
        <v>60.03</v>
      </c>
      <c r="K78" s="610">
        <v>1</v>
      </c>
      <c r="L78" s="270">
        <v>42800</v>
      </c>
      <c r="M78" s="612">
        <f t="shared" si="0"/>
        <v>44530</v>
      </c>
    </row>
    <row r="79" spans="1:13">
      <c r="A79" s="530" t="s">
        <v>283</v>
      </c>
      <c r="B79" s="671" t="s">
        <v>587</v>
      </c>
      <c r="C79" s="506" t="s">
        <v>324</v>
      </c>
      <c r="D79" s="506" t="s">
        <v>273</v>
      </c>
      <c r="E79" s="506" t="s">
        <v>319</v>
      </c>
      <c r="F79" s="576" t="s">
        <v>295</v>
      </c>
      <c r="G79" s="602">
        <v>671455711</v>
      </c>
      <c r="H79" s="602">
        <v>848558836</v>
      </c>
      <c r="I79" s="603">
        <v>9.7100000000000009</v>
      </c>
      <c r="J79" s="603">
        <v>26.38</v>
      </c>
      <c r="K79" s="601">
        <v>1</v>
      </c>
      <c r="L79" s="507">
        <v>43264</v>
      </c>
      <c r="M79" s="577">
        <f t="shared" si="0"/>
        <v>44530</v>
      </c>
    </row>
    <row r="80" spans="1:13">
      <c r="A80" s="530" t="s">
        <v>283</v>
      </c>
      <c r="B80" s="671" t="s">
        <v>588</v>
      </c>
      <c r="C80" s="506" t="s">
        <v>324</v>
      </c>
      <c r="D80" s="506" t="s">
        <v>271</v>
      </c>
      <c r="E80" s="506" t="s">
        <v>319</v>
      </c>
      <c r="F80" s="576" t="s">
        <v>299</v>
      </c>
      <c r="G80" s="602">
        <v>287169673</v>
      </c>
      <c r="H80" s="602">
        <v>483145816</v>
      </c>
      <c r="I80" s="603">
        <v>13.98</v>
      </c>
      <c r="J80" s="603">
        <v>68.239999999999995</v>
      </c>
      <c r="K80" s="603">
        <v>1</v>
      </c>
      <c r="L80" s="507">
        <v>43487</v>
      </c>
      <c r="M80" s="577">
        <f t="shared" si="0"/>
        <v>44530</v>
      </c>
    </row>
    <row r="81" spans="1:13">
      <c r="A81" s="530" t="s">
        <v>283</v>
      </c>
      <c r="B81" s="671" t="s">
        <v>588</v>
      </c>
      <c r="C81" s="506" t="s">
        <v>324</v>
      </c>
      <c r="D81" s="506" t="s">
        <v>271</v>
      </c>
      <c r="E81" s="506" t="s">
        <v>319</v>
      </c>
      <c r="F81" s="506" t="s">
        <v>276</v>
      </c>
      <c r="G81" s="649">
        <v>246618331</v>
      </c>
      <c r="H81" s="649">
        <v>341629920</v>
      </c>
      <c r="I81" s="650">
        <v>16.36</v>
      </c>
      <c r="J81" s="650">
        <v>38.53</v>
      </c>
      <c r="K81" s="650">
        <v>3</v>
      </c>
      <c r="L81" s="507">
        <v>43487</v>
      </c>
      <c r="M81" s="508">
        <f t="shared" si="0"/>
        <v>44530</v>
      </c>
    </row>
    <row r="82" spans="1:13">
      <c r="A82" s="530" t="s">
        <v>283</v>
      </c>
      <c r="B82" s="671" t="s">
        <v>588</v>
      </c>
      <c r="C82" s="506" t="s">
        <v>324</v>
      </c>
      <c r="D82" s="506" t="s">
        <v>271</v>
      </c>
      <c r="E82" s="506" t="s">
        <v>319</v>
      </c>
      <c r="F82" s="576" t="s">
        <v>301</v>
      </c>
      <c r="G82" s="602">
        <v>503548464</v>
      </c>
      <c r="H82" s="602">
        <v>764264409</v>
      </c>
      <c r="I82" s="603">
        <v>16.59</v>
      </c>
      <c r="J82" s="603">
        <v>51.78</v>
      </c>
      <c r="K82" s="603">
        <v>2</v>
      </c>
      <c r="L82" s="507">
        <v>43487</v>
      </c>
      <c r="M82" s="577">
        <f t="shared" si="0"/>
        <v>44530</v>
      </c>
    </row>
    <row r="83" spans="1:13">
      <c r="A83" s="530" t="s">
        <v>283</v>
      </c>
      <c r="B83" s="671" t="s">
        <v>593</v>
      </c>
      <c r="C83" s="506" t="s">
        <v>324</v>
      </c>
      <c r="D83" s="506" t="s">
        <v>270</v>
      </c>
      <c r="E83" s="506" t="s">
        <v>320</v>
      </c>
      <c r="F83" s="576" t="s">
        <v>284</v>
      </c>
      <c r="G83" s="602">
        <v>713987040</v>
      </c>
      <c r="H83" s="602">
        <v>896240141</v>
      </c>
      <c r="I83" s="603">
        <v>15.24</v>
      </c>
      <c r="J83" s="603">
        <v>26.49</v>
      </c>
      <c r="K83" s="601">
        <v>1</v>
      </c>
      <c r="L83" s="507">
        <v>43614</v>
      </c>
      <c r="M83" s="577">
        <f t="shared" si="0"/>
        <v>44530</v>
      </c>
    </row>
    <row r="84" spans="1:13">
      <c r="A84" s="530" t="s">
        <v>283</v>
      </c>
      <c r="B84" s="671" t="s">
        <v>594</v>
      </c>
      <c r="C84" s="506" t="s">
        <v>324</v>
      </c>
      <c r="D84" s="506" t="s">
        <v>270</v>
      </c>
      <c r="E84" s="506" t="s">
        <v>320</v>
      </c>
      <c r="F84" s="576" t="s">
        <v>285</v>
      </c>
      <c r="G84" s="602">
        <v>610886182</v>
      </c>
      <c r="H84" s="602">
        <v>795091040</v>
      </c>
      <c r="I84" s="603">
        <v>24.22</v>
      </c>
      <c r="J84" s="603">
        <v>25.9</v>
      </c>
      <c r="K84" s="603">
        <v>2</v>
      </c>
      <c r="L84" s="507">
        <v>43704</v>
      </c>
      <c r="M84" s="577">
        <f t="shared" si="0"/>
        <v>44530</v>
      </c>
    </row>
    <row r="85" spans="1:13">
      <c r="A85" s="530" t="s">
        <v>283</v>
      </c>
      <c r="B85" s="671" t="s">
        <v>594</v>
      </c>
      <c r="C85" s="506" t="s">
        <v>324</v>
      </c>
      <c r="D85" s="506" t="s">
        <v>270</v>
      </c>
      <c r="E85" s="506" t="s">
        <v>320</v>
      </c>
      <c r="F85" s="576" t="s">
        <v>286</v>
      </c>
      <c r="G85" s="602">
        <v>126937100</v>
      </c>
      <c r="H85" s="602">
        <v>169328749</v>
      </c>
      <c r="I85" s="603">
        <v>29.18</v>
      </c>
      <c r="J85" s="603">
        <v>33.4</v>
      </c>
      <c r="K85" s="603">
        <v>1</v>
      </c>
      <c r="L85" s="507">
        <v>43704</v>
      </c>
      <c r="M85" s="577">
        <f t="shared" si="0"/>
        <v>44530</v>
      </c>
    </row>
    <row r="86" spans="1:13">
      <c r="A86" s="530" t="s">
        <v>283</v>
      </c>
      <c r="B86" s="671" t="s">
        <v>605</v>
      </c>
      <c r="C86" s="506" t="s">
        <v>324</v>
      </c>
      <c r="D86" s="506" t="s">
        <v>270</v>
      </c>
      <c r="E86" s="506" t="s">
        <v>321</v>
      </c>
      <c r="F86" s="576" t="s">
        <v>306</v>
      </c>
      <c r="G86" s="602">
        <v>155447975</v>
      </c>
      <c r="H86" s="602">
        <v>164023732</v>
      </c>
      <c r="I86" s="603">
        <v>5.52</v>
      </c>
      <c r="J86" s="603">
        <v>5.52</v>
      </c>
      <c r="K86" s="603">
        <v>1</v>
      </c>
      <c r="L86" s="507">
        <v>44397</v>
      </c>
      <c r="M86" s="577">
        <f t="shared" si="0"/>
        <v>44530</v>
      </c>
    </row>
    <row r="87" spans="1:13">
      <c r="A87" s="530" t="s">
        <v>283</v>
      </c>
      <c r="B87" s="671" t="s">
        <v>605</v>
      </c>
      <c r="C87" s="506" t="s">
        <v>364</v>
      </c>
      <c r="D87" s="506" t="s">
        <v>270</v>
      </c>
      <c r="E87" s="506" t="s">
        <v>321</v>
      </c>
      <c r="F87" s="576" t="s">
        <v>296</v>
      </c>
      <c r="G87" s="602">
        <v>594592070</v>
      </c>
      <c r="H87" s="602">
        <v>621099855</v>
      </c>
      <c r="I87" s="603">
        <v>4.46</v>
      </c>
      <c r="J87" s="603">
        <v>4.46</v>
      </c>
      <c r="K87" s="603">
        <v>2</v>
      </c>
      <c r="L87" s="507">
        <v>44397</v>
      </c>
      <c r="M87" s="577">
        <f t="shared" ref="M87:M147" si="1">$M$3</f>
        <v>44530</v>
      </c>
    </row>
    <row r="88" spans="1:13">
      <c r="A88" s="530" t="s">
        <v>283</v>
      </c>
      <c r="B88" s="671" t="s">
        <v>605</v>
      </c>
      <c r="C88" s="506" t="s">
        <v>324</v>
      </c>
      <c r="D88" s="506" t="s">
        <v>270</v>
      </c>
      <c r="E88" s="506" t="s">
        <v>321</v>
      </c>
      <c r="F88" s="576" t="s">
        <v>563</v>
      </c>
      <c r="G88" s="602">
        <v>311387682</v>
      </c>
      <c r="H88" s="602">
        <v>315916179</v>
      </c>
      <c r="I88" s="603">
        <v>1.45</v>
      </c>
      <c r="J88" s="603">
        <v>1.45</v>
      </c>
      <c r="K88" s="603">
        <v>4</v>
      </c>
      <c r="L88" s="507">
        <v>44397</v>
      </c>
      <c r="M88" s="577">
        <f t="shared" si="1"/>
        <v>44530</v>
      </c>
    </row>
    <row r="89" spans="1:13">
      <c r="A89" s="530" t="s">
        <v>283</v>
      </c>
      <c r="B89" s="671" t="s">
        <v>605</v>
      </c>
      <c r="C89" s="506" t="s">
        <v>324</v>
      </c>
      <c r="D89" s="506" t="s">
        <v>270</v>
      </c>
      <c r="E89" s="506" t="s">
        <v>321</v>
      </c>
      <c r="F89" s="576" t="s">
        <v>307</v>
      </c>
      <c r="G89" s="602">
        <v>254823294</v>
      </c>
      <c r="H89" s="602">
        <v>259716418</v>
      </c>
      <c r="I89" s="603">
        <v>1.92</v>
      </c>
      <c r="J89" s="603">
        <v>1.92</v>
      </c>
      <c r="K89" s="603">
        <v>3</v>
      </c>
      <c r="L89" s="507">
        <v>44397</v>
      </c>
      <c r="M89" s="577">
        <f t="shared" si="1"/>
        <v>44530</v>
      </c>
    </row>
    <row r="90" spans="1:13">
      <c r="A90" s="530" t="s">
        <v>283</v>
      </c>
      <c r="B90" s="671" t="s">
        <v>378</v>
      </c>
      <c r="C90" s="506" t="s">
        <v>324</v>
      </c>
      <c r="D90" s="506" t="s">
        <v>273</v>
      </c>
      <c r="E90" s="506" t="s">
        <v>319</v>
      </c>
      <c r="F90" s="576" t="s">
        <v>295</v>
      </c>
      <c r="G90" s="602">
        <v>150000000</v>
      </c>
      <c r="H90" s="602">
        <v>237571996</v>
      </c>
      <c r="I90" s="603">
        <v>17.850000000000001</v>
      </c>
      <c r="J90" s="603">
        <v>67.400000000000006</v>
      </c>
      <c r="K90" s="603">
        <v>4</v>
      </c>
      <c r="L90" s="507">
        <v>42908</v>
      </c>
      <c r="M90" s="577">
        <f t="shared" si="1"/>
        <v>44530</v>
      </c>
    </row>
    <row r="91" spans="1:13">
      <c r="A91" s="530" t="s">
        <v>283</v>
      </c>
      <c r="B91" s="671" t="s">
        <v>378</v>
      </c>
      <c r="C91" s="506" t="s">
        <v>324</v>
      </c>
      <c r="D91" s="506" t="s">
        <v>273</v>
      </c>
      <c r="E91" s="506" t="s">
        <v>319</v>
      </c>
      <c r="F91" s="576" t="s">
        <v>563</v>
      </c>
      <c r="G91" s="602">
        <v>150000000</v>
      </c>
      <c r="H91" s="602">
        <v>239096728</v>
      </c>
      <c r="I91" s="603">
        <v>18.02</v>
      </c>
      <c r="J91" s="603">
        <v>68.62</v>
      </c>
      <c r="K91" s="603">
        <v>1</v>
      </c>
      <c r="L91" s="507">
        <v>42908</v>
      </c>
      <c r="M91" s="577">
        <f t="shared" si="1"/>
        <v>44530</v>
      </c>
    </row>
    <row r="92" spans="1:13">
      <c r="A92" s="530" t="s">
        <v>283</v>
      </c>
      <c r="B92" s="671" t="s">
        <v>378</v>
      </c>
      <c r="C92" s="506" t="s">
        <v>324</v>
      </c>
      <c r="D92" s="506" t="s">
        <v>273</v>
      </c>
      <c r="E92" s="506" t="s">
        <v>319</v>
      </c>
      <c r="F92" s="576" t="s">
        <v>298</v>
      </c>
      <c r="G92" s="602">
        <v>150000000</v>
      </c>
      <c r="H92" s="602">
        <v>239025554</v>
      </c>
      <c r="I92" s="603">
        <v>17.53</v>
      </c>
      <c r="J92" s="603">
        <v>68.489999999999995</v>
      </c>
      <c r="K92" s="603">
        <v>3</v>
      </c>
      <c r="L92" s="507">
        <v>42908</v>
      </c>
      <c r="M92" s="577">
        <f t="shared" si="1"/>
        <v>44530</v>
      </c>
    </row>
    <row r="93" spans="1:13">
      <c r="A93" s="530" t="s">
        <v>283</v>
      </c>
      <c r="B93" s="671" t="s">
        <v>378</v>
      </c>
      <c r="C93" s="506" t="s">
        <v>324</v>
      </c>
      <c r="D93" s="506" t="s">
        <v>273</v>
      </c>
      <c r="E93" s="506" t="s">
        <v>319</v>
      </c>
      <c r="F93" s="576" t="s">
        <v>314</v>
      </c>
      <c r="G93" s="602">
        <v>150000000</v>
      </c>
      <c r="H93" s="602">
        <v>239272575</v>
      </c>
      <c r="I93" s="603">
        <v>18.100000000000001</v>
      </c>
      <c r="J93" s="603">
        <v>68.58</v>
      </c>
      <c r="K93" s="603">
        <v>2</v>
      </c>
      <c r="L93" s="507">
        <v>42908</v>
      </c>
      <c r="M93" s="577">
        <f t="shared" si="1"/>
        <v>44530</v>
      </c>
    </row>
    <row r="94" spans="1:13" s="398" customFormat="1">
      <c r="A94" s="267" t="s">
        <v>283</v>
      </c>
      <c r="B94" s="673" t="s">
        <v>379</v>
      </c>
      <c r="C94" s="269" t="s">
        <v>324</v>
      </c>
      <c r="D94" s="269" t="s">
        <v>322</v>
      </c>
      <c r="E94" s="269" t="s">
        <v>316</v>
      </c>
      <c r="F94" s="611" t="s">
        <v>498</v>
      </c>
      <c r="G94" s="609">
        <v>300000000</v>
      </c>
      <c r="H94" s="609">
        <v>336622990</v>
      </c>
      <c r="I94" s="610">
        <v>0.49</v>
      </c>
      <c r="J94" s="610">
        <v>12.74</v>
      </c>
      <c r="K94" s="610">
        <v>3</v>
      </c>
      <c r="L94" s="270">
        <v>42941</v>
      </c>
      <c r="M94" s="612">
        <f t="shared" si="1"/>
        <v>44530</v>
      </c>
    </row>
    <row r="95" spans="1:13">
      <c r="A95" s="530" t="s">
        <v>283</v>
      </c>
      <c r="B95" s="671" t="s">
        <v>379</v>
      </c>
      <c r="C95" s="506" t="s">
        <v>324</v>
      </c>
      <c r="D95" s="506" t="s">
        <v>322</v>
      </c>
      <c r="E95" s="506" t="s">
        <v>316</v>
      </c>
      <c r="F95" s="576" t="s">
        <v>309</v>
      </c>
      <c r="G95" s="602">
        <v>300000000</v>
      </c>
      <c r="H95" s="602">
        <v>352260201</v>
      </c>
      <c r="I95" s="603">
        <v>-2.64</v>
      </c>
      <c r="J95" s="603">
        <v>17.12</v>
      </c>
      <c r="K95" s="603">
        <v>2</v>
      </c>
      <c r="L95" s="507">
        <v>42941</v>
      </c>
      <c r="M95" s="577">
        <f t="shared" si="1"/>
        <v>44530</v>
      </c>
    </row>
    <row r="96" spans="1:13">
      <c r="A96" s="530" t="s">
        <v>283</v>
      </c>
      <c r="B96" s="671" t="s">
        <v>379</v>
      </c>
      <c r="C96" s="506" t="s">
        <v>324</v>
      </c>
      <c r="D96" s="506" t="s">
        <v>322</v>
      </c>
      <c r="E96" s="506" t="s">
        <v>316</v>
      </c>
      <c r="F96" s="576" t="s">
        <v>287</v>
      </c>
      <c r="G96" s="602">
        <v>300000000</v>
      </c>
      <c r="H96" s="602">
        <v>318759666</v>
      </c>
      <c r="I96" s="603">
        <v>0.28000000000000003</v>
      </c>
      <c r="J96" s="603">
        <v>7.85</v>
      </c>
      <c r="K96" s="603">
        <v>4</v>
      </c>
      <c r="L96" s="507">
        <v>42941</v>
      </c>
      <c r="M96" s="577">
        <f t="shared" si="1"/>
        <v>44530</v>
      </c>
    </row>
    <row r="97" spans="1:13">
      <c r="A97" s="534" t="s">
        <v>283</v>
      </c>
      <c r="B97" s="674" t="s">
        <v>363</v>
      </c>
      <c r="C97" s="536" t="s">
        <v>324</v>
      </c>
      <c r="D97" s="536" t="s">
        <v>322</v>
      </c>
      <c r="E97" s="536" t="s">
        <v>316</v>
      </c>
      <c r="F97" s="579" t="s">
        <v>281</v>
      </c>
      <c r="G97" s="602">
        <v>300000000</v>
      </c>
      <c r="H97" s="602">
        <v>346638828</v>
      </c>
      <c r="I97" s="603">
        <v>1.66</v>
      </c>
      <c r="J97" s="603">
        <v>17.43</v>
      </c>
      <c r="K97" s="603">
        <v>1</v>
      </c>
      <c r="L97" s="537">
        <v>42941</v>
      </c>
      <c r="M97" s="581">
        <f t="shared" si="1"/>
        <v>44530</v>
      </c>
    </row>
    <row r="98" spans="1:13" s="398" customFormat="1">
      <c r="A98" s="399" t="s">
        <v>31</v>
      </c>
      <c r="B98" s="676" t="s">
        <v>456</v>
      </c>
      <c r="C98" s="397" t="s">
        <v>324</v>
      </c>
      <c r="D98" s="397" t="s">
        <v>322</v>
      </c>
      <c r="E98" s="397" t="s">
        <v>318</v>
      </c>
      <c r="F98" s="613" t="s">
        <v>311</v>
      </c>
      <c r="G98" s="609">
        <v>40000000</v>
      </c>
      <c r="H98" s="609">
        <v>36816916</v>
      </c>
      <c r="I98" s="610">
        <v>12.24</v>
      </c>
      <c r="J98" s="610">
        <v>6</v>
      </c>
      <c r="K98" s="610">
        <v>5</v>
      </c>
      <c r="L98" s="270">
        <v>43488</v>
      </c>
      <c r="M98" s="615">
        <f t="shared" si="1"/>
        <v>44530</v>
      </c>
    </row>
    <row r="99" spans="1:13">
      <c r="A99" s="534" t="s">
        <v>31</v>
      </c>
      <c r="B99" s="674" t="s">
        <v>456</v>
      </c>
      <c r="C99" s="536" t="s">
        <v>324</v>
      </c>
      <c r="D99" s="536" t="s">
        <v>322</v>
      </c>
      <c r="E99" s="536" t="s">
        <v>318</v>
      </c>
      <c r="F99" s="579" t="s">
        <v>297</v>
      </c>
      <c r="G99" s="602">
        <v>80000000</v>
      </c>
      <c r="H99" s="602">
        <v>113995148</v>
      </c>
      <c r="I99" s="603">
        <v>21.86</v>
      </c>
      <c r="J99" s="603">
        <v>47.06</v>
      </c>
      <c r="K99" s="603">
        <v>1</v>
      </c>
      <c r="L99" s="507">
        <v>43488</v>
      </c>
      <c r="M99" s="581">
        <f t="shared" si="1"/>
        <v>44530</v>
      </c>
    </row>
    <row r="100" spans="1:13">
      <c r="A100" s="534" t="s">
        <v>31</v>
      </c>
      <c r="B100" s="674" t="s">
        <v>456</v>
      </c>
      <c r="C100" s="536" t="s">
        <v>324</v>
      </c>
      <c r="D100" s="536" t="s">
        <v>322</v>
      </c>
      <c r="E100" s="536" t="s">
        <v>318</v>
      </c>
      <c r="F100" s="579" t="s">
        <v>301</v>
      </c>
      <c r="G100" s="602">
        <v>80000000</v>
      </c>
      <c r="H100" s="602">
        <v>102277812</v>
      </c>
      <c r="I100" s="603">
        <v>9.65</v>
      </c>
      <c r="J100" s="603">
        <v>35.54</v>
      </c>
      <c r="K100" s="603">
        <v>3</v>
      </c>
      <c r="L100" s="507">
        <v>43488</v>
      </c>
      <c r="M100" s="581">
        <f t="shared" si="1"/>
        <v>44530</v>
      </c>
    </row>
    <row r="101" spans="1:13">
      <c r="A101" s="534" t="s">
        <v>31</v>
      </c>
      <c r="B101" s="671" t="s">
        <v>456</v>
      </c>
      <c r="C101" s="536" t="s">
        <v>324</v>
      </c>
      <c r="D101" s="536" t="s">
        <v>322</v>
      </c>
      <c r="E101" s="536" t="s">
        <v>318</v>
      </c>
      <c r="F101" s="576" t="s">
        <v>458</v>
      </c>
      <c r="G101" s="602">
        <v>80000000</v>
      </c>
      <c r="H101" s="602">
        <v>114082571</v>
      </c>
      <c r="I101" s="603">
        <v>22.83</v>
      </c>
      <c r="J101" s="603">
        <v>45.89</v>
      </c>
      <c r="K101" s="603">
        <v>2</v>
      </c>
      <c r="L101" s="507">
        <v>43488</v>
      </c>
      <c r="M101" s="581">
        <f t="shared" si="1"/>
        <v>44530</v>
      </c>
    </row>
    <row r="102" spans="1:13" s="126" customFormat="1">
      <c r="A102" s="506" t="s">
        <v>31</v>
      </c>
      <c r="B102" s="671" t="s">
        <v>456</v>
      </c>
      <c r="C102" s="506" t="s">
        <v>324</v>
      </c>
      <c r="D102" s="506" t="s">
        <v>322</v>
      </c>
      <c r="E102" s="506" t="s">
        <v>318</v>
      </c>
      <c r="F102" s="576" t="s">
        <v>298</v>
      </c>
      <c r="G102" s="602">
        <v>80000000</v>
      </c>
      <c r="H102" s="602">
        <v>98005651</v>
      </c>
      <c r="I102" s="603">
        <v>17.98</v>
      </c>
      <c r="J102" s="603">
        <v>29.41</v>
      </c>
      <c r="K102" s="603">
        <v>4</v>
      </c>
      <c r="L102" s="507">
        <v>43488</v>
      </c>
      <c r="M102" s="679">
        <f t="shared" si="1"/>
        <v>44530</v>
      </c>
    </row>
    <row r="103" spans="1:13" s="398" customFormat="1">
      <c r="A103" s="774" t="s">
        <v>31</v>
      </c>
      <c r="B103" s="775" t="s">
        <v>626</v>
      </c>
      <c r="C103" s="767" t="s">
        <v>324</v>
      </c>
      <c r="D103" s="767" t="s">
        <v>647</v>
      </c>
      <c r="E103" s="767" t="s">
        <v>627</v>
      </c>
      <c r="F103" s="767" t="s">
        <v>289</v>
      </c>
      <c r="G103" s="776">
        <v>30000000</v>
      </c>
      <c r="H103" s="776">
        <v>30710018</v>
      </c>
      <c r="I103" s="777">
        <v>2.37</v>
      </c>
      <c r="J103" s="777">
        <v>2.37</v>
      </c>
      <c r="K103" s="777">
        <v>3</v>
      </c>
      <c r="L103" s="778">
        <v>44447</v>
      </c>
      <c r="M103" s="779">
        <f t="shared" si="1"/>
        <v>44530</v>
      </c>
    </row>
    <row r="104" spans="1:13">
      <c r="A104" s="765" t="s">
        <v>31</v>
      </c>
      <c r="B104" s="739" t="s">
        <v>626</v>
      </c>
      <c r="C104" s="740" t="s">
        <v>324</v>
      </c>
      <c r="D104" s="740" t="s">
        <v>647</v>
      </c>
      <c r="E104" s="740" t="s">
        <v>627</v>
      </c>
      <c r="F104" s="740" t="s">
        <v>628</v>
      </c>
      <c r="G104" s="729">
        <v>30000000</v>
      </c>
      <c r="H104" s="729">
        <v>31384105</v>
      </c>
      <c r="I104" s="730">
        <v>4.6100000000000003</v>
      </c>
      <c r="J104" s="730">
        <v>4.6100000000000003</v>
      </c>
      <c r="K104" s="730">
        <v>1</v>
      </c>
      <c r="L104" s="755">
        <v>44447</v>
      </c>
      <c r="M104" s="766">
        <f t="shared" si="1"/>
        <v>44530</v>
      </c>
    </row>
    <row r="105" spans="1:13">
      <c r="A105" s="765" t="s">
        <v>31</v>
      </c>
      <c r="B105" s="737" t="s">
        <v>626</v>
      </c>
      <c r="C105" s="740" t="s">
        <v>324</v>
      </c>
      <c r="D105" s="740" t="s">
        <v>647</v>
      </c>
      <c r="E105" s="740" t="s">
        <v>627</v>
      </c>
      <c r="F105" s="736" t="s">
        <v>305</v>
      </c>
      <c r="G105" s="729">
        <v>30000000</v>
      </c>
      <c r="H105" s="729">
        <v>30629969</v>
      </c>
      <c r="I105" s="730">
        <v>2.1</v>
      </c>
      <c r="J105" s="730">
        <v>2.1</v>
      </c>
      <c r="K105" s="730">
        <v>4</v>
      </c>
      <c r="L105" s="755">
        <v>44447</v>
      </c>
      <c r="M105" s="766">
        <f t="shared" si="1"/>
        <v>44530</v>
      </c>
    </row>
    <row r="106" spans="1:13" ht="16.5" thickBot="1">
      <c r="A106" s="746" t="s">
        <v>31</v>
      </c>
      <c r="B106" s="745" t="s">
        <v>626</v>
      </c>
      <c r="C106" s="746" t="s">
        <v>324</v>
      </c>
      <c r="D106" s="746" t="s">
        <v>647</v>
      </c>
      <c r="E106" s="746" t="s">
        <v>320</v>
      </c>
      <c r="F106" s="746" t="s">
        <v>279</v>
      </c>
      <c r="G106" s="747">
        <v>30000000</v>
      </c>
      <c r="H106" s="747">
        <v>30873489</v>
      </c>
      <c r="I106" s="748">
        <v>2.91</v>
      </c>
      <c r="J106" s="748">
        <v>2.91</v>
      </c>
      <c r="K106" s="748">
        <v>2</v>
      </c>
      <c r="L106" s="749">
        <v>44447</v>
      </c>
      <c r="M106" s="750">
        <f t="shared" si="1"/>
        <v>44530</v>
      </c>
    </row>
    <row r="107" spans="1:13" ht="16.5" thickTop="1">
      <c r="A107" s="530" t="s">
        <v>288</v>
      </c>
      <c r="B107" s="671" t="s">
        <v>384</v>
      </c>
      <c r="C107" s="506" t="s">
        <v>329</v>
      </c>
      <c r="D107" s="506" t="s">
        <v>270</v>
      </c>
      <c r="E107" s="506" t="s">
        <v>319</v>
      </c>
      <c r="F107" s="576" t="s">
        <v>299</v>
      </c>
      <c r="G107" s="638">
        <v>134445625</v>
      </c>
      <c r="H107" s="638">
        <v>137501602</v>
      </c>
      <c r="I107" s="646">
        <v>-4.75</v>
      </c>
      <c r="J107" s="646">
        <v>1.08</v>
      </c>
      <c r="K107" s="647">
        <v>1</v>
      </c>
      <c r="L107" s="507">
        <v>43010</v>
      </c>
      <c r="M107" s="577">
        <f t="shared" si="1"/>
        <v>44530</v>
      </c>
    </row>
    <row r="108" spans="1:13">
      <c r="A108" s="530" t="s">
        <v>288</v>
      </c>
      <c r="B108" s="671" t="s">
        <v>385</v>
      </c>
      <c r="C108" s="506" t="s">
        <v>324</v>
      </c>
      <c r="D108" s="506" t="s">
        <v>270</v>
      </c>
      <c r="E108" s="506" t="s">
        <v>319</v>
      </c>
      <c r="F108" s="576" t="s">
        <v>276</v>
      </c>
      <c r="G108" s="602">
        <v>1696084601</v>
      </c>
      <c r="H108" s="602">
        <v>1727833991</v>
      </c>
      <c r="I108" s="603">
        <v>1.87</v>
      </c>
      <c r="J108" s="603">
        <v>1.87</v>
      </c>
      <c r="K108" s="601">
        <v>1</v>
      </c>
      <c r="L108" s="507">
        <v>42675</v>
      </c>
      <c r="M108" s="577">
        <f t="shared" si="1"/>
        <v>44530</v>
      </c>
    </row>
    <row r="109" spans="1:13">
      <c r="A109" s="530" t="s">
        <v>288</v>
      </c>
      <c r="B109" s="671" t="s">
        <v>595</v>
      </c>
      <c r="C109" s="506" t="s">
        <v>329</v>
      </c>
      <c r="D109" s="506" t="s">
        <v>270</v>
      </c>
      <c r="E109" s="506" t="s">
        <v>316</v>
      </c>
      <c r="F109" s="715" t="s">
        <v>219</v>
      </c>
      <c r="G109" s="649">
        <v>300039317</v>
      </c>
      <c r="H109" s="649">
        <v>335630314</v>
      </c>
      <c r="I109" s="650">
        <v>-3.99</v>
      </c>
      <c r="J109" s="650">
        <v>11.86</v>
      </c>
      <c r="K109" s="651">
        <v>1</v>
      </c>
      <c r="L109" s="507">
        <v>43040</v>
      </c>
      <c r="M109" s="508">
        <f t="shared" si="1"/>
        <v>44530</v>
      </c>
    </row>
    <row r="110" spans="1:13">
      <c r="A110" s="530" t="s">
        <v>288</v>
      </c>
      <c r="B110" s="671" t="s">
        <v>531</v>
      </c>
      <c r="C110" s="506" t="s">
        <v>324</v>
      </c>
      <c r="D110" s="506" t="s">
        <v>270</v>
      </c>
      <c r="E110" s="506" t="s">
        <v>316</v>
      </c>
      <c r="F110" s="576" t="s">
        <v>301</v>
      </c>
      <c r="G110" s="602">
        <v>358235765</v>
      </c>
      <c r="H110" s="602">
        <v>362366055</v>
      </c>
      <c r="I110" s="603">
        <v>-5.72</v>
      </c>
      <c r="J110" s="603">
        <v>1.1499999999999999</v>
      </c>
      <c r="K110" s="603">
        <v>2</v>
      </c>
      <c r="L110" s="507">
        <v>43864</v>
      </c>
      <c r="M110" s="577">
        <f t="shared" si="1"/>
        <v>44530</v>
      </c>
    </row>
    <row r="111" spans="1:13">
      <c r="A111" s="530" t="s">
        <v>288</v>
      </c>
      <c r="B111" s="671" t="s">
        <v>531</v>
      </c>
      <c r="C111" s="506" t="s">
        <v>324</v>
      </c>
      <c r="D111" s="506" t="s">
        <v>270</v>
      </c>
      <c r="E111" s="506" t="s">
        <v>316</v>
      </c>
      <c r="F111" s="576" t="s">
        <v>294</v>
      </c>
      <c r="G111" s="602">
        <v>934536253</v>
      </c>
      <c r="H111" s="602">
        <v>957089589</v>
      </c>
      <c r="I111" s="603">
        <v>-6.09</v>
      </c>
      <c r="J111" s="603">
        <v>3.04</v>
      </c>
      <c r="K111" s="603">
        <v>1</v>
      </c>
      <c r="L111" s="507">
        <v>43864</v>
      </c>
      <c r="M111" s="577">
        <f t="shared" si="1"/>
        <v>44530</v>
      </c>
    </row>
    <row r="112" spans="1:13">
      <c r="A112" s="530" t="s">
        <v>288</v>
      </c>
      <c r="B112" s="672" t="s">
        <v>552</v>
      </c>
      <c r="C112" s="506" t="s">
        <v>324</v>
      </c>
      <c r="D112" s="506" t="s">
        <v>273</v>
      </c>
      <c r="E112" s="506" t="s">
        <v>319</v>
      </c>
      <c r="F112" s="576" t="s">
        <v>314</v>
      </c>
      <c r="G112" s="602">
        <v>423550185</v>
      </c>
      <c r="H112" s="602">
        <v>591517457</v>
      </c>
      <c r="I112" s="603">
        <v>22.77</v>
      </c>
      <c r="J112" s="603">
        <v>39.659999999999997</v>
      </c>
      <c r="K112" s="603">
        <v>2</v>
      </c>
      <c r="L112" s="507">
        <v>44054</v>
      </c>
      <c r="M112" s="577">
        <f t="shared" si="1"/>
        <v>44530</v>
      </c>
    </row>
    <row r="113" spans="1:13">
      <c r="A113" s="530" t="s">
        <v>288</v>
      </c>
      <c r="B113" s="672" t="s">
        <v>552</v>
      </c>
      <c r="C113" s="506" t="s">
        <v>324</v>
      </c>
      <c r="D113" s="506" t="s">
        <v>273</v>
      </c>
      <c r="E113" s="506" t="s">
        <v>319</v>
      </c>
      <c r="F113" s="576" t="s">
        <v>278</v>
      </c>
      <c r="G113" s="602">
        <v>423212022</v>
      </c>
      <c r="H113" s="602">
        <v>590290216</v>
      </c>
      <c r="I113" s="603">
        <v>22.58</v>
      </c>
      <c r="J113" s="603">
        <v>39.479999999999997</v>
      </c>
      <c r="K113" s="603">
        <v>3</v>
      </c>
      <c r="L113" s="507">
        <v>44054</v>
      </c>
      <c r="M113" s="577">
        <f t="shared" si="1"/>
        <v>44530</v>
      </c>
    </row>
    <row r="114" spans="1:13">
      <c r="A114" s="530" t="s">
        <v>288</v>
      </c>
      <c r="B114" s="672" t="s">
        <v>552</v>
      </c>
      <c r="C114" s="506" t="s">
        <v>324</v>
      </c>
      <c r="D114" s="506" t="s">
        <v>273</v>
      </c>
      <c r="E114" s="506" t="s">
        <v>319</v>
      </c>
      <c r="F114" s="576" t="s">
        <v>303</v>
      </c>
      <c r="G114" s="602">
        <v>422872469</v>
      </c>
      <c r="H114" s="602">
        <v>591375730</v>
      </c>
      <c r="I114" s="603">
        <v>22.89</v>
      </c>
      <c r="J114" s="603">
        <v>39.85</v>
      </c>
      <c r="K114" s="603">
        <v>1</v>
      </c>
      <c r="L114" s="507">
        <v>44054</v>
      </c>
      <c r="M114" s="577">
        <f t="shared" si="1"/>
        <v>44530</v>
      </c>
    </row>
    <row r="115" spans="1:13">
      <c r="A115" s="530" t="s">
        <v>288</v>
      </c>
      <c r="B115" s="671" t="s">
        <v>597</v>
      </c>
      <c r="C115" s="506" t="s">
        <v>324</v>
      </c>
      <c r="D115" s="506" t="s">
        <v>270</v>
      </c>
      <c r="E115" s="506" t="s">
        <v>320</v>
      </c>
      <c r="F115" s="576" t="s">
        <v>304</v>
      </c>
      <c r="G115" s="602">
        <v>103110456</v>
      </c>
      <c r="H115" s="602">
        <v>238613476</v>
      </c>
      <c r="I115" s="603">
        <v>16.989999999999998</v>
      </c>
      <c r="J115" s="603">
        <v>30.46</v>
      </c>
      <c r="K115" s="603">
        <v>2</v>
      </c>
      <c r="L115" s="507">
        <v>44099</v>
      </c>
      <c r="M115" s="577">
        <f t="shared" si="1"/>
        <v>44530</v>
      </c>
    </row>
    <row r="116" spans="1:13">
      <c r="A116" s="530" t="s">
        <v>288</v>
      </c>
      <c r="B116" s="671" t="s">
        <v>597</v>
      </c>
      <c r="C116" s="506" t="s">
        <v>324</v>
      </c>
      <c r="D116" s="506" t="s">
        <v>270</v>
      </c>
      <c r="E116" s="506" t="s">
        <v>320</v>
      </c>
      <c r="F116" s="576" t="s">
        <v>305</v>
      </c>
      <c r="G116" s="602">
        <v>334158139</v>
      </c>
      <c r="H116" s="602">
        <v>406776265</v>
      </c>
      <c r="I116" s="603">
        <v>13.44</v>
      </c>
      <c r="J116" s="603">
        <v>21.73</v>
      </c>
      <c r="K116" s="603">
        <v>3</v>
      </c>
      <c r="L116" s="507">
        <v>44099</v>
      </c>
      <c r="M116" s="577">
        <f t="shared" si="1"/>
        <v>44530</v>
      </c>
    </row>
    <row r="117" spans="1:13">
      <c r="A117" s="530" t="s">
        <v>288</v>
      </c>
      <c r="B117" s="671" t="s">
        <v>596</v>
      </c>
      <c r="C117" s="506" t="s">
        <v>324</v>
      </c>
      <c r="D117" s="506" t="s">
        <v>270</v>
      </c>
      <c r="E117" s="506" t="s">
        <v>320</v>
      </c>
      <c r="F117" s="576" t="s">
        <v>279</v>
      </c>
      <c r="G117" s="602">
        <v>265570288</v>
      </c>
      <c r="H117" s="602">
        <v>349205374</v>
      </c>
      <c r="I117" s="603">
        <v>21.17</v>
      </c>
      <c r="J117" s="603">
        <v>31.49</v>
      </c>
      <c r="K117" s="603">
        <v>1</v>
      </c>
      <c r="L117" s="507">
        <v>44099</v>
      </c>
      <c r="M117" s="577">
        <f t="shared" si="1"/>
        <v>44530</v>
      </c>
    </row>
    <row r="118" spans="1:13" s="398" customFormat="1">
      <c r="A118" s="267" t="s">
        <v>288</v>
      </c>
      <c r="B118" s="673" t="s">
        <v>598</v>
      </c>
      <c r="C118" s="269" t="s">
        <v>324</v>
      </c>
      <c r="D118" s="269" t="s">
        <v>270</v>
      </c>
      <c r="E118" s="269" t="s">
        <v>320</v>
      </c>
      <c r="F118" s="611" t="s">
        <v>289</v>
      </c>
      <c r="G118" s="609">
        <v>229525997</v>
      </c>
      <c r="H118" s="609">
        <v>356791654</v>
      </c>
      <c r="I118" s="610">
        <v>34.380000000000003</v>
      </c>
      <c r="J118" s="610">
        <v>55.45</v>
      </c>
      <c r="K118" s="610">
        <v>1</v>
      </c>
      <c r="L118" s="270">
        <v>44099</v>
      </c>
      <c r="M118" s="612">
        <f t="shared" si="1"/>
        <v>44530</v>
      </c>
    </row>
    <row r="119" spans="1:13">
      <c r="A119" s="530" t="s">
        <v>288</v>
      </c>
      <c r="B119" s="671" t="s">
        <v>598</v>
      </c>
      <c r="C119" s="506" t="s">
        <v>324</v>
      </c>
      <c r="D119" s="506" t="s">
        <v>270</v>
      </c>
      <c r="E119" s="506" t="s">
        <v>320</v>
      </c>
      <c r="F119" s="576" t="s">
        <v>285</v>
      </c>
      <c r="G119" s="602">
        <v>343981408</v>
      </c>
      <c r="H119" s="602">
        <v>474152028</v>
      </c>
      <c r="I119" s="603">
        <v>24.2</v>
      </c>
      <c r="J119" s="603">
        <v>41.93</v>
      </c>
      <c r="K119" s="603">
        <v>2</v>
      </c>
      <c r="L119" s="507">
        <v>44099</v>
      </c>
      <c r="M119" s="577">
        <f t="shared" si="1"/>
        <v>44530</v>
      </c>
    </row>
    <row r="120" spans="1:13">
      <c r="A120" s="530" t="s">
        <v>288</v>
      </c>
      <c r="B120" s="671" t="s">
        <v>586</v>
      </c>
      <c r="C120" s="506" t="s">
        <v>324</v>
      </c>
      <c r="D120" s="506" t="s">
        <v>271</v>
      </c>
      <c r="E120" s="506" t="s">
        <v>316</v>
      </c>
      <c r="F120" s="576" t="s">
        <v>613</v>
      </c>
      <c r="G120" s="602">
        <v>122855665</v>
      </c>
      <c r="H120" s="602">
        <v>117143265</v>
      </c>
      <c r="I120" s="603">
        <v>-8.09</v>
      </c>
      <c r="J120" s="603">
        <v>-4.6500000000000004</v>
      </c>
      <c r="K120" s="603">
        <v>1</v>
      </c>
      <c r="L120" s="507">
        <v>44148</v>
      </c>
      <c r="M120" s="577">
        <f t="shared" si="1"/>
        <v>44530</v>
      </c>
    </row>
    <row r="121" spans="1:13">
      <c r="A121" s="530" t="s">
        <v>288</v>
      </c>
      <c r="B121" s="671" t="s">
        <v>605</v>
      </c>
      <c r="C121" s="506" t="s">
        <v>324</v>
      </c>
      <c r="D121" s="506" t="s">
        <v>270</v>
      </c>
      <c r="E121" s="506" t="s">
        <v>321</v>
      </c>
      <c r="F121" s="576" t="s">
        <v>306</v>
      </c>
      <c r="G121" s="602">
        <v>194927948</v>
      </c>
      <c r="H121" s="602">
        <v>205625700</v>
      </c>
      <c r="I121" s="603">
        <v>5.48</v>
      </c>
      <c r="J121" s="603">
        <v>5.48</v>
      </c>
      <c r="K121" s="603">
        <v>1</v>
      </c>
      <c r="L121" s="507">
        <v>44397</v>
      </c>
      <c r="M121" s="577">
        <f t="shared" si="1"/>
        <v>44530</v>
      </c>
    </row>
    <row r="122" spans="1:13">
      <c r="A122" s="530" t="s">
        <v>288</v>
      </c>
      <c r="B122" s="671" t="s">
        <v>605</v>
      </c>
      <c r="C122" s="506" t="s">
        <v>324</v>
      </c>
      <c r="D122" s="506" t="s">
        <v>270</v>
      </c>
      <c r="E122" s="506" t="s">
        <v>321</v>
      </c>
      <c r="F122" s="576" t="s">
        <v>296</v>
      </c>
      <c r="G122" s="602">
        <v>426766888</v>
      </c>
      <c r="H122" s="602">
        <v>445683139</v>
      </c>
      <c r="I122" s="603">
        <v>4.43</v>
      </c>
      <c r="J122" s="603">
        <v>4.43</v>
      </c>
      <c r="K122" s="603">
        <v>2</v>
      </c>
      <c r="L122" s="507">
        <v>44397</v>
      </c>
      <c r="M122" s="577">
        <f t="shared" si="1"/>
        <v>44530</v>
      </c>
    </row>
    <row r="123" spans="1:13">
      <c r="A123" s="530" t="s">
        <v>288</v>
      </c>
      <c r="B123" s="671" t="s">
        <v>605</v>
      </c>
      <c r="C123" s="506" t="s">
        <v>324</v>
      </c>
      <c r="D123" s="506" t="s">
        <v>270</v>
      </c>
      <c r="E123" s="506" t="s">
        <v>321</v>
      </c>
      <c r="F123" s="576" t="s">
        <v>563</v>
      </c>
      <c r="G123" s="602">
        <v>326338852</v>
      </c>
      <c r="H123" s="602">
        <v>331016387</v>
      </c>
      <c r="I123" s="603">
        <v>1.43</v>
      </c>
      <c r="J123" s="603">
        <v>1.43</v>
      </c>
      <c r="K123" s="603">
        <v>4</v>
      </c>
      <c r="L123" s="507">
        <v>44397</v>
      </c>
      <c r="M123" s="577">
        <f t="shared" si="1"/>
        <v>44530</v>
      </c>
    </row>
    <row r="124" spans="1:13">
      <c r="A124" s="530" t="s">
        <v>288</v>
      </c>
      <c r="B124" s="671" t="s">
        <v>605</v>
      </c>
      <c r="C124" s="506" t="s">
        <v>324</v>
      </c>
      <c r="D124" s="506" t="s">
        <v>270</v>
      </c>
      <c r="E124" s="506" t="s">
        <v>321</v>
      </c>
      <c r="F124" s="576" t="s">
        <v>307</v>
      </c>
      <c r="G124" s="602">
        <v>317911365</v>
      </c>
      <c r="H124" s="602">
        <v>324064512</v>
      </c>
      <c r="I124" s="603">
        <v>1.94</v>
      </c>
      <c r="J124" s="603">
        <v>1.94</v>
      </c>
      <c r="K124" s="603">
        <v>3</v>
      </c>
      <c r="L124" s="507">
        <v>44397</v>
      </c>
      <c r="M124" s="577">
        <f t="shared" si="1"/>
        <v>44530</v>
      </c>
    </row>
    <row r="125" spans="1:13">
      <c r="A125" s="530" t="s">
        <v>288</v>
      </c>
      <c r="B125" s="671" t="s">
        <v>608</v>
      </c>
      <c r="C125" s="506" t="s">
        <v>328</v>
      </c>
      <c r="D125" s="506" t="s">
        <v>271</v>
      </c>
      <c r="E125" s="506" t="s">
        <v>319</v>
      </c>
      <c r="F125" s="576" t="s">
        <v>295</v>
      </c>
      <c r="G125" s="602">
        <v>151969815</v>
      </c>
      <c r="H125" s="602">
        <v>153501932</v>
      </c>
      <c r="I125" s="603">
        <v>1.01</v>
      </c>
      <c r="J125" s="603">
        <v>1.01</v>
      </c>
      <c r="K125" s="603">
        <v>1</v>
      </c>
      <c r="L125" s="507">
        <v>44432</v>
      </c>
      <c r="M125" s="577">
        <f t="shared" si="1"/>
        <v>44530</v>
      </c>
    </row>
    <row r="126" spans="1:13">
      <c r="A126" s="530" t="s">
        <v>288</v>
      </c>
      <c r="B126" s="671" t="s">
        <v>378</v>
      </c>
      <c r="C126" s="506" t="s">
        <v>324</v>
      </c>
      <c r="D126" s="506" t="s">
        <v>273</v>
      </c>
      <c r="E126" s="506" t="s">
        <v>319</v>
      </c>
      <c r="F126" s="576" t="s">
        <v>295</v>
      </c>
      <c r="G126" s="602">
        <v>125000000</v>
      </c>
      <c r="H126" s="602">
        <v>187357546</v>
      </c>
      <c r="I126" s="603">
        <v>17.91</v>
      </c>
      <c r="J126" s="603">
        <v>67.36</v>
      </c>
      <c r="K126" s="603">
        <v>4</v>
      </c>
      <c r="L126" s="507">
        <v>42908</v>
      </c>
      <c r="M126" s="577">
        <f t="shared" si="1"/>
        <v>44530</v>
      </c>
    </row>
    <row r="127" spans="1:13">
      <c r="A127" s="530" t="s">
        <v>288</v>
      </c>
      <c r="B127" s="671" t="s">
        <v>378</v>
      </c>
      <c r="C127" s="506" t="s">
        <v>324</v>
      </c>
      <c r="D127" s="506" t="s">
        <v>273</v>
      </c>
      <c r="E127" s="506" t="s">
        <v>319</v>
      </c>
      <c r="F127" s="576" t="s">
        <v>563</v>
      </c>
      <c r="G127" s="602">
        <v>125000000</v>
      </c>
      <c r="H127" s="602">
        <v>188169682</v>
      </c>
      <c r="I127" s="603">
        <v>17.98</v>
      </c>
      <c r="J127" s="603">
        <v>68.44</v>
      </c>
      <c r="K127" s="603">
        <v>2</v>
      </c>
      <c r="L127" s="507">
        <v>42908</v>
      </c>
      <c r="M127" s="577">
        <f t="shared" si="1"/>
        <v>44530</v>
      </c>
    </row>
    <row r="128" spans="1:13">
      <c r="A128" s="530" t="s">
        <v>288</v>
      </c>
      <c r="B128" s="671" t="s">
        <v>378</v>
      </c>
      <c r="C128" s="506" t="s">
        <v>324</v>
      </c>
      <c r="D128" s="506" t="s">
        <v>273</v>
      </c>
      <c r="E128" s="506" t="s">
        <v>319</v>
      </c>
      <c r="F128" s="576" t="s">
        <v>298</v>
      </c>
      <c r="G128" s="602">
        <v>125000000</v>
      </c>
      <c r="H128" s="602">
        <v>187916505</v>
      </c>
      <c r="I128" s="603">
        <v>17.57</v>
      </c>
      <c r="J128" s="603">
        <v>68.39</v>
      </c>
      <c r="K128" s="603">
        <v>3</v>
      </c>
      <c r="L128" s="507">
        <v>42908</v>
      </c>
      <c r="M128" s="577">
        <f t="shared" si="1"/>
        <v>44530</v>
      </c>
    </row>
    <row r="129" spans="1:13">
      <c r="A129" s="530" t="s">
        <v>288</v>
      </c>
      <c r="B129" s="671" t="s">
        <v>378</v>
      </c>
      <c r="C129" s="506" t="s">
        <v>324</v>
      </c>
      <c r="D129" s="506" t="s">
        <v>273</v>
      </c>
      <c r="E129" s="506" t="s">
        <v>319</v>
      </c>
      <c r="F129" s="576" t="s">
        <v>314</v>
      </c>
      <c r="G129" s="602">
        <v>125000000</v>
      </c>
      <c r="H129" s="602">
        <v>188312476</v>
      </c>
      <c r="I129" s="603">
        <v>18.079999999999998</v>
      </c>
      <c r="J129" s="603">
        <v>68.47</v>
      </c>
      <c r="K129" s="603">
        <v>1</v>
      </c>
      <c r="L129" s="507">
        <v>42908</v>
      </c>
      <c r="M129" s="577">
        <f t="shared" si="1"/>
        <v>44530</v>
      </c>
    </row>
    <row r="130" spans="1:13" s="398" customFormat="1">
      <c r="A130" s="267" t="s">
        <v>288</v>
      </c>
      <c r="B130" s="673" t="s">
        <v>379</v>
      </c>
      <c r="C130" s="269" t="s">
        <v>324</v>
      </c>
      <c r="D130" s="269" t="s">
        <v>322</v>
      </c>
      <c r="E130" s="269" t="s">
        <v>316</v>
      </c>
      <c r="F130" s="611" t="s">
        <v>308</v>
      </c>
      <c r="G130" s="609">
        <v>100000000</v>
      </c>
      <c r="H130" s="609">
        <v>111764764</v>
      </c>
      <c r="I130" s="610">
        <v>0.47</v>
      </c>
      <c r="J130" s="610">
        <v>12.7</v>
      </c>
      <c r="K130" s="610">
        <v>3</v>
      </c>
      <c r="L130" s="270">
        <v>42941</v>
      </c>
      <c r="M130" s="612">
        <f t="shared" si="1"/>
        <v>44530</v>
      </c>
    </row>
    <row r="131" spans="1:13">
      <c r="A131" s="530" t="s">
        <v>288</v>
      </c>
      <c r="B131" s="671" t="s">
        <v>379</v>
      </c>
      <c r="C131" s="506" t="s">
        <v>324</v>
      </c>
      <c r="D131" s="506" t="s">
        <v>322</v>
      </c>
      <c r="E131" s="506" t="s">
        <v>316</v>
      </c>
      <c r="F131" s="576" t="s">
        <v>309</v>
      </c>
      <c r="G131" s="602">
        <v>200000000</v>
      </c>
      <c r="H131" s="602">
        <v>215405583</v>
      </c>
      <c r="I131" s="603">
        <v>-2.95</v>
      </c>
      <c r="J131" s="603">
        <v>16.61</v>
      </c>
      <c r="K131" s="603">
        <v>2</v>
      </c>
      <c r="L131" s="507">
        <v>42941</v>
      </c>
      <c r="M131" s="577">
        <f t="shared" si="1"/>
        <v>44530</v>
      </c>
    </row>
    <row r="132" spans="1:13">
      <c r="A132" s="530" t="s">
        <v>288</v>
      </c>
      <c r="B132" s="671" t="s">
        <v>379</v>
      </c>
      <c r="C132" s="506" t="s">
        <v>324</v>
      </c>
      <c r="D132" s="506" t="s">
        <v>322</v>
      </c>
      <c r="E132" s="506" t="s">
        <v>316</v>
      </c>
      <c r="F132" s="576" t="s">
        <v>287</v>
      </c>
      <c r="G132" s="602">
        <v>100000000</v>
      </c>
      <c r="H132" s="602">
        <v>105873239</v>
      </c>
      <c r="I132" s="603">
        <v>0.28000000000000003</v>
      </c>
      <c r="J132" s="603">
        <v>7.76</v>
      </c>
      <c r="K132" s="603">
        <v>4</v>
      </c>
      <c r="L132" s="507">
        <v>42941</v>
      </c>
      <c r="M132" s="577">
        <f t="shared" si="1"/>
        <v>44530</v>
      </c>
    </row>
    <row r="133" spans="1:13" ht="16.5" thickBot="1">
      <c r="A133" s="540" t="s">
        <v>288</v>
      </c>
      <c r="B133" s="675" t="s">
        <v>363</v>
      </c>
      <c r="C133" s="542" t="s">
        <v>324</v>
      </c>
      <c r="D133" s="542" t="s">
        <v>322</v>
      </c>
      <c r="E133" s="542" t="s">
        <v>316</v>
      </c>
      <c r="F133" s="580" t="s">
        <v>281</v>
      </c>
      <c r="G133" s="639">
        <v>200000000</v>
      </c>
      <c r="H133" s="639">
        <v>214918158</v>
      </c>
      <c r="I133" s="648">
        <v>1.8</v>
      </c>
      <c r="J133" s="648">
        <v>17.68</v>
      </c>
      <c r="K133" s="648">
        <v>1</v>
      </c>
      <c r="L133" s="543">
        <v>42941</v>
      </c>
      <c r="M133" s="718">
        <f t="shared" si="1"/>
        <v>44530</v>
      </c>
    </row>
    <row r="134" spans="1:13" ht="16.5" thickTop="1">
      <c r="A134" s="539" t="s">
        <v>290</v>
      </c>
      <c r="B134" s="672" t="s">
        <v>552</v>
      </c>
      <c r="C134" s="531" t="s">
        <v>324</v>
      </c>
      <c r="D134" s="531" t="s">
        <v>273</v>
      </c>
      <c r="E134" s="531" t="s">
        <v>318</v>
      </c>
      <c r="F134" s="531" t="s">
        <v>314</v>
      </c>
      <c r="G134" s="677">
        <v>279504715</v>
      </c>
      <c r="H134" s="677">
        <v>390316980</v>
      </c>
      <c r="I134" s="678">
        <v>22.76</v>
      </c>
      <c r="J134" s="678">
        <v>39.65</v>
      </c>
      <c r="K134" s="678">
        <v>2</v>
      </c>
      <c r="L134" s="532">
        <v>44054</v>
      </c>
      <c r="M134" s="508">
        <f t="shared" si="1"/>
        <v>44530</v>
      </c>
    </row>
    <row r="135" spans="1:13">
      <c r="A135" s="530" t="s">
        <v>290</v>
      </c>
      <c r="B135" s="672" t="s">
        <v>552</v>
      </c>
      <c r="C135" s="506" t="s">
        <v>324</v>
      </c>
      <c r="D135" s="506" t="s">
        <v>273</v>
      </c>
      <c r="E135" s="506" t="s">
        <v>319</v>
      </c>
      <c r="F135" s="576" t="s">
        <v>278</v>
      </c>
      <c r="G135" s="602">
        <v>279205663</v>
      </c>
      <c r="H135" s="602">
        <v>389128652</v>
      </c>
      <c r="I135" s="603">
        <v>22.55</v>
      </c>
      <c r="J135" s="603">
        <v>39.369999999999997</v>
      </c>
      <c r="K135" s="603">
        <v>3</v>
      </c>
      <c r="L135" s="532">
        <v>44054</v>
      </c>
      <c r="M135" s="577">
        <f t="shared" si="1"/>
        <v>44530</v>
      </c>
    </row>
    <row r="136" spans="1:13">
      <c r="A136" s="530" t="s">
        <v>290</v>
      </c>
      <c r="B136" s="672" t="s">
        <v>552</v>
      </c>
      <c r="C136" s="506" t="s">
        <v>324</v>
      </c>
      <c r="D136" s="506" t="s">
        <v>273</v>
      </c>
      <c r="E136" s="506" t="s">
        <v>319</v>
      </c>
      <c r="F136" s="506" t="s">
        <v>303</v>
      </c>
      <c r="G136" s="649">
        <v>278841018</v>
      </c>
      <c r="H136" s="649">
        <v>390056969</v>
      </c>
      <c r="I136" s="650">
        <v>22.9</v>
      </c>
      <c r="J136" s="650">
        <v>39.89</v>
      </c>
      <c r="K136" s="650">
        <v>1</v>
      </c>
      <c r="L136" s="532">
        <v>44054</v>
      </c>
      <c r="M136" s="508">
        <f t="shared" si="1"/>
        <v>44530</v>
      </c>
    </row>
    <row r="137" spans="1:13" s="398" customFormat="1">
      <c r="A137" s="267" t="s">
        <v>290</v>
      </c>
      <c r="B137" s="673" t="s">
        <v>598</v>
      </c>
      <c r="C137" s="269" t="s">
        <v>324</v>
      </c>
      <c r="D137" s="269" t="s">
        <v>270</v>
      </c>
      <c r="E137" s="269" t="s">
        <v>320</v>
      </c>
      <c r="F137" s="611" t="s">
        <v>289</v>
      </c>
      <c r="G137" s="609">
        <v>115859702</v>
      </c>
      <c r="H137" s="609">
        <v>180047666</v>
      </c>
      <c r="I137" s="610">
        <v>34.340000000000003</v>
      </c>
      <c r="J137" s="610">
        <v>55.4</v>
      </c>
      <c r="K137" s="610">
        <v>1</v>
      </c>
      <c r="L137" s="270">
        <v>44099</v>
      </c>
      <c r="M137" s="612">
        <f t="shared" si="1"/>
        <v>44530</v>
      </c>
    </row>
    <row r="138" spans="1:13">
      <c r="A138" s="530" t="s">
        <v>290</v>
      </c>
      <c r="B138" s="671" t="s">
        <v>598</v>
      </c>
      <c r="C138" s="506" t="s">
        <v>324</v>
      </c>
      <c r="D138" s="506" t="s">
        <v>270</v>
      </c>
      <c r="E138" s="506" t="s">
        <v>320</v>
      </c>
      <c r="F138" s="576" t="s">
        <v>285</v>
      </c>
      <c r="G138" s="602">
        <v>170968577</v>
      </c>
      <c r="H138" s="602">
        <v>242658947</v>
      </c>
      <c r="I138" s="603">
        <v>24.15</v>
      </c>
      <c r="J138" s="603">
        <v>41.93</v>
      </c>
      <c r="K138" s="603">
        <v>2</v>
      </c>
      <c r="L138" s="507">
        <v>44099</v>
      </c>
      <c r="M138" s="577">
        <f t="shared" si="1"/>
        <v>44530</v>
      </c>
    </row>
    <row r="139" spans="1:13">
      <c r="A139" s="530" t="s">
        <v>290</v>
      </c>
      <c r="B139" s="671" t="s">
        <v>606</v>
      </c>
      <c r="C139" s="506" t="s">
        <v>324</v>
      </c>
      <c r="D139" s="506" t="s">
        <v>271</v>
      </c>
      <c r="E139" s="506" t="s">
        <v>316</v>
      </c>
      <c r="F139" s="506" t="s">
        <v>613</v>
      </c>
      <c r="G139" s="649">
        <v>294532220</v>
      </c>
      <c r="H139" s="649">
        <v>280918746</v>
      </c>
      <c r="I139" s="650">
        <v>-8.0299999999999994</v>
      </c>
      <c r="J139" s="650">
        <v>-4.62</v>
      </c>
      <c r="K139" s="650">
        <v>1</v>
      </c>
      <c r="L139" s="507">
        <v>44148</v>
      </c>
      <c r="M139" s="508">
        <f t="shared" si="1"/>
        <v>44530</v>
      </c>
    </row>
    <row r="140" spans="1:13">
      <c r="A140" s="530" t="s">
        <v>290</v>
      </c>
      <c r="B140" s="671" t="s">
        <v>608</v>
      </c>
      <c r="C140" s="506" t="s">
        <v>328</v>
      </c>
      <c r="D140" s="506" t="s">
        <v>271</v>
      </c>
      <c r="E140" s="506" t="s">
        <v>319</v>
      </c>
      <c r="F140" s="694" t="s">
        <v>576</v>
      </c>
      <c r="G140" s="694">
        <v>151227051</v>
      </c>
      <c r="H140" s="602">
        <v>152758902</v>
      </c>
      <c r="I140" s="603">
        <v>1.01</v>
      </c>
      <c r="J140" s="603">
        <v>1.01</v>
      </c>
      <c r="K140" s="603">
        <v>1</v>
      </c>
      <c r="L140" s="507">
        <v>44432</v>
      </c>
      <c r="M140" s="577">
        <f t="shared" si="1"/>
        <v>44530</v>
      </c>
    </row>
    <row r="141" spans="1:13">
      <c r="A141" s="530" t="s">
        <v>290</v>
      </c>
      <c r="B141" s="671" t="s">
        <v>378</v>
      </c>
      <c r="C141" s="506" t="s">
        <v>324</v>
      </c>
      <c r="D141" s="506" t="s">
        <v>273</v>
      </c>
      <c r="E141" s="506" t="s">
        <v>319</v>
      </c>
      <c r="F141" s="576" t="s">
        <v>295</v>
      </c>
      <c r="G141" s="602">
        <v>125000000</v>
      </c>
      <c r="H141" s="602">
        <v>191020161</v>
      </c>
      <c r="I141" s="603">
        <v>17.93</v>
      </c>
      <c r="J141" s="603">
        <v>67.55</v>
      </c>
      <c r="K141" s="603">
        <v>4</v>
      </c>
      <c r="L141" s="507">
        <v>42908</v>
      </c>
      <c r="M141" s="577">
        <f t="shared" si="1"/>
        <v>44530</v>
      </c>
    </row>
    <row r="142" spans="1:13">
      <c r="A142" s="530" t="s">
        <v>290</v>
      </c>
      <c r="B142" s="671" t="s">
        <v>378</v>
      </c>
      <c r="C142" s="506" t="s">
        <v>324</v>
      </c>
      <c r="D142" s="506" t="s">
        <v>273</v>
      </c>
      <c r="E142" s="506" t="s">
        <v>319</v>
      </c>
      <c r="F142" s="576" t="s">
        <v>563</v>
      </c>
      <c r="G142" s="602">
        <v>125000000</v>
      </c>
      <c r="H142" s="602">
        <v>191759837</v>
      </c>
      <c r="I142" s="603">
        <v>18</v>
      </c>
      <c r="J142" s="603">
        <v>68.400000000000006</v>
      </c>
      <c r="K142" s="603">
        <v>3</v>
      </c>
      <c r="L142" s="507">
        <v>42908</v>
      </c>
      <c r="M142" s="577">
        <f t="shared" si="1"/>
        <v>44530</v>
      </c>
    </row>
    <row r="143" spans="1:13">
      <c r="A143" s="530" t="s">
        <v>290</v>
      </c>
      <c r="B143" s="671" t="s">
        <v>378</v>
      </c>
      <c r="C143" s="506" t="s">
        <v>324</v>
      </c>
      <c r="D143" s="506" t="s">
        <v>273</v>
      </c>
      <c r="E143" s="506" t="s">
        <v>319</v>
      </c>
      <c r="F143" s="576" t="s">
        <v>298</v>
      </c>
      <c r="G143" s="602">
        <v>125000000</v>
      </c>
      <c r="H143" s="602">
        <v>191959783</v>
      </c>
      <c r="I143" s="603">
        <v>17.54</v>
      </c>
      <c r="J143" s="603">
        <v>69.010000000000005</v>
      </c>
      <c r="K143" s="603">
        <v>1</v>
      </c>
      <c r="L143" s="507">
        <v>42908</v>
      </c>
      <c r="M143" s="577">
        <f t="shared" si="1"/>
        <v>44530</v>
      </c>
    </row>
    <row r="144" spans="1:13">
      <c r="A144" s="530" t="s">
        <v>290</v>
      </c>
      <c r="B144" s="671" t="s">
        <v>378</v>
      </c>
      <c r="C144" s="506" t="s">
        <v>324</v>
      </c>
      <c r="D144" s="506" t="s">
        <v>273</v>
      </c>
      <c r="E144" s="506" t="s">
        <v>319</v>
      </c>
      <c r="F144" s="576" t="s">
        <v>314</v>
      </c>
      <c r="G144" s="602">
        <v>125000000</v>
      </c>
      <c r="H144" s="602">
        <v>191917296</v>
      </c>
      <c r="I144" s="603">
        <v>18.059999999999999</v>
      </c>
      <c r="J144" s="603">
        <v>68.459999999999994</v>
      </c>
      <c r="K144" s="603">
        <v>2</v>
      </c>
      <c r="L144" s="507">
        <v>42908</v>
      </c>
      <c r="M144" s="577">
        <f t="shared" si="1"/>
        <v>44530</v>
      </c>
    </row>
    <row r="145" spans="1:13" s="398" customFormat="1">
      <c r="A145" s="267" t="s">
        <v>290</v>
      </c>
      <c r="B145" s="673" t="s">
        <v>379</v>
      </c>
      <c r="C145" s="269" t="s">
        <v>324</v>
      </c>
      <c r="D145" s="269" t="s">
        <v>322</v>
      </c>
      <c r="E145" s="269" t="s">
        <v>316</v>
      </c>
      <c r="F145" s="611" t="s">
        <v>308</v>
      </c>
      <c r="G145" s="609">
        <v>100000000</v>
      </c>
      <c r="H145" s="609">
        <v>112572635</v>
      </c>
      <c r="I145" s="610">
        <v>0.44</v>
      </c>
      <c r="J145" s="610">
        <v>12.67</v>
      </c>
      <c r="K145" s="610">
        <v>3</v>
      </c>
      <c r="L145" s="270">
        <v>42941</v>
      </c>
      <c r="M145" s="612">
        <f t="shared" si="1"/>
        <v>44530</v>
      </c>
    </row>
    <row r="146" spans="1:13">
      <c r="A146" s="530" t="s">
        <v>290</v>
      </c>
      <c r="B146" s="671" t="s">
        <v>379</v>
      </c>
      <c r="C146" s="506" t="s">
        <v>324</v>
      </c>
      <c r="D146" s="506" t="s">
        <v>322</v>
      </c>
      <c r="E146" s="506" t="s">
        <v>316</v>
      </c>
      <c r="F146" s="576" t="s">
        <v>309</v>
      </c>
      <c r="G146" s="602">
        <v>150000000</v>
      </c>
      <c r="H146" s="602">
        <v>168815113</v>
      </c>
      <c r="I146" s="603">
        <v>-3.11</v>
      </c>
      <c r="J146" s="603">
        <v>16.97</v>
      </c>
      <c r="K146" s="603">
        <v>2</v>
      </c>
      <c r="L146" s="507">
        <v>42941</v>
      </c>
      <c r="M146" s="577">
        <f t="shared" si="1"/>
        <v>44530</v>
      </c>
    </row>
    <row r="147" spans="1:13">
      <c r="A147" s="530" t="s">
        <v>290</v>
      </c>
      <c r="B147" s="671" t="s">
        <v>379</v>
      </c>
      <c r="C147" s="506" t="s">
        <v>324</v>
      </c>
      <c r="D147" s="506" t="s">
        <v>322</v>
      </c>
      <c r="E147" s="506" t="s">
        <v>316</v>
      </c>
      <c r="F147" s="576" t="s">
        <v>287</v>
      </c>
      <c r="G147" s="602">
        <v>100000000</v>
      </c>
      <c r="H147" s="602">
        <v>106539293</v>
      </c>
      <c r="I147" s="603">
        <v>0.24</v>
      </c>
      <c r="J147" s="603">
        <v>7.89</v>
      </c>
      <c r="K147" s="603">
        <v>4</v>
      </c>
      <c r="L147" s="507">
        <v>42941</v>
      </c>
      <c r="M147" s="577">
        <f t="shared" si="1"/>
        <v>44530</v>
      </c>
    </row>
    <row r="148" spans="1:13">
      <c r="A148" s="534" t="s">
        <v>290</v>
      </c>
      <c r="B148" s="674" t="s">
        <v>363</v>
      </c>
      <c r="C148" s="536" t="s">
        <v>324</v>
      </c>
      <c r="D148" s="536" t="s">
        <v>322</v>
      </c>
      <c r="E148" s="536" t="s">
        <v>316</v>
      </c>
      <c r="F148" s="579" t="s">
        <v>281</v>
      </c>
      <c r="G148" s="602">
        <v>150000000</v>
      </c>
      <c r="H148" s="602">
        <v>166108817</v>
      </c>
      <c r="I148" s="603">
        <v>1.8</v>
      </c>
      <c r="J148" s="603">
        <v>17.55</v>
      </c>
      <c r="K148" s="603">
        <v>1</v>
      </c>
      <c r="L148" s="537">
        <v>42941</v>
      </c>
      <c r="M148" s="577">
        <f t="shared" ref="M148:M183" si="2">$M$3</f>
        <v>44530</v>
      </c>
    </row>
    <row r="149" spans="1:13" s="398" customFormat="1">
      <c r="A149" s="399" t="s">
        <v>290</v>
      </c>
      <c r="B149" s="673" t="s">
        <v>456</v>
      </c>
      <c r="C149" s="269" t="s">
        <v>324</v>
      </c>
      <c r="D149" s="269" t="s">
        <v>322</v>
      </c>
      <c r="E149" s="269" t="s">
        <v>318</v>
      </c>
      <c r="F149" s="611" t="s">
        <v>311</v>
      </c>
      <c r="G149" s="609">
        <v>40000000</v>
      </c>
      <c r="H149" s="609">
        <v>36816877</v>
      </c>
      <c r="I149" s="610">
        <v>12.24</v>
      </c>
      <c r="J149" s="610">
        <v>6</v>
      </c>
      <c r="K149" s="610">
        <v>5</v>
      </c>
      <c r="L149" s="270">
        <v>43488</v>
      </c>
      <c r="M149" s="612">
        <f t="shared" si="2"/>
        <v>44530</v>
      </c>
    </row>
    <row r="150" spans="1:13">
      <c r="A150" s="534" t="s">
        <v>290</v>
      </c>
      <c r="B150" s="671" t="s">
        <v>456</v>
      </c>
      <c r="C150" s="506" t="s">
        <v>324</v>
      </c>
      <c r="D150" s="506" t="s">
        <v>322</v>
      </c>
      <c r="E150" s="506" t="s">
        <v>318</v>
      </c>
      <c r="F150" s="576" t="s">
        <v>297</v>
      </c>
      <c r="G150" s="602">
        <v>80000000</v>
      </c>
      <c r="H150" s="602">
        <v>114009839</v>
      </c>
      <c r="I150" s="603">
        <v>21.85</v>
      </c>
      <c r="J150" s="603">
        <v>47.07</v>
      </c>
      <c r="K150" s="603">
        <v>1</v>
      </c>
      <c r="L150" s="507">
        <v>43488</v>
      </c>
      <c r="M150" s="577">
        <f t="shared" si="2"/>
        <v>44530</v>
      </c>
    </row>
    <row r="151" spans="1:13">
      <c r="A151" s="534" t="s">
        <v>290</v>
      </c>
      <c r="B151" s="671" t="s">
        <v>456</v>
      </c>
      <c r="C151" s="506" t="s">
        <v>324</v>
      </c>
      <c r="D151" s="506" t="s">
        <v>322</v>
      </c>
      <c r="E151" s="506" t="s">
        <v>318</v>
      </c>
      <c r="F151" s="576" t="s">
        <v>301</v>
      </c>
      <c r="G151" s="602">
        <v>120000000</v>
      </c>
      <c r="H151" s="602">
        <v>155584925</v>
      </c>
      <c r="I151" s="603">
        <v>9.66</v>
      </c>
      <c r="J151" s="603">
        <v>35.46</v>
      </c>
      <c r="K151" s="603">
        <v>3</v>
      </c>
      <c r="L151" s="507">
        <v>43488</v>
      </c>
      <c r="M151" s="577">
        <f t="shared" si="2"/>
        <v>44530</v>
      </c>
    </row>
    <row r="152" spans="1:13">
      <c r="A152" s="534" t="s">
        <v>290</v>
      </c>
      <c r="B152" s="671" t="s">
        <v>456</v>
      </c>
      <c r="C152" s="506" t="s">
        <v>324</v>
      </c>
      <c r="D152" s="506" t="s">
        <v>322</v>
      </c>
      <c r="E152" s="506" t="s">
        <v>617</v>
      </c>
      <c r="F152" s="576" t="s">
        <v>460</v>
      </c>
      <c r="G152" s="602">
        <v>80000000</v>
      </c>
      <c r="H152" s="602">
        <v>114110455</v>
      </c>
      <c r="I152" s="603">
        <v>22.83</v>
      </c>
      <c r="J152" s="603">
        <v>45.96</v>
      </c>
      <c r="K152" s="603">
        <v>2</v>
      </c>
      <c r="L152" s="507">
        <v>43488</v>
      </c>
      <c r="M152" s="577">
        <f t="shared" si="2"/>
        <v>44530</v>
      </c>
    </row>
    <row r="153" spans="1:13">
      <c r="A153" s="506" t="s">
        <v>459</v>
      </c>
      <c r="B153" s="671" t="s">
        <v>456</v>
      </c>
      <c r="C153" s="506" t="s">
        <v>324</v>
      </c>
      <c r="D153" s="506" t="s">
        <v>322</v>
      </c>
      <c r="E153" s="506" t="s">
        <v>318</v>
      </c>
      <c r="F153" s="576" t="s">
        <v>298</v>
      </c>
      <c r="G153" s="602">
        <v>120000000</v>
      </c>
      <c r="H153" s="602">
        <v>150731745</v>
      </c>
      <c r="I153" s="603">
        <v>17.989999999999998</v>
      </c>
      <c r="J153" s="603">
        <v>29.08</v>
      </c>
      <c r="K153" s="603">
        <v>4</v>
      </c>
      <c r="L153" s="507">
        <v>43488</v>
      </c>
      <c r="M153" s="577">
        <f t="shared" si="2"/>
        <v>44530</v>
      </c>
    </row>
    <row r="154" spans="1:13">
      <c r="A154" s="506" t="s">
        <v>459</v>
      </c>
      <c r="B154" s="671" t="s">
        <v>560</v>
      </c>
      <c r="C154" s="506" t="s">
        <v>325</v>
      </c>
      <c r="D154" s="506" t="s">
        <v>272</v>
      </c>
      <c r="E154" s="506" t="s">
        <v>317</v>
      </c>
      <c r="F154" s="576" t="s">
        <v>563</v>
      </c>
      <c r="G154" s="602">
        <v>60000000</v>
      </c>
      <c r="H154" s="602">
        <v>60942601</v>
      </c>
      <c r="I154" s="603">
        <v>-0.24</v>
      </c>
      <c r="J154" s="603">
        <v>-0.24</v>
      </c>
      <c r="K154" s="603">
        <v>3</v>
      </c>
      <c r="L154" s="507">
        <v>44209</v>
      </c>
      <c r="M154" s="577">
        <f t="shared" si="2"/>
        <v>44530</v>
      </c>
    </row>
    <row r="155" spans="1:13">
      <c r="A155" s="506" t="s">
        <v>459</v>
      </c>
      <c r="B155" s="680" t="s">
        <v>560</v>
      </c>
      <c r="C155" s="681" t="s">
        <v>325</v>
      </c>
      <c r="D155" s="681" t="s">
        <v>272</v>
      </c>
      <c r="E155" s="681" t="s">
        <v>317</v>
      </c>
      <c r="F155" s="695" t="s">
        <v>575</v>
      </c>
      <c r="G155" s="696">
        <v>60000000</v>
      </c>
      <c r="H155" s="696">
        <v>60975878</v>
      </c>
      <c r="I155" s="697">
        <v>-0.02</v>
      </c>
      <c r="J155" s="697">
        <v>-0.02</v>
      </c>
      <c r="K155" s="697">
        <v>1</v>
      </c>
      <c r="L155" s="698">
        <v>44209</v>
      </c>
      <c r="M155" s="577">
        <f t="shared" si="2"/>
        <v>44530</v>
      </c>
    </row>
    <row r="156" spans="1:13">
      <c r="A156" s="506" t="s">
        <v>459</v>
      </c>
      <c r="B156" s="674" t="s">
        <v>560</v>
      </c>
      <c r="C156" s="536" t="s">
        <v>325</v>
      </c>
      <c r="D156" s="536" t="s">
        <v>272</v>
      </c>
      <c r="E156" s="536" t="s">
        <v>317</v>
      </c>
      <c r="F156" s="579" t="s">
        <v>208</v>
      </c>
      <c r="G156" s="699">
        <v>60000000</v>
      </c>
      <c r="H156" s="699">
        <v>60976111</v>
      </c>
      <c r="I156" s="700">
        <v>-0.25</v>
      </c>
      <c r="J156" s="700">
        <v>-0.25</v>
      </c>
      <c r="K156" s="700">
        <v>5</v>
      </c>
      <c r="L156" s="537">
        <v>44209</v>
      </c>
      <c r="M156" s="577">
        <f t="shared" si="2"/>
        <v>44530</v>
      </c>
    </row>
    <row r="157" spans="1:13">
      <c r="A157" s="506" t="s">
        <v>459</v>
      </c>
      <c r="B157" s="674" t="s">
        <v>560</v>
      </c>
      <c r="C157" s="536" t="s">
        <v>325</v>
      </c>
      <c r="D157" s="536" t="s">
        <v>272</v>
      </c>
      <c r="E157" s="536" t="s">
        <v>317</v>
      </c>
      <c r="F157" s="579" t="s">
        <v>204</v>
      </c>
      <c r="G157" s="699">
        <v>60000000</v>
      </c>
      <c r="H157" s="699">
        <v>60936209</v>
      </c>
      <c r="I157" s="700">
        <v>-0.24</v>
      </c>
      <c r="J157" s="700">
        <v>-0.24</v>
      </c>
      <c r="K157" s="700">
        <v>4</v>
      </c>
      <c r="L157" s="537">
        <v>44209</v>
      </c>
      <c r="M157" s="577">
        <f t="shared" si="2"/>
        <v>44530</v>
      </c>
    </row>
    <row r="158" spans="1:13">
      <c r="A158" s="530" t="s">
        <v>37</v>
      </c>
      <c r="B158" s="671" t="s">
        <v>560</v>
      </c>
      <c r="C158" s="506" t="s">
        <v>325</v>
      </c>
      <c r="D158" s="506" t="s">
        <v>272</v>
      </c>
      <c r="E158" s="506" t="s">
        <v>317</v>
      </c>
      <c r="F158" s="576" t="s">
        <v>567</v>
      </c>
      <c r="G158" s="602">
        <v>60000000</v>
      </c>
      <c r="H158" s="602">
        <v>60891022</v>
      </c>
      <c r="I158" s="603">
        <v>-0.11</v>
      </c>
      <c r="J158" s="603">
        <v>-0.11</v>
      </c>
      <c r="K158" s="603">
        <v>2</v>
      </c>
      <c r="L158" s="507">
        <v>44209</v>
      </c>
      <c r="M158" s="679">
        <f t="shared" si="2"/>
        <v>44530</v>
      </c>
    </row>
    <row r="159" spans="1:13">
      <c r="A159" s="751" t="s">
        <v>459</v>
      </c>
      <c r="B159" s="752" t="s">
        <v>615</v>
      </c>
      <c r="C159" s="751" t="s">
        <v>574</v>
      </c>
      <c r="D159" s="751" t="s">
        <v>647</v>
      </c>
      <c r="E159" s="751" t="s">
        <v>321</v>
      </c>
      <c r="F159" s="751" t="s">
        <v>621</v>
      </c>
      <c r="G159" s="753">
        <v>60000000</v>
      </c>
      <c r="H159" s="753">
        <v>60912520</v>
      </c>
      <c r="I159" s="754">
        <v>1.52</v>
      </c>
      <c r="J159" s="754">
        <v>1.52</v>
      </c>
      <c r="K159" s="754">
        <v>2</v>
      </c>
      <c r="L159" s="755">
        <v>44484</v>
      </c>
      <c r="M159" s="738">
        <f t="shared" si="2"/>
        <v>44530</v>
      </c>
    </row>
    <row r="160" spans="1:13">
      <c r="A160" s="736" t="s">
        <v>459</v>
      </c>
      <c r="B160" s="732" t="s">
        <v>614</v>
      </c>
      <c r="C160" s="733" t="s">
        <v>574</v>
      </c>
      <c r="D160" s="733" t="s">
        <v>647</v>
      </c>
      <c r="E160" s="733" t="s">
        <v>321</v>
      </c>
      <c r="F160" s="733" t="s">
        <v>620</v>
      </c>
      <c r="G160" s="734">
        <v>60000000</v>
      </c>
      <c r="H160" s="734">
        <v>61058673</v>
      </c>
      <c r="I160" s="735">
        <v>1.76</v>
      </c>
      <c r="J160" s="735">
        <v>1.76</v>
      </c>
      <c r="K160" s="735">
        <v>1</v>
      </c>
      <c r="L160" s="755">
        <v>44484</v>
      </c>
      <c r="M160" s="738">
        <f t="shared" si="2"/>
        <v>44530</v>
      </c>
    </row>
    <row r="161" spans="1:19" s="398" customFormat="1">
      <c r="A161" s="772" t="s">
        <v>459</v>
      </c>
      <c r="B161" s="780" t="s">
        <v>616</v>
      </c>
      <c r="C161" s="768" t="s">
        <v>574</v>
      </c>
      <c r="D161" s="768" t="s">
        <v>647</v>
      </c>
      <c r="E161" s="768" t="s">
        <v>321</v>
      </c>
      <c r="F161" s="768" t="s">
        <v>618</v>
      </c>
      <c r="G161" s="781">
        <v>60000000</v>
      </c>
      <c r="H161" s="781">
        <v>59731243</v>
      </c>
      <c r="I161" s="782">
        <v>-0.45</v>
      </c>
      <c r="J161" s="782">
        <v>-0.45</v>
      </c>
      <c r="K161" s="782">
        <v>5</v>
      </c>
      <c r="L161" s="778">
        <v>44484</v>
      </c>
      <c r="M161" s="779">
        <f t="shared" si="2"/>
        <v>44530</v>
      </c>
    </row>
    <row r="162" spans="1:19">
      <c r="A162" s="736" t="s">
        <v>459</v>
      </c>
      <c r="B162" s="739" t="s">
        <v>614</v>
      </c>
      <c r="C162" s="740" t="s">
        <v>574</v>
      </c>
      <c r="D162" s="740" t="s">
        <v>647</v>
      </c>
      <c r="E162" s="740" t="s">
        <v>321</v>
      </c>
      <c r="F162" s="740" t="s">
        <v>312</v>
      </c>
      <c r="G162" s="741">
        <v>60000000</v>
      </c>
      <c r="H162" s="741">
        <v>60721507</v>
      </c>
      <c r="I162" s="742">
        <v>1.2</v>
      </c>
      <c r="J162" s="742">
        <v>1.2</v>
      </c>
      <c r="K162" s="742">
        <v>3</v>
      </c>
      <c r="L162" s="743">
        <v>44484</v>
      </c>
      <c r="M162" s="738">
        <f t="shared" si="2"/>
        <v>44530</v>
      </c>
    </row>
    <row r="163" spans="1:19" ht="16.5" thickBot="1">
      <c r="A163" s="744" t="s">
        <v>573</v>
      </c>
      <c r="B163" s="745" t="s">
        <v>615</v>
      </c>
      <c r="C163" s="746" t="s">
        <v>574</v>
      </c>
      <c r="D163" s="746" t="s">
        <v>647</v>
      </c>
      <c r="E163" s="746" t="s">
        <v>321</v>
      </c>
      <c r="F163" s="746" t="s">
        <v>619</v>
      </c>
      <c r="G163" s="747">
        <v>60000000</v>
      </c>
      <c r="H163" s="747">
        <v>59995485</v>
      </c>
      <c r="I163" s="748">
        <v>-0.01</v>
      </c>
      <c r="J163" s="748">
        <v>-0.01</v>
      </c>
      <c r="K163" s="748">
        <v>4</v>
      </c>
      <c r="L163" s="749">
        <v>44484</v>
      </c>
      <c r="M163" s="750">
        <f t="shared" si="2"/>
        <v>44530</v>
      </c>
    </row>
    <row r="164" spans="1:19" ht="16.5" thickTop="1">
      <c r="A164" s="530" t="s">
        <v>291</v>
      </c>
      <c r="B164" s="671" t="s">
        <v>365</v>
      </c>
      <c r="C164" s="506" t="s">
        <v>328</v>
      </c>
      <c r="D164" s="506" t="s">
        <v>270</v>
      </c>
      <c r="E164" s="506" t="s">
        <v>319</v>
      </c>
      <c r="F164" s="576" t="s">
        <v>621</v>
      </c>
      <c r="G164" s="604">
        <v>363076477.06999999</v>
      </c>
      <c r="H164" s="604">
        <v>504633926.75</v>
      </c>
      <c r="I164" s="603">
        <v>-7.91</v>
      </c>
      <c r="J164" s="603">
        <v>48.87</v>
      </c>
      <c r="K164" s="600">
        <v>1</v>
      </c>
      <c r="L164" s="507">
        <v>41757</v>
      </c>
      <c r="M164" s="577">
        <f t="shared" si="2"/>
        <v>44530</v>
      </c>
    </row>
    <row r="165" spans="1:19">
      <c r="A165" s="530" t="s">
        <v>291</v>
      </c>
      <c r="B165" s="671" t="s">
        <v>366</v>
      </c>
      <c r="C165" s="506" t="s">
        <v>324</v>
      </c>
      <c r="D165" s="506" t="s">
        <v>270</v>
      </c>
      <c r="E165" s="506" t="s">
        <v>319</v>
      </c>
      <c r="F165" s="576" t="s">
        <v>306</v>
      </c>
      <c r="G165" s="604">
        <v>204341586.66999999</v>
      </c>
      <c r="H165" s="604">
        <v>507117651.48000002</v>
      </c>
      <c r="I165" s="603">
        <v>14.21</v>
      </c>
      <c r="J165" s="603">
        <v>89.47</v>
      </c>
      <c r="K165" s="389">
        <v>1</v>
      </c>
      <c r="L165" s="507">
        <v>41794</v>
      </c>
      <c r="M165" s="577">
        <f t="shared" si="2"/>
        <v>44530</v>
      </c>
    </row>
    <row r="166" spans="1:19">
      <c r="A166" s="530" t="s">
        <v>291</v>
      </c>
      <c r="B166" s="671" t="s">
        <v>367</v>
      </c>
      <c r="C166" s="506" t="s">
        <v>324</v>
      </c>
      <c r="D166" s="506" t="s">
        <v>270</v>
      </c>
      <c r="E166" s="506" t="s">
        <v>319</v>
      </c>
      <c r="F166" s="506" t="s">
        <v>312</v>
      </c>
      <c r="G166" s="649">
        <v>300000000</v>
      </c>
      <c r="H166" s="717">
        <v>803056222.21000004</v>
      </c>
      <c r="I166" s="650">
        <v>21.54</v>
      </c>
      <c r="J166" s="650">
        <v>241.48</v>
      </c>
      <c r="K166" s="650">
        <v>1</v>
      </c>
      <c r="L166" s="507">
        <v>40771</v>
      </c>
      <c r="M166" s="508">
        <f t="shared" si="2"/>
        <v>44530</v>
      </c>
      <c r="S166" s="42"/>
    </row>
    <row r="167" spans="1:19">
      <c r="A167" s="530" t="s">
        <v>291</v>
      </c>
      <c r="B167" s="671" t="s">
        <v>367</v>
      </c>
      <c r="C167" s="506" t="s">
        <v>324</v>
      </c>
      <c r="D167" s="506" t="s">
        <v>330</v>
      </c>
      <c r="E167" s="506" t="s">
        <v>319</v>
      </c>
      <c r="F167" s="576" t="s">
        <v>306</v>
      </c>
      <c r="G167" s="602">
        <v>250000000</v>
      </c>
      <c r="H167" s="604">
        <v>788037648.88999999</v>
      </c>
      <c r="I167" s="603">
        <v>23.31</v>
      </c>
      <c r="J167" s="603">
        <v>237.55</v>
      </c>
      <c r="K167" s="603">
        <v>2</v>
      </c>
      <c r="L167" s="507">
        <v>40771</v>
      </c>
      <c r="M167" s="577">
        <f t="shared" si="2"/>
        <v>44530</v>
      </c>
    </row>
    <row r="168" spans="1:19">
      <c r="A168" s="530" t="s">
        <v>291</v>
      </c>
      <c r="B168" s="671" t="s">
        <v>368</v>
      </c>
      <c r="C168" s="506" t="s">
        <v>324</v>
      </c>
      <c r="D168" s="506" t="s">
        <v>270</v>
      </c>
      <c r="E168" s="506" t="s">
        <v>316</v>
      </c>
      <c r="F168" s="576" t="s">
        <v>313</v>
      </c>
      <c r="G168" s="602">
        <v>320000000</v>
      </c>
      <c r="H168" s="604">
        <v>405030761.04000002</v>
      </c>
      <c r="I168" s="603">
        <v>-2.25</v>
      </c>
      <c r="J168" s="603">
        <v>48.28</v>
      </c>
      <c r="K168" s="601">
        <v>1</v>
      </c>
      <c r="L168" s="507">
        <v>41067</v>
      </c>
      <c r="M168" s="577">
        <f t="shared" si="2"/>
        <v>44530</v>
      </c>
    </row>
    <row r="169" spans="1:19">
      <c r="A169" s="530" t="s">
        <v>291</v>
      </c>
      <c r="B169" s="671" t="s">
        <v>369</v>
      </c>
      <c r="C169" s="506" t="s">
        <v>324</v>
      </c>
      <c r="D169" s="506" t="s">
        <v>270</v>
      </c>
      <c r="E169" s="506" t="s">
        <v>319</v>
      </c>
      <c r="F169" s="576" t="s">
        <v>306</v>
      </c>
      <c r="G169" s="602">
        <v>250000000</v>
      </c>
      <c r="H169" s="604">
        <v>447999454.23000002</v>
      </c>
      <c r="I169" s="603">
        <v>14.7</v>
      </c>
      <c r="J169" s="603">
        <v>76.23</v>
      </c>
      <c r="K169" s="603">
        <v>1</v>
      </c>
      <c r="L169" s="507">
        <v>41913</v>
      </c>
      <c r="M169" s="577">
        <f t="shared" si="2"/>
        <v>44530</v>
      </c>
    </row>
    <row r="170" spans="1:19">
      <c r="A170" s="534" t="s">
        <v>291</v>
      </c>
      <c r="B170" s="671" t="s">
        <v>369</v>
      </c>
      <c r="C170" s="506" t="s">
        <v>324</v>
      </c>
      <c r="D170" s="506" t="s">
        <v>270</v>
      </c>
      <c r="E170" s="506" t="s">
        <v>319</v>
      </c>
      <c r="F170" s="576" t="s">
        <v>295</v>
      </c>
      <c r="G170" s="602">
        <v>250000000</v>
      </c>
      <c r="H170" s="604">
        <v>444924741.44</v>
      </c>
      <c r="I170" s="603">
        <v>16.07</v>
      </c>
      <c r="J170" s="603">
        <v>68.86</v>
      </c>
      <c r="K170" s="603">
        <v>2</v>
      </c>
      <c r="L170" s="507">
        <v>41913</v>
      </c>
      <c r="M170" s="577">
        <f t="shared" si="2"/>
        <v>44530</v>
      </c>
    </row>
    <row r="171" spans="1:19">
      <c r="A171" s="530" t="s">
        <v>291</v>
      </c>
      <c r="B171" s="671" t="s">
        <v>370</v>
      </c>
      <c r="C171" s="506" t="s">
        <v>324</v>
      </c>
      <c r="D171" s="506" t="s">
        <v>270</v>
      </c>
      <c r="E171" s="506" t="s">
        <v>319</v>
      </c>
      <c r="F171" s="576" t="s">
        <v>623</v>
      </c>
      <c r="G171" s="602">
        <v>250000000</v>
      </c>
      <c r="H171" s="604">
        <v>373766602.81999999</v>
      </c>
      <c r="I171" s="603">
        <v>12.74</v>
      </c>
      <c r="J171" s="603">
        <v>75.209999999999994</v>
      </c>
      <c r="K171" s="603">
        <v>2</v>
      </c>
      <c r="L171" s="507">
        <v>42156</v>
      </c>
      <c r="M171" s="577">
        <f t="shared" si="2"/>
        <v>44530</v>
      </c>
    </row>
    <row r="172" spans="1:19">
      <c r="A172" s="530" t="s">
        <v>291</v>
      </c>
      <c r="B172" s="671" t="s">
        <v>370</v>
      </c>
      <c r="C172" s="506" t="s">
        <v>324</v>
      </c>
      <c r="D172" s="506" t="s">
        <v>270</v>
      </c>
      <c r="E172" s="506" t="s">
        <v>319</v>
      </c>
      <c r="F172" s="576" t="s">
        <v>624</v>
      </c>
      <c r="G172" s="602">
        <v>250000000</v>
      </c>
      <c r="H172" s="604">
        <v>375290047.73000002</v>
      </c>
      <c r="I172" s="603">
        <v>13</v>
      </c>
      <c r="J172" s="603">
        <v>75.87</v>
      </c>
      <c r="K172" s="603">
        <v>1</v>
      </c>
      <c r="L172" s="507">
        <v>42156</v>
      </c>
      <c r="M172" s="577">
        <f t="shared" si="2"/>
        <v>44530</v>
      </c>
    </row>
    <row r="173" spans="1:19">
      <c r="A173" s="530" t="s">
        <v>291</v>
      </c>
      <c r="B173" s="671" t="s">
        <v>371</v>
      </c>
      <c r="C173" s="506" t="s">
        <v>324</v>
      </c>
      <c r="D173" s="506" t="s">
        <v>270</v>
      </c>
      <c r="E173" s="506" t="s">
        <v>320</v>
      </c>
      <c r="F173" s="576" t="s">
        <v>563</v>
      </c>
      <c r="G173" s="602">
        <v>150000000</v>
      </c>
      <c r="H173" s="604">
        <v>238777109.56999999</v>
      </c>
      <c r="I173" s="603">
        <v>22.02</v>
      </c>
      <c r="J173" s="603">
        <v>65.489999999999995</v>
      </c>
      <c r="K173" s="389">
        <v>1</v>
      </c>
      <c r="L173" s="507">
        <v>42081</v>
      </c>
      <c r="M173" s="577">
        <f t="shared" si="2"/>
        <v>44530</v>
      </c>
    </row>
    <row r="174" spans="1:19">
      <c r="A174" s="530" t="s">
        <v>291</v>
      </c>
      <c r="B174" s="671" t="s">
        <v>372</v>
      </c>
      <c r="C174" s="506" t="s">
        <v>324</v>
      </c>
      <c r="D174" s="506" t="s">
        <v>270</v>
      </c>
      <c r="E174" s="506" t="s">
        <v>320</v>
      </c>
      <c r="F174" s="576" t="s">
        <v>632</v>
      </c>
      <c r="G174" s="602">
        <v>300000000</v>
      </c>
      <c r="H174" s="604">
        <v>431954120.97000003</v>
      </c>
      <c r="I174" s="603">
        <v>23.7</v>
      </c>
      <c r="J174" s="603">
        <v>70.150000000000006</v>
      </c>
      <c r="K174" s="389">
        <v>1</v>
      </c>
      <c r="L174" s="507">
        <v>42156</v>
      </c>
      <c r="M174" s="577">
        <f t="shared" si="2"/>
        <v>44530</v>
      </c>
    </row>
    <row r="175" spans="1:19">
      <c r="A175" s="530" t="s">
        <v>291</v>
      </c>
      <c r="B175" s="671" t="s">
        <v>373</v>
      </c>
      <c r="C175" s="506" t="s">
        <v>324</v>
      </c>
      <c r="D175" s="506" t="s">
        <v>270</v>
      </c>
      <c r="E175" s="506" t="s">
        <v>625</v>
      </c>
      <c r="F175" s="576" t="s">
        <v>312</v>
      </c>
      <c r="G175" s="602">
        <v>200000000</v>
      </c>
      <c r="H175" s="604">
        <v>263680365.96000001</v>
      </c>
      <c r="I175" s="603">
        <v>10.63</v>
      </c>
      <c r="J175" s="603">
        <v>34.869999999999997</v>
      </c>
      <c r="K175" s="603">
        <v>3</v>
      </c>
      <c r="L175" s="507">
        <v>42891</v>
      </c>
      <c r="M175" s="577">
        <f t="shared" si="2"/>
        <v>44530</v>
      </c>
    </row>
    <row r="176" spans="1:19">
      <c r="A176" s="534" t="s">
        <v>291</v>
      </c>
      <c r="B176" s="671" t="s">
        <v>373</v>
      </c>
      <c r="C176" s="506" t="s">
        <v>544</v>
      </c>
      <c r="D176" s="506" t="s">
        <v>270</v>
      </c>
      <c r="E176" s="506" t="s">
        <v>321</v>
      </c>
      <c r="F176" s="576" t="s">
        <v>296</v>
      </c>
      <c r="G176" s="602">
        <v>300000000</v>
      </c>
      <c r="H176" s="604">
        <v>372629470.38</v>
      </c>
      <c r="I176" s="603">
        <v>8.61</v>
      </c>
      <c r="J176" s="603">
        <v>38.94</v>
      </c>
      <c r="K176" s="603">
        <v>1</v>
      </c>
      <c r="L176" s="507">
        <v>42891</v>
      </c>
      <c r="M176" s="577">
        <f t="shared" si="2"/>
        <v>44530</v>
      </c>
    </row>
    <row r="177" spans="1:14">
      <c r="A177" s="534" t="s">
        <v>291</v>
      </c>
      <c r="B177" s="674" t="s">
        <v>373</v>
      </c>
      <c r="C177" s="536" t="s">
        <v>324</v>
      </c>
      <c r="D177" s="536" t="s">
        <v>270</v>
      </c>
      <c r="E177" s="536" t="s">
        <v>321</v>
      </c>
      <c r="F177" s="579" t="s">
        <v>545</v>
      </c>
      <c r="G177" s="602">
        <v>300000000</v>
      </c>
      <c r="H177" s="604">
        <v>373140120.13999999</v>
      </c>
      <c r="I177" s="603">
        <v>9.17</v>
      </c>
      <c r="J177" s="603">
        <v>38.630000000000003</v>
      </c>
      <c r="K177" s="603">
        <v>2</v>
      </c>
      <c r="L177" s="537">
        <v>42891</v>
      </c>
      <c r="M177" s="581">
        <f t="shared" si="2"/>
        <v>44530</v>
      </c>
    </row>
    <row r="178" spans="1:14">
      <c r="A178" s="534" t="s">
        <v>291</v>
      </c>
      <c r="B178" s="671" t="s">
        <v>450</v>
      </c>
      <c r="C178" s="536" t="s">
        <v>324</v>
      </c>
      <c r="D178" s="506" t="s">
        <v>270</v>
      </c>
      <c r="E178" s="506" t="s">
        <v>316</v>
      </c>
      <c r="F178" s="576" t="s">
        <v>313</v>
      </c>
      <c r="G178" s="602">
        <v>350000000</v>
      </c>
      <c r="H178" s="604">
        <v>384620089.58999997</v>
      </c>
      <c r="I178" s="603">
        <v>0.59</v>
      </c>
      <c r="J178" s="603">
        <v>15.5</v>
      </c>
      <c r="K178" s="603">
        <v>2</v>
      </c>
      <c r="L178" s="507">
        <v>43256</v>
      </c>
      <c r="M178" s="581">
        <f t="shared" si="2"/>
        <v>44530</v>
      </c>
    </row>
    <row r="179" spans="1:14">
      <c r="A179" s="534" t="s">
        <v>291</v>
      </c>
      <c r="B179" s="671" t="s">
        <v>450</v>
      </c>
      <c r="C179" s="536" t="s">
        <v>324</v>
      </c>
      <c r="D179" s="506" t="s">
        <v>270</v>
      </c>
      <c r="E179" s="506" t="s">
        <v>316</v>
      </c>
      <c r="F179" s="576" t="s">
        <v>563</v>
      </c>
      <c r="G179" s="602">
        <v>350000000</v>
      </c>
      <c r="H179" s="604">
        <v>386915012.16000003</v>
      </c>
      <c r="I179" s="603">
        <v>0.05</v>
      </c>
      <c r="J179" s="603">
        <v>15.7</v>
      </c>
      <c r="K179" s="603">
        <v>1</v>
      </c>
      <c r="L179" s="507">
        <v>43256</v>
      </c>
      <c r="M179" s="581">
        <f t="shared" si="2"/>
        <v>44530</v>
      </c>
    </row>
    <row r="180" spans="1:14">
      <c r="A180" s="534" t="s">
        <v>38</v>
      </c>
      <c r="B180" s="671" t="s">
        <v>450</v>
      </c>
      <c r="C180" s="536" t="s">
        <v>324</v>
      </c>
      <c r="D180" s="506" t="s">
        <v>270</v>
      </c>
      <c r="E180" s="506" t="s">
        <v>316</v>
      </c>
      <c r="F180" s="576" t="s">
        <v>281</v>
      </c>
      <c r="G180" s="602">
        <v>350000000</v>
      </c>
      <c r="H180" s="604">
        <v>385427543.81999999</v>
      </c>
      <c r="I180" s="603">
        <v>1.72</v>
      </c>
      <c r="J180" s="603">
        <v>15.32</v>
      </c>
      <c r="K180" s="603">
        <v>3</v>
      </c>
      <c r="L180" s="507">
        <v>43256</v>
      </c>
      <c r="M180" s="581">
        <f t="shared" si="2"/>
        <v>44530</v>
      </c>
    </row>
    <row r="181" spans="1:14" s="794" customFormat="1">
      <c r="A181" s="269" t="s">
        <v>451</v>
      </c>
      <c r="B181" s="673" t="s">
        <v>450</v>
      </c>
      <c r="C181" s="269" t="s">
        <v>324</v>
      </c>
      <c r="D181" s="269" t="s">
        <v>270</v>
      </c>
      <c r="E181" s="269" t="s">
        <v>316</v>
      </c>
      <c r="F181" s="611" t="s">
        <v>308</v>
      </c>
      <c r="G181" s="609">
        <v>250000000</v>
      </c>
      <c r="H181" s="756">
        <v>270523828.99000001</v>
      </c>
      <c r="I181" s="610">
        <v>0.12</v>
      </c>
      <c r="J181" s="610">
        <v>11.05</v>
      </c>
      <c r="K181" s="610">
        <v>4</v>
      </c>
      <c r="L181" s="270">
        <v>43256</v>
      </c>
      <c r="M181" s="615">
        <f t="shared" si="2"/>
        <v>44530</v>
      </c>
    </row>
    <row r="182" spans="1:14">
      <c r="A182" s="731" t="s">
        <v>291</v>
      </c>
      <c r="B182" s="752" t="s">
        <v>622</v>
      </c>
      <c r="C182" s="733" t="s">
        <v>324</v>
      </c>
      <c r="D182" s="751" t="s">
        <v>270</v>
      </c>
      <c r="E182" s="751" t="s">
        <v>617</v>
      </c>
      <c r="F182" s="751" t="s">
        <v>623</v>
      </c>
      <c r="G182" s="753">
        <v>200000000</v>
      </c>
      <c r="H182" s="757">
        <v>204614653.94</v>
      </c>
      <c r="I182" s="754">
        <v>4.0999999999999996</v>
      </c>
      <c r="J182" s="754">
        <v>4.0999999999999996</v>
      </c>
      <c r="K182" s="754">
        <v>1</v>
      </c>
      <c r="L182" s="755">
        <v>44466</v>
      </c>
      <c r="M182" s="738">
        <f t="shared" si="2"/>
        <v>44530</v>
      </c>
    </row>
    <row r="183" spans="1:14" s="398" customFormat="1" ht="16.5" thickBot="1">
      <c r="A183" s="758" t="s">
        <v>451</v>
      </c>
      <c r="B183" s="759" t="s">
        <v>622</v>
      </c>
      <c r="C183" s="758" t="s">
        <v>324</v>
      </c>
      <c r="D183" s="758" t="s">
        <v>270</v>
      </c>
      <c r="E183" s="758" t="s">
        <v>617</v>
      </c>
      <c r="F183" s="758" t="s">
        <v>624</v>
      </c>
      <c r="G183" s="760">
        <v>200000000</v>
      </c>
      <c r="H183" s="761">
        <v>204281734.16</v>
      </c>
      <c r="I183" s="762">
        <v>3.9</v>
      </c>
      <c r="J183" s="762">
        <v>3.9</v>
      </c>
      <c r="K183" s="762">
        <v>2</v>
      </c>
      <c r="L183" s="763">
        <v>44466</v>
      </c>
      <c r="M183" s="764">
        <f t="shared" si="2"/>
        <v>44530</v>
      </c>
    </row>
    <row r="184" spans="1:14">
      <c r="G184" s="475">
        <f>SUM(G3:G183)</f>
        <v>74015597279.740005</v>
      </c>
      <c r="H184" s="465">
        <f>SUM(H3:H183)</f>
        <v>93659339592.270035</v>
      </c>
    </row>
    <row r="185" spans="1:14">
      <c r="G185" s="795"/>
      <c r="H185" s="466"/>
    </row>
    <row r="186" spans="1:14" ht="16.5">
      <c r="E186" s="582"/>
      <c r="F186" s="582"/>
      <c r="G186" s="796"/>
      <c r="H186" s="796"/>
      <c r="I186" s="582"/>
      <c r="J186" s="582"/>
      <c r="K186" s="582"/>
      <c r="L186" s="582"/>
      <c r="M186" s="582"/>
      <c r="N186" s="582"/>
    </row>
    <row r="187" spans="1:14" ht="16.5"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</row>
    <row r="188" spans="1:14" ht="16.5"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</row>
    <row r="189" spans="1:14" ht="16.5"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</row>
    <row r="190" spans="1:14" ht="16.5"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</row>
    <row r="191" spans="1:14" ht="16.5"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</row>
    <row r="192" spans="1:14" ht="16.5"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</row>
    <row r="193" spans="5:14" ht="16.5"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</row>
    <row r="194" spans="5:14" ht="16.5"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</row>
    <row r="195" spans="5:14" ht="16.5"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</row>
    <row r="196" spans="5:14" ht="16.5"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</row>
    <row r="197" spans="5:14" ht="16.5"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</row>
    <row r="198" spans="5:14" ht="16.5"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</row>
    <row r="199" spans="5:14" ht="16.5"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</row>
    <row r="200" spans="5:14" ht="16.5"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</row>
    <row r="201" spans="5:14" ht="16.5">
      <c r="E201" s="582"/>
      <c r="F201" s="582"/>
      <c r="G201" s="582"/>
      <c r="H201" s="582"/>
      <c r="I201" s="582"/>
      <c r="J201" s="582"/>
      <c r="K201" s="582"/>
      <c r="L201" s="582"/>
      <c r="M201" s="582"/>
    </row>
    <row r="202" spans="5:14" ht="16.5">
      <c r="E202" s="582"/>
      <c r="F202" s="582"/>
      <c r="G202" s="582"/>
      <c r="H202" s="582"/>
      <c r="I202" s="582"/>
      <c r="J202" s="582"/>
      <c r="K202" s="582"/>
      <c r="L202" s="582"/>
      <c r="M202" s="582"/>
    </row>
    <row r="203" spans="5:14" ht="16.5">
      <c r="E203" s="582"/>
      <c r="F203" s="582"/>
      <c r="G203" s="582"/>
      <c r="H203" s="582"/>
      <c r="I203" s="582"/>
      <c r="J203" s="582"/>
      <c r="K203" s="582"/>
      <c r="L203" s="582"/>
      <c r="M203" s="582"/>
    </row>
    <row r="204" spans="5:14" ht="16.5">
      <c r="E204" s="582"/>
      <c r="F204" s="582"/>
      <c r="G204" s="582"/>
      <c r="H204" s="582"/>
      <c r="I204" s="582"/>
      <c r="J204" s="582"/>
      <c r="K204" s="582"/>
      <c r="L204" s="582"/>
      <c r="M204" s="582"/>
    </row>
    <row r="205" spans="5:14" ht="16.5">
      <c r="E205" s="582"/>
      <c r="F205" s="582"/>
      <c r="G205" s="582"/>
      <c r="H205" s="582"/>
      <c r="I205" s="582"/>
      <c r="J205" s="582"/>
      <c r="K205" s="582"/>
      <c r="L205" s="582"/>
      <c r="M205" s="582"/>
    </row>
    <row r="206" spans="5:14" ht="16.5">
      <c r="E206" s="582"/>
      <c r="F206" s="582"/>
      <c r="G206" s="582"/>
      <c r="H206" s="582"/>
      <c r="I206" s="582"/>
      <c r="J206" s="582"/>
      <c r="K206" s="582"/>
      <c r="L206" s="582"/>
      <c r="M206" s="582"/>
    </row>
    <row r="207" spans="5:14" ht="16.5">
      <c r="E207" s="582"/>
      <c r="F207" s="582"/>
      <c r="G207" s="582"/>
      <c r="H207" s="582"/>
      <c r="I207" s="582"/>
      <c r="J207" s="582"/>
      <c r="K207" s="582"/>
      <c r="L207" s="582"/>
      <c r="M207" s="582"/>
    </row>
    <row r="208" spans="5:14" ht="16.5">
      <c r="E208" s="582"/>
      <c r="F208" s="582"/>
      <c r="G208" s="582"/>
      <c r="H208" s="582"/>
      <c r="I208" s="582"/>
      <c r="J208" s="582"/>
      <c r="K208" s="582"/>
      <c r="L208" s="582"/>
      <c r="M208" s="582"/>
    </row>
    <row r="209" spans="5:13" ht="16.5">
      <c r="E209" s="582"/>
      <c r="F209" s="582"/>
      <c r="G209" s="582"/>
      <c r="H209" s="582"/>
      <c r="I209" s="582"/>
      <c r="J209" s="582"/>
      <c r="K209" s="582"/>
      <c r="L209" s="582"/>
      <c r="M209" s="582"/>
    </row>
    <row r="210" spans="5:13" ht="16.5">
      <c r="E210" s="582"/>
      <c r="F210" s="582"/>
      <c r="G210" s="582"/>
      <c r="H210" s="582"/>
      <c r="I210" s="582"/>
      <c r="J210" s="582"/>
      <c r="K210" s="582"/>
      <c r="L210" s="582"/>
      <c r="M210" s="582"/>
    </row>
    <row r="211" spans="5:13" ht="16.5">
      <c r="E211" s="582"/>
      <c r="F211" s="582"/>
      <c r="G211" s="582"/>
      <c r="H211" s="582"/>
      <c r="I211" s="582"/>
      <c r="J211" s="582"/>
      <c r="K211" s="582"/>
      <c r="L211" s="582"/>
      <c r="M211" s="582"/>
    </row>
    <row r="212" spans="5:13" ht="16.5">
      <c r="E212" s="582"/>
      <c r="F212" s="582"/>
      <c r="G212" s="582"/>
      <c r="H212" s="582"/>
      <c r="I212" s="582"/>
      <c r="J212" s="582"/>
      <c r="K212" s="582"/>
      <c r="L212" s="582"/>
      <c r="M212" s="582"/>
    </row>
    <row r="213" spans="5:13" ht="16.5">
      <c r="E213" s="582"/>
      <c r="F213" s="582"/>
      <c r="G213" s="582"/>
      <c r="H213" s="582"/>
      <c r="I213" s="582"/>
      <c r="J213" s="582"/>
      <c r="K213" s="582"/>
      <c r="L213" s="582"/>
      <c r="M213" s="582"/>
    </row>
    <row r="214" spans="5:13" ht="16.5">
      <c r="E214" s="582"/>
      <c r="F214" s="582"/>
      <c r="G214" s="582"/>
      <c r="H214" s="582"/>
      <c r="I214" s="582"/>
      <c r="J214" s="582"/>
      <c r="K214" s="582"/>
      <c r="L214" s="582"/>
      <c r="M214" s="582"/>
    </row>
    <row r="215" spans="5:13" ht="16.5">
      <c r="E215" s="582"/>
      <c r="F215" s="582"/>
      <c r="G215" s="582"/>
      <c r="H215" s="582"/>
      <c r="I215" s="582"/>
      <c r="J215" s="582"/>
      <c r="K215" s="582"/>
      <c r="L215" s="582"/>
      <c r="M215" s="582"/>
    </row>
    <row r="216" spans="5:13" ht="16.5">
      <c r="E216" s="582"/>
      <c r="F216" s="582"/>
      <c r="G216" s="582"/>
      <c r="H216" s="582"/>
      <c r="I216" s="582"/>
      <c r="J216" s="582"/>
      <c r="K216" s="582"/>
      <c r="L216" s="582"/>
      <c r="M216" s="582"/>
    </row>
    <row r="217" spans="5:13" ht="16.5">
      <c r="E217" s="582"/>
      <c r="F217" s="582"/>
      <c r="G217" s="582"/>
      <c r="H217" s="582"/>
      <c r="I217" s="582"/>
      <c r="J217" s="582"/>
      <c r="K217" s="582"/>
      <c r="L217" s="582"/>
      <c r="M217" s="582"/>
    </row>
    <row r="218" spans="5:13" ht="16.5">
      <c r="E218" s="582"/>
      <c r="F218" s="582"/>
      <c r="G218" s="582"/>
      <c r="H218" s="582"/>
      <c r="I218" s="582"/>
      <c r="J218" s="582"/>
      <c r="K218" s="582"/>
      <c r="L218" s="582"/>
      <c r="M218" s="582"/>
    </row>
    <row r="219" spans="5:13" ht="16.5">
      <c r="E219" s="582"/>
      <c r="F219" s="582"/>
      <c r="G219" s="582"/>
      <c r="H219" s="582"/>
      <c r="I219" s="582"/>
      <c r="J219" s="582"/>
      <c r="K219" s="582"/>
      <c r="L219" s="582"/>
      <c r="M219" s="582"/>
    </row>
    <row r="220" spans="5:13" ht="16.5">
      <c r="E220" s="582"/>
      <c r="F220" s="582"/>
      <c r="G220" s="582"/>
      <c r="H220" s="582"/>
      <c r="I220" s="582"/>
      <c r="J220" s="582"/>
      <c r="K220" s="582"/>
      <c r="L220" s="582"/>
      <c r="M220" s="582"/>
    </row>
    <row r="221" spans="5:13" ht="16.5">
      <c r="E221" s="582"/>
      <c r="F221" s="582"/>
      <c r="G221" s="582"/>
      <c r="H221" s="582"/>
      <c r="I221" s="582"/>
      <c r="J221" s="582"/>
      <c r="K221" s="582"/>
      <c r="L221" s="582"/>
      <c r="M221" s="582"/>
    </row>
    <row r="222" spans="5:13" ht="16.5">
      <c r="E222" s="582"/>
      <c r="F222" s="582"/>
      <c r="G222" s="582"/>
      <c r="H222" s="582"/>
      <c r="I222" s="582"/>
      <c r="J222" s="582"/>
      <c r="K222" s="582"/>
      <c r="L222" s="582"/>
      <c r="M222" s="582"/>
    </row>
    <row r="223" spans="5:13" ht="16.5">
      <c r="F223" s="582"/>
      <c r="G223" s="582"/>
      <c r="H223" s="582"/>
      <c r="I223" s="582"/>
      <c r="J223" s="582"/>
      <c r="K223" s="582"/>
      <c r="L223" s="582"/>
      <c r="M223" s="582"/>
    </row>
    <row r="224" spans="5:13" ht="16.5">
      <c r="F224" s="582"/>
      <c r="G224" s="582"/>
      <c r="H224" s="582"/>
      <c r="I224" s="582"/>
      <c r="J224" s="582"/>
      <c r="K224" s="582"/>
      <c r="L224" s="582"/>
      <c r="M224" s="582"/>
    </row>
    <row r="225" spans="6:13" ht="16.5">
      <c r="F225" s="582"/>
      <c r="G225" s="582"/>
      <c r="H225" s="582"/>
      <c r="I225" s="582"/>
      <c r="J225" s="582"/>
      <c r="K225" s="582"/>
      <c r="L225" s="582"/>
      <c r="M225" s="582"/>
    </row>
    <row r="226" spans="6:13" ht="16.5">
      <c r="F226" s="582"/>
      <c r="G226" s="582"/>
      <c r="H226" s="582"/>
      <c r="I226" s="582"/>
      <c r="J226" s="582"/>
      <c r="K226" s="582"/>
      <c r="L226" s="582"/>
      <c r="M226" s="582"/>
    </row>
    <row r="227" spans="6:13" ht="16.5">
      <c r="F227" s="582"/>
      <c r="G227" s="582"/>
      <c r="H227" s="582"/>
      <c r="I227" s="582"/>
      <c r="J227" s="582"/>
      <c r="K227" s="582"/>
      <c r="L227" s="582"/>
    </row>
    <row r="228" spans="6:13" ht="16.5">
      <c r="F228" s="582"/>
      <c r="G228" s="582"/>
      <c r="H228" s="582"/>
      <c r="I228" s="582"/>
      <c r="J228" s="582"/>
      <c r="K228" s="582"/>
      <c r="L228" s="582"/>
    </row>
    <row r="229" spans="6:13" ht="16.5">
      <c r="F229" s="582" t="s">
        <v>546</v>
      </c>
      <c r="L229" s="582"/>
    </row>
    <row r="230" spans="6:13" ht="16.5">
      <c r="L230" s="582"/>
    </row>
  </sheetData>
  <autoFilter ref="A2:N184"/>
  <phoneticPr fontId="2" type="noConversion"/>
  <pageMargins left="0.7" right="0.7" top="0.75" bottom="0.75" header="0.3" footer="0.3"/>
  <pageSetup paperSize="9" orientation="portrait" r:id="rId1"/>
  <ignoredErrors>
    <ignoredError sqref="K73 K11 K37 K70 K79 K83 K107 K108 K109 K120 K125 K139 K140 K164 K165 K173 K17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J52"/>
  <sheetViews>
    <sheetView topLeftCell="A19" workbookViewId="0">
      <selection activeCell="C4" sqref="C4"/>
    </sheetView>
  </sheetViews>
  <sheetFormatPr defaultRowHeight="15.75"/>
  <cols>
    <col min="1" max="1" width="3.125" style="43" customWidth="1"/>
    <col min="2" max="2" width="18.125" style="43" customWidth="1"/>
    <col min="3" max="4" width="18.125" style="185" customWidth="1"/>
    <col min="5" max="5" width="18.125" style="43" customWidth="1"/>
    <col min="6" max="6" width="3.125" style="43" customWidth="1"/>
    <col min="7" max="11" width="18.125" style="43" customWidth="1"/>
    <col min="12" max="16384" width="9" style="43"/>
  </cols>
  <sheetData>
    <row r="2" spans="2:10" ht="16.5" thickBot="1">
      <c r="B2" s="44" t="s">
        <v>247</v>
      </c>
    </row>
    <row r="3" spans="2:10" ht="16.5" thickBot="1">
      <c r="B3" s="217"/>
      <c r="C3" s="218" t="s">
        <v>255</v>
      </c>
      <c r="D3" s="219" t="s">
        <v>337</v>
      </c>
    </row>
    <row r="4" spans="2:10">
      <c r="B4" s="199" t="s">
        <v>248</v>
      </c>
      <c r="C4" s="200">
        <f>'Government Fund Info (Raw Data)'!B4+'Government Fund Info (Raw Data)'!D4+'Government Fund Info (Raw Data)'!F4+'Government Fund Info (Raw Data)'!H4+'Government Fund Info (Raw Data)'!J8</f>
        <v>2640218243253</v>
      </c>
      <c r="D4" s="206">
        <f>C4/C11</f>
        <v>0.45819996680503294</v>
      </c>
    </row>
    <row r="5" spans="2:10">
      <c r="B5" s="182" t="s">
        <v>249</v>
      </c>
      <c r="C5" s="205">
        <f>'Government Fund Info (Raw Data)'!B21+'Government Fund Info (Raw Data)'!D17+'Government Fund Info (Raw Data)'!F14+'Government Fund Info (Raw Data)'!H16+'Government Fund Info (Raw Data)'!J17</f>
        <v>561208039605</v>
      </c>
      <c r="D5" s="208">
        <f>C5/C11</f>
        <v>9.7395548937992668E-2</v>
      </c>
    </row>
    <row r="6" spans="2:10">
      <c r="B6" s="182" t="s">
        <v>250</v>
      </c>
      <c r="C6" s="205">
        <f>'Government Fund Info (Raw Data)'!B22+'Government Fund Info (Raw Data)'!D18+'Government Fund Info (Raw Data)'!F15+'Government Fund Info (Raw Data)'!H17+'Government Fund Info (Raw Data)'!J18</f>
        <v>1606460999785</v>
      </c>
      <c r="D6" s="208">
        <f>C6/C11</f>
        <v>0.27879527711623792</v>
      </c>
    </row>
    <row r="7" spans="2:10">
      <c r="B7" s="183" t="s">
        <v>251</v>
      </c>
      <c r="C7" s="201">
        <f>C4-C5-C6</f>
        <v>472549203863</v>
      </c>
      <c r="D7" s="209">
        <f>C7/C11</f>
        <v>8.2009140750802331E-2</v>
      </c>
    </row>
    <row r="8" spans="2:10">
      <c r="B8" s="202" t="s">
        <v>252</v>
      </c>
      <c r="C8" s="203">
        <f>'Government Fund Info (Raw Data)'!B18+'Government Fund Info (Raw Data)'!D18+'Government Fund Info (Raw Data)'!F18+'Government Fund Info (Raw Data)'!H18+'Government Fund Info (Raw Data)'!J18</f>
        <v>3121934603817</v>
      </c>
      <c r="D8" s="207">
        <f>C8/C11</f>
        <v>0.54180003319496706</v>
      </c>
    </row>
    <row r="9" spans="2:10">
      <c r="B9" s="182" t="s">
        <v>253</v>
      </c>
      <c r="C9" s="205">
        <f>'Government Fund Info (Raw Data)'!B19+'Government Fund Info (Raw Data)'!D19+'Government Fund Info (Raw Data)'!F19+'Government Fund Info (Raw Data)'!H19+'Government Fund Info (Raw Data)'!J19</f>
        <v>743674527737</v>
      </c>
      <c r="D9" s="208">
        <f>C9/C11</f>
        <v>0.12906192311700851</v>
      </c>
    </row>
    <row r="10" spans="2:10" ht="16.5" thickBot="1">
      <c r="B10" s="184" t="s">
        <v>254</v>
      </c>
      <c r="C10" s="204">
        <f>'Government Fund Info (Raw Data)'!B20+'Government Fund Info (Raw Data)'!D20+'Government Fund Info (Raw Data)'!F20+'Government Fund Info (Raw Data)'!H20+'Government Fund Info (Raw Data)'!J20</f>
        <v>2378260076080</v>
      </c>
      <c r="D10" s="210">
        <f>C10/C11</f>
        <v>0.41273811007795858</v>
      </c>
    </row>
    <row r="11" spans="2:10" ht="17.25" thickTop="1" thickBot="1">
      <c r="B11" s="198" t="s">
        <v>256</v>
      </c>
      <c r="C11" s="213">
        <f>C8+C4</f>
        <v>5762152847070</v>
      </c>
      <c r="D11" s="226">
        <f>D8+D4</f>
        <v>1</v>
      </c>
    </row>
    <row r="14" spans="2:10" ht="16.5" thickBot="1">
      <c r="B14" s="44" t="s">
        <v>332</v>
      </c>
      <c r="C14" s="43"/>
      <c r="D14" s="43"/>
      <c r="E14" s="45" t="s">
        <v>67</v>
      </c>
      <c r="G14" s="44" t="s">
        <v>63</v>
      </c>
      <c r="J14" s="45" t="s">
        <v>66</v>
      </c>
    </row>
    <row r="15" spans="2:10" ht="16.5" thickBot="1">
      <c r="B15" s="189"/>
      <c r="C15" s="190" t="s">
        <v>59</v>
      </c>
      <c r="D15" s="190" t="s">
        <v>64</v>
      </c>
      <c r="E15" s="191" t="s">
        <v>65</v>
      </c>
      <c r="G15" s="189"/>
      <c r="H15" s="190" t="s">
        <v>59</v>
      </c>
      <c r="I15" s="197" t="s">
        <v>60</v>
      </c>
      <c r="J15" s="191" t="s">
        <v>61</v>
      </c>
    </row>
    <row r="16" spans="2:10">
      <c r="B16" s="89" t="s">
        <v>54</v>
      </c>
      <c r="C16" s="90">
        <f>SUMPRODUCT(ISNUMBER(FIND(B16,'Onshore (Raw data)'!A:A))*1)</f>
        <v>51</v>
      </c>
      <c r="D16" s="91">
        <f>SUMIFS('Onshore (Raw data)'!E:E,'Onshore (Raw data)'!A:A,B16)</f>
        <v>389429294802</v>
      </c>
      <c r="E16" s="192">
        <f>SUMIFS('Onshore (Raw data)'!F:F,'Onshore (Raw data)'!A:A,B16)</f>
        <v>567653993272</v>
      </c>
      <c r="G16" s="89" t="s">
        <v>54</v>
      </c>
      <c r="H16" s="90">
        <f>SUMPRODUCT(ISNUMBER(FIND(G16,'Offshore (Raw data)'!A:A))*1)</f>
        <v>67</v>
      </c>
      <c r="I16" s="91">
        <f>SUMIFS('Offshore (Raw data)'!G:G,'Offshore (Raw data)'!A:A,G16)</f>
        <v>44849841258</v>
      </c>
      <c r="J16" s="186">
        <f>SUMIFS('Offshore (Raw data)'!H:H,'Offshore (Raw data)'!A:A,G16)</f>
        <v>55527393959</v>
      </c>
    </row>
    <row r="17" spans="2:10">
      <c r="B17" s="92" t="s">
        <v>55</v>
      </c>
      <c r="C17" s="93">
        <f>SUMPRODUCT(ISNUMBER(FIND(B17,'Onshore (Raw data)'!A:A))*1)</f>
        <v>12</v>
      </c>
      <c r="D17" s="193">
        <f>SUMIFS('Onshore (Raw data)'!E:E,'Onshore (Raw data)'!A:A,B17)</f>
        <v>76782570185</v>
      </c>
      <c r="E17" s="194">
        <f>SUMIFS('Onshore (Raw data)'!F:F,'Onshore (Raw data)'!A:A,B17)</f>
        <v>122536575992</v>
      </c>
      <c r="G17" s="92" t="s">
        <v>55</v>
      </c>
      <c r="H17" s="126">
        <f>SUMPRODUCT(ISNUMBER(FIND(G17,'Offshore (Raw data)'!A:A))*1)</f>
        <v>37</v>
      </c>
      <c r="I17" s="94">
        <f>SUMIFS('Offshore (Raw data)'!G:G,'Offshore (Raw data)'!A:A,G17)</f>
        <v>11558105954</v>
      </c>
      <c r="J17" s="187">
        <f>SUMIFS('Offshore (Raw data)'!H:H,'Offshore (Raw data)'!A:A,G17)</f>
        <v>15344653001</v>
      </c>
    </row>
    <row r="18" spans="2:10">
      <c r="B18" s="92" t="s">
        <v>56</v>
      </c>
      <c r="C18" s="93">
        <f>SUMPRODUCT(ISNUMBER(FIND(B18,'Onshore (Raw data)'!A:A))*1)</f>
        <v>9</v>
      </c>
      <c r="D18" s="193">
        <f>SUMIFS('Onshore (Raw data)'!E:E,'Onshore (Raw data)'!A:A,B18)</f>
        <v>21487179796</v>
      </c>
      <c r="E18" s="194">
        <f>SUMIFS('Onshore (Raw data)'!F:F,'Onshore (Raw data)'!A:A,B18)</f>
        <v>28081366111</v>
      </c>
      <c r="G18" s="92" t="s">
        <v>56</v>
      </c>
      <c r="H18" s="93">
        <f>SUMPRODUCT(ISNUMBER(FIND(G18,'Offshore (Raw data)'!A:A))*1)</f>
        <v>27</v>
      </c>
      <c r="I18" s="94">
        <f>SUMIFS('Offshore (Raw data)'!G:G,'Offshore (Raw data)'!A:A,G18)</f>
        <v>8610093058</v>
      </c>
      <c r="J18" s="187">
        <f>SUMIFS('Offshore (Raw data)'!H:H,'Offshore (Raw data)'!A:A,G18)</f>
        <v>10095896639</v>
      </c>
    </row>
    <row r="19" spans="2:10">
      <c r="B19" s="92" t="s">
        <v>57</v>
      </c>
      <c r="C19" s="93">
        <f>SUMPRODUCT(ISNUMBER(FIND(B19,'Onshore (Raw data)'!A:A))*1)</f>
        <v>5</v>
      </c>
      <c r="D19" s="193">
        <f>SUMIFS('Onshore (Raw data)'!E:E,'Onshore (Raw data)'!A:A,B19)</f>
        <v>23941461760</v>
      </c>
      <c r="E19" s="194">
        <f>SUMIFS('Onshore (Raw data)'!F:F,'Onshore (Raw data)'!A:A,B19)</f>
        <v>34996601783</v>
      </c>
      <c r="G19" s="92" t="s">
        <v>57</v>
      </c>
      <c r="H19" s="93">
        <f>SUMPRODUCT(ISNUMBER(FIND(G19,'Offshore (Raw data)'!A:A))*1)</f>
        <v>30</v>
      </c>
      <c r="I19" s="94">
        <f>SUMIFS('Offshore (Raw data)'!G:G,'Offshore (Raw data)'!A:A,G19)</f>
        <v>3610138946</v>
      </c>
      <c r="J19" s="187">
        <f>SUMIFS('Offshore (Raw data)'!H:H,'Offshore (Raw data)'!A:A,G19)</f>
        <v>4524974887</v>
      </c>
    </row>
    <row r="20" spans="2:10" ht="16.5" thickBot="1">
      <c r="B20" s="96" t="s">
        <v>58</v>
      </c>
      <c r="C20" s="97">
        <f>SUMPRODUCT(ISNUMBER(FIND(B20,'Onshore (Raw data)'!A:A))*1)</f>
        <v>17</v>
      </c>
      <c r="D20" s="195">
        <f>SUMIFS('Onshore (Raw data)'!E:E,'Onshore (Raw data)'!A:A,B20)</f>
        <v>59000000000</v>
      </c>
      <c r="E20" s="196">
        <f>SUMIFS('Onshore (Raw data)'!F:F,'Onshore (Raw data)'!A:A,B20)</f>
        <v>127194195047</v>
      </c>
      <c r="G20" s="116" t="s">
        <v>58</v>
      </c>
      <c r="H20" s="117">
        <f>SUMPRODUCT(ISNUMBER(FIND(G20,'Offshore (Raw data)'!A:A))*1)</f>
        <v>20</v>
      </c>
      <c r="I20" s="118">
        <f>SUMIFS('Offshore (Raw data)'!G:G,'Offshore (Raw data)'!A:A,G20)</f>
        <v>5387418063.7399998</v>
      </c>
      <c r="J20" s="188">
        <f>SUMIFS('Offshore (Raw data)'!H:H,'Offshore (Raw data)'!A:A,G20)</f>
        <v>8166421106.2699995</v>
      </c>
    </row>
    <row r="21" spans="2:10" ht="17.25" thickTop="1" thickBot="1">
      <c r="B21" s="211" t="s">
        <v>62</v>
      </c>
      <c r="C21" s="212">
        <f>SUM(C16:C20)</f>
        <v>94</v>
      </c>
      <c r="D21" s="213">
        <f>SUM(D16:D20)</f>
        <v>570640506543</v>
      </c>
      <c r="E21" s="214">
        <f>SUM(E16:E20)</f>
        <v>880462732205</v>
      </c>
      <c r="G21" s="211" t="s">
        <v>62</v>
      </c>
      <c r="H21" s="212">
        <f>SUM(H16:H20)</f>
        <v>181</v>
      </c>
      <c r="I21" s="215">
        <f>SUM(I16:I20)</f>
        <v>74015597279.740005</v>
      </c>
      <c r="J21" s="216">
        <f>SUM(J16:J20)</f>
        <v>93659339592.270004</v>
      </c>
    </row>
    <row r="25" spans="2:10" ht="16.5" thickBot="1">
      <c r="B25" s="44" t="s">
        <v>345</v>
      </c>
      <c r="E25" s="45" t="s">
        <v>67</v>
      </c>
      <c r="G25" s="44" t="s">
        <v>347</v>
      </c>
      <c r="J25" s="45" t="s">
        <v>66</v>
      </c>
    </row>
    <row r="26" spans="2:10" ht="16.5" thickBot="1">
      <c r="B26" s="256" t="s">
        <v>346</v>
      </c>
      <c r="C26" s="218" t="s">
        <v>336</v>
      </c>
      <c r="D26" s="190" t="s">
        <v>2</v>
      </c>
      <c r="E26" s="219" t="s">
        <v>338</v>
      </c>
      <c r="G26" s="189" t="s">
        <v>199</v>
      </c>
      <c r="H26" s="190" t="s">
        <v>339</v>
      </c>
      <c r="I26" s="197" t="s">
        <v>340</v>
      </c>
      <c r="J26" s="191" t="s">
        <v>341</v>
      </c>
    </row>
    <row r="27" spans="2:10">
      <c r="B27" s="249" t="s">
        <v>322</v>
      </c>
      <c r="C27" s="250">
        <f>SUMPRODUCT(ISNUMBER(FIND(B27,'Onshore (Raw data)'!C:C))*1)</f>
        <v>62</v>
      </c>
      <c r="D27" s="63">
        <f>SUMIFS('Onshore (Raw data)'!E:E,'Onshore (Raw data)'!C:C,B27)</f>
        <v>383773716456</v>
      </c>
      <c r="E27" s="208">
        <f>D27/D29</f>
        <v>0.672531501103806</v>
      </c>
      <c r="G27" s="89" t="s">
        <v>330</v>
      </c>
      <c r="H27" s="90">
        <f>SUMPRODUCT(ISNUMBER(FIND(G27,'Offshore (Raw data)'!D:D))*1)</f>
        <v>80</v>
      </c>
      <c r="I27" s="91">
        <f>SUMIFS('Offshore (Raw data)'!G:G,'Offshore (Raw data)'!D:D,G27)</f>
        <v>32741925087.739998</v>
      </c>
      <c r="J27" s="103">
        <f>I27/$I$31</f>
        <v>0.44236520802490803</v>
      </c>
    </row>
    <row r="28" spans="2:10" ht="16.5" thickBot="1">
      <c r="B28" s="251" t="s">
        <v>334</v>
      </c>
      <c r="C28" s="252">
        <f>SUMPRODUCT(ISNUMBER(FIND(B28,'Onshore (Raw data)'!C:C))*1)</f>
        <v>32</v>
      </c>
      <c r="D28" s="118">
        <f>SUMIFS('Onshore (Raw data)'!E:E,'Onshore (Raw data)'!C:C,B28)</f>
        <v>186866790087</v>
      </c>
      <c r="E28" s="210">
        <f>D28/D29</f>
        <v>0.32746849889619406</v>
      </c>
      <c r="G28" s="92" t="s">
        <v>342</v>
      </c>
      <c r="H28" s="126">
        <f>SUMPRODUCT(ISNUMBER(FIND(G28,'Offshore (Raw data)'!D:D))*1)</f>
        <v>36</v>
      </c>
      <c r="I28" s="94">
        <f>SUMIFS('Offshore (Raw data)'!G:G,'Offshore (Raw data)'!D:D,G28)</f>
        <v>16835224338</v>
      </c>
      <c r="J28" s="105">
        <f>I28/$I$31</f>
        <v>0.22745508996396685</v>
      </c>
    </row>
    <row r="29" spans="2:10" ht="17.25" thickTop="1" thickBot="1">
      <c r="B29" s="198" t="s">
        <v>335</v>
      </c>
      <c r="C29" s="212">
        <f>SUM(C27:C28)</f>
        <v>94</v>
      </c>
      <c r="D29" s="213">
        <f>SUM(D27:D28)</f>
        <v>570640506543</v>
      </c>
      <c r="E29" s="255">
        <f>SUM(E27:E28)</f>
        <v>1</v>
      </c>
      <c r="G29" s="92" t="s">
        <v>343</v>
      </c>
      <c r="H29" s="93">
        <f>SUMPRODUCT(ISNUMBER(FIND(G29,'Offshore (Raw data)'!D:D))*1)</f>
        <v>34</v>
      </c>
      <c r="I29" s="94">
        <f>SUMIFS('Offshore (Raw data)'!G:G,'Offshore (Raw data)'!D:D,G29)</f>
        <v>16278447854</v>
      </c>
      <c r="J29" s="105">
        <f>I29/$I$31</f>
        <v>0.21993266895457234</v>
      </c>
    </row>
    <row r="30" spans="2:10" ht="16.5" thickBot="1">
      <c r="G30" s="96" t="s">
        <v>344</v>
      </c>
      <c r="H30" s="97">
        <f>SUMPRODUCT(ISNUMBER(FIND(G30,'Offshore (Raw data)'!D:D))*1)</f>
        <v>31</v>
      </c>
      <c r="I30" s="98">
        <f>SUMIFS('Offshore (Raw data)'!G:G,'Offshore (Raw data)'!D:D,G30)</f>
        <v>8160000000</v>
      </c>
      <c r="J30" s="107">
        <f>I30/$I$31</f>
        <v>0.11024703305655288</v>
      </c>
    </row>
    <row r="31" spans="2:10" ht="17.25" thickTop="1" thickBot="1">
      <c r="G31" s="211" t="s">
        <v>62</v>
      </c>
      <c r="H31" s="212">
        <f>SUM(H27:H30)</f>
        <v>181</v>
      </c>
      <c r="I31" s="253">
        <f>SUM(I27:I30)</f>
        <v>74015597279.73999</v>
      </c>
      <c r="J31" s="254">
        <f>I31/$I$31</f>
        <v>1</v>
      </c>
    </row>
    <row r="46" spans="7:10" ht="16.5" thickBot="1">
      <c r="G46" s="44" t="s">
        <v>348</v>
      </c>
    </row>
    <row r="47" spans="7:10" ht="16.5" thickBot="1">
      <c r="G47" s="189" t="s">
        <v>354</v>
      </c>
      <c r="H47" s="190" t="s">
        <v>339</v>
      </c>
      <c r="I47" s="197" t="s">
        <v>340</v>
      </c>
      <c r="J47" s="191" t="s">
        <v>341</v>
      </c>
    </row>
    <row r="48" spans="7:10">
      <c r="G48" s="89" t="s">
        <v>349</v>
      </c>
      <c r="H48" s="90">
        <f>SUMPRODUCT(ISNUMBER(FIND(G48,'Offshore (Raw data)'!E:E))*1)</f>
        <v>48</v>
      </c>
      <c r="I48" s="91">
        <f>SUMIFS('Offshore (Raw data)'!G:G,'Offshore (Raw data)'!E:E,G48)</f>
        <v>19998774512</v>
      </c>
      <c r="J48" s="103">
        <f>I48/$I$52</f>
        <v>0.27019675915625135</v>
      </c>
    </row>
    <row r="49" spans="7:10">
      <c r="G49" s="92" t="s">
        <v>350</v>
      </c>
      <c r="H49" s="126">
        <f>SUMPRODUCT(ISNUMBER(FIND(G49,'Offshore (Raw data)'!E:E))*1)</f>
        <v>83</v>
      </c>
      <c r="I49" s="94">
        <f>SUMIFS('Offshore (Raw data)'!G:G,'Offshore (Raw data)'!E:E,G49)</f>
        <v>35017200227.739998</v>
      </c>
      <c r="J49" s="105">
        <f>I49/$I$52</f>
        <v>0.47310569008034098</v>
      </c>
    </row>
    <row r="50" spans="7:10">
      <c r="G50" s="92" t="s">
        <v>351</v>
      </c>
      <c r="H50" s="93">
        <f>SUMPRODUCT(ISNUMBER(FIND(G50,'Offshore (Raw data)'!E:E))*1)</f>
        <v>26</v>
      </c>
      <c r="I50" s="94">
        <f>SUMIFS('Offshore (Raw data)'!G:G,'Offshore (Raw data)'!E:E,G50)</f>
        <v>9284227032</v>
      </c>
      <c r="J50" s="105">
        <f>I50/$I$52</f>
        <v>0.1254360887869419</v>
      </c>
    </row>
    <row r="51" spans="7:10" ht="16.5" thickBot="1">
      <c r="G51" s="96" t="s">
        <v>352</v>
      </c>
      <c r="H51" s="97">
        <f>SUMPRODUCT(ISNUMBER(FIND(G51,'Offshore (Raw data)'!E:E))*1)</f>
        <v>24</v>
      </c>
      <c r="I51" s="98">
        <f>SUMIFS('Offshore (Raw data)'!G:G,'Offshore (Raw data)'!E:E,G51)</f>
        <v>9715395508</v>
      </c>
      <c r="J51" s="107">
        <f>I51/$I$52</f>
        <v>0.13126146197646585</v>
      </c>
    </row>
    <row r="52" spans="7:10" ht="17.25" thickTop="1" thickBot="1">
      <c r="G52" s="211" t="s">
        <v>353</v>
      </c>
      <c r="H52" s="212">
        <f>SUM(H48:H51)</f>
        <v>181</v>
      </c>
      <c r="I52" s="253">
        <f>SUM(I48:I51)</f>
        <v>74015597279.73999</v>
      </c>
      <c r="J52" s="254">
        <f>I52/$I$52</f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Y130"/>
  <sheetViews>
    <sheetView zoomScale="85" zoomScaleNormal="85" workbookViewId="0">
      <selection activeCell="H26" sqref="H26"/>
    </sheetView>
  </sheetViews>
  <sheetFormatPr defaultRowHeight="16.5"/>
  <cols>
    <col min="1" max="1" width="3.125" style="51" customWidth="1"/>
    <col min="2" max="2" width="8.125" style="52" customWidth="1"/>
    <col min="3" max="3" width="10.625" style="52" customWidth="1"/>
    <col min="4" max="4" width="13.25" style="52" bestFit="1" customWidth="1"/>
    <col min="5" max="5" width="21.125" style="51" bestFit="1" customWidth="1"/>
    <col min="6" max="6" width="18.125" style="111" customWidth="1"/>
    <col min="7" max="7" width="10.625" style="52" customWidth="1"/>
    <col min="8" max="9" width="15.625" style="52" customWidth="1"/>
    <col min="10" max="10" width="3.125" style="51" customWidth="1"/>
    <col min="11" max="11" width="8.125" style="52" customWidth="1"/>
    <col min="12" max="12" width="10.625" style="128" customWidth="1"/>
    <col min="13" max="13" width="13.25" style="52" bestFit="1" customWidth="1"/>
    <col min="14" max="15" width="16.625" style="111" customWidth="1"/>
    <col min="16" max="16" width="10.625" style="52" customWidth="1"/>
    <col min="17" max="18" width="18.125" style="52" customWidth="1"/>
    <col min="19" max="19" width="50.625" style="51" customWidth="1"/>
    <col min="20" max="20" width="5.75" style="51" bestFit="1" customWidth="1"/>
    <col min="21" max="21" width="9" style="52"/>
    <col min="22" max="23" width="10.625" style="52" customWidth="1"/>
    <col min="24" max="24" width="20.625" style="52" customWidth="1"/>
    <col min="25" max="25" width="20.625" style="51" customWidth="1"/>
    <col min="26" max="16384" width="9" style="51"/>
  </cols>
  <sheetData>
    <row r="2" spans="2:25" ht="17.25" thickBot="1">
      <c r="B2" s="58" t="s">
        <v>112</v>
      </c>
      <c r="K2" s="382" t="s">
        <v>197</v>
      </c>
      <c r="T2" s="51" t="s">
        <v>194</v>
      </c>
      <c r="V2" s="51"/>
      <c r="X2" s="51"/>
    </row>
    <row r="3" spans="2:25" s="59" customFormat="1" ht="32.25" thickBot="1">
      <c r="B3" s="60" t="s">
        <v>154</v>
      </c>
      <c r="C3" s="61" t="s">
        <v>181</v>
      </c>
      <c r="D3" s="61" t="s">
        <v>155</v>
      </c>
      <c r="E3" s="62" t="s">
        <v>174</v>
      </c>
      <c r="F3" s="112" t="s">
        <v>175</v>
      </c>
      <c r="G3" s="62" t="s">
        <v>176</v>
      </c>
      <c r="H3" s="56" t="s">
        <v>177</v>
      </c>
      <c r="I3" s="57" t="s">
        <v>178</v>
      </c>
      <c r="K3" s="60" t="s">
        <v>153</v>
      </c>
      <c r="L3" s="129" t="s">
        <v>188</v>
      </c>
      <c r="M3" s="61" t="s">
        <v>155</v>
      </c>
      <c r="N3" s="125" t="s">
        <v>174</v>
      </c>
      <c r="O3" s="112" t="s">
        <v>175</v>
      </c>
      <c r="P3" s="62" t="s">
        <v>176</v>
      </c>
      <c r="Q3" s="56" t="s">
        <v>177</v>
      </c>
      <c r="R3" s="57" t="s">
        <v>178</v>
      </c>
      <c r="T3" s="79"/>
      <c r="U3" s="85" t="s">
        <v>153</v>
      </c>
      <c r="V3" s="56" t="s">
        <v>181</v>
      </c>
      <c r="W3" s="56" t="s">
        <v>156</v>
      </c>
      <c r="X3" s="62" t="s">
        <v>152</v>
      </c>
      <c r="Y3" s="78" t="s">
        <v>175</v>
      </c>
    </row>
    <row r="4" spans="2:25">
      <c r="B4" s="456">
        <v>1</v>
      </c>
      <c r="C4" s="457" t="str">
        <f t="shared" ref="C4:C17" si="0">VLOOKUP(B4,$U$2:$X$50,2,0)</f>
        <v>野村</v>
      </c>
      <c r="D4" s="458" t="str">
        <f t="shared" ref="D4:D17" si="1">VLOOKUP(B4,$U$2:$X$50,3,0)</f>
        <v>Nomura</v>
      </c>
      <c r="E4" s="459">
        <f>SUMIFS('Onshore (Raw data)'!E:E,'Onshore (Raw data)'!D:D,C4)</f>
        <v>118716114901</v>
      </c>
      <c r="F4" s="459">
        <f>SUMIFS('Onshore (Raw data)'!F:F,'Onshore (Raw data)'!D:D,C4)</f>
        <v>169895941552</v>
      </c>
      <c r="G4" s="458">
        <f>SUMPRODUCT(ISNUMBER(FIND(C4,'Onshore (Raw data)'!$B$1:$H$284))*1)</f>
        <v>11</v>
      </c>
      <c r="H4" s="460">
        <f>E4/$E$19</f>
        <v>0.20804011201412018</v>
      </c>
      <c r="I4" s="461">
        <f t="shared" ref="I4:I17" si="2">F4/$F$19</f>
        <v>0.19296210428636607</v>
      </c>
      <c r="K4" s="702">
        <v>1</v>
      </c>
      <c r="L4" s="703" t="str">
        <f>C4</f>
        <v>野村</v>
      </c>
      <c r="M4" s="704" t="str">
        <f t="shared" ref="L4:R7" si="3">D4</f>
        <v>Nomura</v>
      </c>
      <c r="N4" s="705">
        <f t="shared" si="3"/>
        <v>118716114901</v>
      </c>
      <c r="O4" s="705">
        <f t="shared" si="3"/>
        <v>169895941552</v>
      </c>
      <c r="P4" s="704">
        <f t="shared" si="3"/>
        <v>11</v>
      </c>
      <c r="Q4" s="706">
        <f t="shared" si="3"/>
        <v>0.20804011201412018</v>
      </c>
      <c r="R4" s="707">
        <f t="shared" si="3"/>
        <v>0.19296210428636607</v>
      </c>
      <c r="T4" s="80" t="s">
        <v>73</v>
      </c>
      <c r="U4" s="84">
        <f t="shared" ref="U4:U42" si="4">RANK(Y4,$Y$4:$Y$42)</f>
        <v>15</v>
      </c>
      <c r="V4" s="76" t="s">
        <v>113</v>
      </c>
      <c r="W4" s="76" t="s">
        <v>173</v>
      </c>
      <c r="X4" s="77">
        <f>SUMIFS('Onshore (Raw data)'!E:E,'Onshore (Raw data)'!D:D,V4)</f>
        <v>0</v>
      </c>
      <c r="Y4" s="71">
        <f>SUMIFS('Onshore (Raw data)'!F:F,'Onshore (Raw data)'!D:D,V4)</f>
        <v>0</v>
      </c>
    </row>
    <row r="5" spans="2:25">
      <c r="B5" s="92">
        <v>2</v>
      </c>
      <c r="C5" s="127" t="str">
        <f t="shared" si="0"/>
        <v>安聯</v>
      </c>
      <c r="D5" s="93" t="str">
        <f t="shared" si="1"/>
        <v>Allianz</v>
      </c>
      <c r="E5" s="94">
        <f>SUMIFS('Onshore (Raw data)'!E:E,'Onshore (Raw data)'!D:D,C5)</f>
        <v>71965119501</v>
      </c>
      <c r="F5" s="94">
        <f>SUMIFS('Onshore (Raw data)'!F:F,'Onshore (Raw data)'!D:D,C5)</f>
        <v>125225955059</v>
      </c>
      <c r="G5" s="93">
        <f>SUMPRODUCT(ISNUMBER(FIND(C5,'Onshore (Raw data)'!$B$1:$H$284))*1)</f>
        <v>13</v>
      </c>
      <c r="H5" s="104">
        <f t="shared" ref="H5:H17" si="5">E5/$E$19</f>
        <v>0.1261128831126487</v>
      </c>
      <c r="I5" s="105">
        <f t="shared" si="2"/>
        <v>0.14222743391465134</v>
      </c>
      <c r="K5" s="708">
        <v>2</v>
      </c>
      <c r="L5" s="709" t="str">
        <f t="shared" si="3"/>
        <v>安聯</v>
      </c>
      <c r="M5" s="710" t="str">
        <f t="shared" si="3"/>
        <v>Allianz</v>
      </c>
      <c r="N5" s="711">
        <f t="shared" si="3"/>
        <v>71965119501</v>
      </c>
      <c r="O5" s="711">
        <f t="shared" si="3"/>
        <v>125225955059</v>
      </c>
      <c r="P5" s="710">
        <f t="shared" si="3"/>
        <v>13</v>
      </c>
      <c r="Q5" s="712">
        <f t="shared" si="3"/>
        <v>0.1261128831126487</v>
      </c>
      <c r="R5" s="713">
        <f t="shared" si="3"/>
        <v>0.14222743391465134</v>
      </c>
      <c r="T5" s="81" t="s">
        <v>74</v>
      </c>
      <c r="U5" s="84">
        <f t="shared" si="4"/>
        <v>14</v>
      </c>
      <c r="V5" s="41" t="s">
        <v>114</v>
      </c>
      <c r="W5" s="41"/>
      <c r="X5" s="65">
        <f>SUMIFS('Onshore (Raw data)'!E:E,'Onshore (Raw data)'!D:D,V5)</f>
        <v>4000000000</v>
      </c>
      <c r="Y5" s="71">
        <f>SUMIFS('Onshore (Raw data)'!F:F,'Onshore (Raw data)'!D:D,V5)</f>
        <v>4019459949</v>
      </c>
    </row>
    <row r="6" spans="2:25">
      <c r="B6" s="92">
        <v>3</v>
      </c>
      <c r="C6" s="127" t="str">
        <f>VLOOKUP(B6,$U$2:$X$50,2,0)</f>
        <v>國泰</v>
      </c>
      <c r="D6" s="93" t="str">
        <f t="shared" si="1"/>
        <v>Cathay</v>
      </c>
      <c r="E6" s="94">
        <f>SUMIFS('Onshore (Raw data)'!E:E,'Onshore (Raw data)'!D:D,C6)</f>
        <v>85938595801</v>
      </c>
      <c r="F6" s="94">
        <f>SUMIFS('Onshore (Raw data)'!F:F,'Onshore (Raw data)'!D:D,C6)</f>
        <v>121241135604</v>
      </c>
      <c r="G6" s="93">
        <f>SUMPRODUCT(ISNUMBER(FIND(C6,'Onshore (Raw data)'!$B$1:$H$284))*1)</f>
        <v>15</v>
      </c>
      <c r="H6" s="104">
        <f t="shared" si="5"/>
        <v>0.15060023747985404</v>
      </c>
      <c r="I6" s="105">
        <f t="shared" si="2"/>
        <v>0.13770160981188601</v>
      </c>
      <c r="K6" s="92">
        <v>3</v>
      </c>
      <c r="L6" s="127" t="str">
        <f t="shared" si="3"/>
        <v>國泰</v>
      </c>
      <c r="M6" s="93" t="str">
        <f t="shared" si="3"/>
        <v>Cathay</v>
      </c>
      <c r="N6" s="94">
        <f t="shared" si="3"/>
        <v>85938595801</v>
      </c>
      <c r="O6" s="94">
        <f>F6</f>
        <v>121241135604</v>
      </c>
      <c r="P6" s="93">
        <f t="shared" si="3"/>
        <v>15</v>
      </c>
      <c r="Q6" s="104">
        <f t="shared" si="3"/>
        <v>0.15060023747985404</v>
      </c>
      <c r="R6" s="105">
        <f t="shared" si="3"/>
        <v>0.13770160981188601</v>
      </c>
      <c r="T6" s="82" t="s">
        <v>75</v>
      </c>
      <c r="U6" s="84">
        <f t="shared" si="4"/>
        <v>6</v>
      </c>
      <c r="V6" s="41" t="s">
        <v>115</v>
      </c>
      <c r="W6" s="66" t="s">
        <v>159</v>
      </c>
      <c r="X6" s="65">
        <f>SUMIFS('Onshore (Raw data)'!E:E,'Onshore (Raw data)'!D:D,V6)</f>
        <v>50625457917</v>
      </c>
      <c r="Y6" s="71">
        <f>SUMIFS('Onshore (Raw data)'!F:F,'Onshore (Raw data)'!D:D,V6)</f>
        <v>75764346280</v>
      </c>
    </row>
    <row r="7" spans="2:25">
      <c r="B7" s="92">
        <v>4</v>
      </c>
      <c r="C7" s="127" t="str">
        <f t="shared" si="0"/>
        <v>復華</v>
      </c>
      <c r="D7" s="93" t="str">
        <f t="shared" si="1"/>
        <v>Fuh Hwa</v>
      </c>
      <c r="E7" s="94">
        <f>SUMIFS('Onshore (Raw data)'!E:E,'Onshore (Raw data)'!D:D,C7)</f>
        <v>58527507897</v>
      </c>
      <c r="F7" s="94">
        <f>SUMIFS('Onshore (Raw data)'!F:F,'Onshore (Raw data)'!D:D,C7)</f>
        <v>104684658025</v>
      </c>
      <c r="G7" s="93">
        <f>SUMPRODUCT(ISNUMBER(FIND(C7,'Onshore (Raw data)'!$B$1:$H$284))*1)</f>
        <v>10</v>
      </c>
      <c r="H7" s="104">
        <f t="shared" si="5"/>
        <v>0.10256458703144959</v>
      </c>
      <c r="I7" s="105">
        <f t="shared" si="2"/>
        <v>0.11889731864383563</v>
      </c>
      <c r="K7" s="92">
        <v>4</v>
      </c>
      <c r="L7" s="127" t="str">
        <f t="shared" si="3"/>
        <v>復華</v>
      </c>
      <c r="M7" s="93" t="str">
        <f t="shared" si="3"/>
        <v>Fuh Hwa</v>
      </c>
      <c r="N7" s="94">
        <f t="shared" si="3"/>
        <v>58527507897</v>
      </c>
      <c r="O7" s="94">
        <f t="shared" si="3"/>
        <v>104684658025</v>
      </c>
      <c r="P7" s="93">
        <f t="shared" si="3"/>
        <v>10</v>
      </c>
      <c r="Q7" s="104">
        <f t="shared" si="3"/>
        <v>0.10256458703144959</v>
      </c>
      <c r="R7" s="105">
        <f t="shared" si="3"/>
        <v>0.11889731864383563</v>
      </c>
      <c r="T7" s="82" t="s">
        <v>76</v>
      </c>
      <c r="U7" s="84">
        <f t="shared" si="4"/>
        <v>15</v>
      </c>
      <c r="V7" s="41" t="s">
        <v>116</v>
      </c>
      <c r="W7" s="66" t="s">
        <v>169</v>
      </c>
      <c r="X7" s="65">
        <f>SUMIFS('Onshore (Raw data)'!E:E,'Onshore (Raw data)'!D:D,V7)</f>
        <v>0</v>
      </c>
      <c r="Y7" s="71">
        <f>SUMIFS('Onshore (Raw data)'!F:F,'Onshore (Raw data)'!D:D,V7)</f>
        <v>0</v>
      </c>
    </row>
    <row r="8" spans="2:25">
      <c r="B8" s="92">
        <v>5</v>
      </c>
      <c r="C8" s="127" t="str">
        <f t="shared" si="0"/>
        <v>統一</v>
      </c>
      <c r="D8" s="93" t="str">
        <f t="shared" si="1"/>
        <v>Uni-President</v>
      </c>
      <c r="E8" s="94">
        <f>SUMIFS('Onshore (Raw data)'!E:E,'Onshore (Raw data)'!D:D,C8)</f>
        <v>58805253650</v>
      </c>
      <c r="F8" s="94">
        <f>SUMIFS('Onshore (Raw data)'!F:F,'Onshore (Raw data)'!D:D,C8)</f>
        <v>101231428822</v>
      </c>
      <c r="G8" s="93">
        <f>SUMPRODUCT(ISNUMBER(FIND(C8,'Onshore (Raw data)'!$B$1:$H$284))*1)</f>
        <v>9</v>
      </c>
      <c r="H8" s="104">
        <f t="shared" si="5"/>
        <v>0.1030513133500606</v>
      </c>
      <c r="I8" s="105">
        <f t="shared" si="2"/>
        <v>0.11497525689529137</v>
      </c>
      <c r="K8" s="92">
        <v>5</v>
      </c>
      <c r="L8" s="127" t="str">
        <f t="shared" ref="L8:R8" si="6">C8</f>
        <v>統一</v>
      </c>
      <c r="M8" s="93" t="str">
        <f t="shared" si="6"/>
        <v>Uni-President</v>
      </c>
      <c r="N8" s="94">
        <f t="shared" si="6"/>
        <v>58805253650</v>
      </c>
      <c r="O8" s="94">
        <f t="shared" si="6"/>
        <v>101231428822</v>
      </c>
      <c r="P8" s="93">
        <f t="shared" si="6"/>
        <v>9</v>
      </c>
      <c r="Q8" s="104">
        <f t="shared" si="6"/>
        <v>0.1030513133500606</v>
      </c>
      <c r="R8" s="105">
        <f t="shared" si="6"/>
        <v>0.11497525689529137</v>
      </c>
      <c r="T8" s="82" t="s">
        <v>77</v>
      </c>
      <c r="U8" s="84">
        <f t="shared" si="4"/>
        <v>15</v>
      </c>
      <c r="V8" s="41" t="s">
        <v>117</v>
      </c>
      <c r="W8" s="41" t="s">
        <v>170</v>
      </c>
      <c r="X8" s="65">
        <f>SUMIFS('Onshore (Raw data)'!E:E,'Onshore (Raw data)'!D:D,V8)</f>
        <v>0</v>
      </c>
      <c r="Y8" s="71">
        <f>SUMIFS('Onshore (Raw data)'!F:F,'Onshore (Raw data)'!D:D,V8)</f>
        <v>0</v>
      </c>
    </row>
    <row r="9" spans="2:25" ht="17.25" thickBot="1">
      <c r="B9" s="92">
        <v>6</v>
      </c>
      <c r="C9" s="127" t="str">
        <f t="shared" si="0"/>
        <v>匯豐中華</v>
      </c>
      <c r="D9" s="93" t="str">
        <f t="shared" si="1"/>
        <v>HSBC</v>
      </c>
      <c r="E9" s="94">
        <f>SUMIFS('Onshore (Raw data)'!E:E,'Onshore (Raw data)'!D:D,C9)</f>
        <v>50625457917</v>
      </c>
      <c r="F9" s="94">
        <f>SUMIFS('Onshore (Raw data)'!F:F,'Onshore (Raw data)'!D:D,C9)</f>
        <v>75764346280</v>
      </c>
      <c r="G9" s="93">
        <f>SUMPRODUCT(ISNUMBER(FIND(C9,'Onshore (Raw data)'!$B$1:$H$284))*1)</f>
        <v>9</v>
      </c>
      <c r="H9" s="104">
        <f t="shared" si="5"/>
        <v>8.8716902036440295E-2</v>
      </c>
      <c r="I9" s="105">
        <f t="shared" si="2"/>
        <v>8.6050599882017076E-2</v>
      </c>
      <c r="K9" s="96"/>
      <c r="L9" s="131" t="s">
        <v>187</v>
      </c>
      <c r="M9" s="97" t="s">
        <v>183</v>
      </c>
      <c r="N9" s="98">
        <f>N10-SUM(N4:N8)</f>
        <v>176687914793</v>
      </c>
      <c r="O9" s="98">
        <f>O10-SUM(O4:O8)</f>
        <v>258183613143</v>
      </c>
      <c r="P9" s="97">
        <f>P10-SUM(P4:P8)</f>
        <v>36</v>
      </c>
      <c r="Q9" s="106">
        <f>Q10-SUM(Q4:Q8)</f>
        <v>0.30963086701186693</v>
      </c>
      <c r="R9" s="107">
        <f>R10-SUM(R4:R8)</f>
        <v>0.29323627644796968</v>
      </c>
      <c r="T9" s="82" t="s">
        <v>78</v>
      </c>
      <c r="U9" s="84">
        <f t="shared" si="4"/>
        <v>15</v>
      </c>
      <c r="V9" s="41" t="s">
        <v>118</v>
      </c>
      <c r="W9" s="41" t="s">
        <v>171</v>
      </c>
      <c r="X9" s="65">
        <f>SUMIFS('Onshore (Raw data)'!E:E,'Onshore (Raw data)'!D:D,V9)</f>
        <v>0</v>
      </c>
      <c r="Y9" s="71">
        <f>SUMIFS('Onshore (Raw data)'!F:F,'Onshore (Raw data)'!D:D,V9)</f>
        <v>0</v>
      </c>
    </row>
    <row r="10" spans="2:25" ht="18" thickTop="1" thickBot="1">
      <c r="B10" s="92">
        <v>7</v>
      </c>
      <c r="C10" s="127" t="str">
        <f t="shared" si="0"/>
        <v>台新</v>
      </c>
      <c r="D10" s="93" t="str">
        <f t="shared" si="1"/>
        <v>Taishin</v>
      </c>
      <c r="E10" s="94">
        <f>SUMIFS('Onshore (Raw data)'!E:E,'Onshore (Raw data)'!D:D,C10)</f>
        <v>36934673726</v>
      </c>
      <c r="F10" s="94">
        <f>SUMIFS('Onshore (Raw data)'!F:F,'Onshore (Raw data)'!D:D,C10)</f>
        <v>54577325015</v>
      </c>
      <c r="G10" s="93">
        <f>SUMPRODUCT(ISNUMBER(FIND(C10,'Onshore (Raw data)'!$B$1:$H$284))*1)</f>
        <v>6</v>
      </c>
      <c r="H10" s="104">
        <f t="shared" si="5"/>
        <v>6.4724942065108773E-2</v>
      </c>
      <c r="I10" s="105">
        <f t="shared" si="2"/>
        <v>6.1987092716938128E-2</v>
      </c>
      <c r="K10" s="54"/>
      <c r="L10" s="130" t="s">
        <v>189</v>
      </c>
      <c r="M10" s="55" t="s">
        <v>184</v>
      </c>
      <c r="N10" s="64">
        <f>E19</f>
        <v>570640506543</v>
      </c>
      <c r="O10" s="64">
        <f>F19</f>
        <v>880462732205</v>
      </c>
      <c r="P10" s="55">
        <f>G19</f>
        <v>94</v>
      </c>
      <c r="Q10" s="108">
        <f>H19</f>
        <v>1</v>
      </c>
      <c r="R10" s="109">
        <f>I19</f>
        <v>1</v>
      </c>
      <c r="T10" s="82" t="s">
        <v>79</v>
      </c>
      <c r="U10" s="84">
        <f t="shared" si="4"/>
        <v>8</v>
      </c>
      <c r="V10" s="41" t="s">
        <v>119</v>
      </c>
      <c r="W10" s="66" t="s">
        <v>162</v>
      </c>
      <c r="X10" s="65">
        <f>SUMIFS('Onshore (Raw data)'!E:E,'Onshore (Raw data)'!D:D,V10)</f>
        <v>40277574114</v>
      </c>
      <c r="Y10" s="71">
        <f>SUMIFS('Onshore (Raw data)'!F:F,'Onshore (Raw data)'!D:D,V10)</f>
        <v>54266905125</v>
      </c>
    </row>
    <row r="11" spans="2:25">
      <c r="B11" s="92">
        <v>8</v>
      </c>
      <c r="C11" s="127" t="str">
        <f t="shared" si="0"/>
        <v>保德信</v>
      </c>
      <c r="D11" s="93" t="str">
        <f t="shared" si="1"/>
        <v>Prudential</v>
      </c>
      <c r="E11" s="94">
        <f>SUMIFS('Onshore (Raw data)'!E:E,'Onshore (Raw data)'!D:D,C11)</f>
        <v>40277574114</v>
      </c>
      <c r="F11" s="94">
        <f>SUMIFS('Onshore (Raw data)'!F:F,'Onshore (Raw data)'!D:D,C11)</f>
        <v>54266905125</v>
      </c>
      <c r="G11" s="93">
        <f>SUMPRODUCT(ISNUMBER(FIND(C11,'Onshore (Raw data)'!$B$1:$H$284))*1)</f>
        <v>9</v>
      </c>
      <c r="H11" s="104">
        <f t="shared" si="5"/>
        <v>7.0583096804686662E-2</v>
      </c>
      <c r="I11" s="105">
        <f t="shared" si="2"/>
        <v>6.1634528231644586E-2</v>
      </c>
      <c r="T11" s="82" t="s">
        <v>80</v>
      </c>
      <c r="U11" s="84">
        <f t="shared" si="4"/>
        <v>5</v>
      </c>
      <c r="V11" s="41" t="s">
        <v>120</v>
      </c>
      <c r="W11" s="66" t="s">
        <v>158</v>
      </c>
      <c r="X11" s="65">
        <f>SUMIFS('Onshore (Raw data)'!E:E,'Onshore (Raw data)'!D:D,V11)</f>
        <v>58805253650</v>
      </c>
      <c r="Y11" s="71">
        <f>SUMIFS('Onshore (Raw data)'!F:F,'Onshore (Raw data)'!D:D,V11)</f>
        <v>101231428822</v>
      </c>
    </row>
    <row r="12" spans="2:25">
      <c r="B12" s="92">
        <v>9</v>
      </c>
      <c r="C12" s="127" t="str">
        <f t="shared" si="0"/>
        <v>群益</v>
      </c>
      <c r="D12" s="93" t="str">
        <f t="shared" si="1"/>
        <v>Capital</v>
      </c>
      <c r="E12" s="94">
        <f>SUMIFS('Onshore (Raw data)'!E:E,'Onshore (Raw data)'!D:D,C12)</f>
        <v>15500000000</v>
      </c>
      <c r="F12" s="94">
        <f>SUMIFS('Onshore (Raw data)'!F:F,'Onshore (Raw data)'!D:D,C12)</f>
        <v>26603893436</v>
      </c>
      <c r="G12" s="93">
        <f>SUMPRODUCT(ISNUMBER(FIND(C12,'Onshore (Raw data)'!$B$1:$H$284))*1)</f>
        <v>5</v>
      </c>
      <c r="H12" s="104">
        <f t="shared" si="5"/>
        <v>2.716246011679161E-2</v>
      </c>
      <c r="I12" s="105">
        <f t="shared" si="2"/>
        <v>3.0215808645726708E-2</v>
      </c>
      <c r="T12" s="82" t="s">
        <v>81</v>
      </c>
      <c r="U12" s="84">
        <f t="shared" si="4"/>
        <v>10</v>
      </c>
      <c r="V12" s="41" t="s">
        <v>121</v>
      </c>
      <c r="W12" s="66" t="s">
        <v>167</v>
      </c>
      <c r="X12" s="65">
        <f>SUMIFS('Onshore (Raw data)'!E:E,'Onshore (Raw data)'!D:D,V12)</f>
        <v>11957934152</v>
      </c>
      <c r="Y12" s="71">
        <f>SUMIFS('Onshore (Raw data)'!F:F,'Onshore (Raw data)'!D:D,V12)</f>
        <v>17543264521</v>
      </c>
    </row>
    <row r="13" spans="2:25">
      <c r="B13" s="92">
        <v>10</v>
      </c>
      <c r="C13" s="127" t="str">
        <f t="shared" si="0"/>
        <v>富邦</v>
      </c>
      <c r="D13" s="93" t="str">
        <f t="shared" si="1"/>
        <v>Fubon</v>
      </c>
      <c r="E13" s="94">
        <f>SUMIFS('Onshore (Raw data)'!E:E,'Onshore (Raw data)'!D:D,C13)</f>
        <v>11957934152</v>
      </c>
      <c r="F13" s="94">
        <f>SUMIFS('Onshore (Raw data)'!F:F,'Onshore (Raw data)'!D:D,C13)</f>
        <v>17543264521</v>
      </c>
      <c r="G13" s="93">
        <f>SUMPRODUCT(ISNUMBER(FIND(C13,'Onshore (Raw data)'!$B$1:$H$284))*1)</f>
        <v>2</v>
      </c>
      <c r="H13" s="104">
        <f t="shared" si="5"/>
        <v>2.0955284482769052E-2</v>
      </c>
      <c r="I13" s="105">
        <f t="shared" si="2"/>
        <v>1.9925050634528579E-2</v>
      </c>
      <c r="T13" s="82" t="s">
        <v>82</v>
      </c>
      <c r="U13" s="84">
        <f t="shared" si="4"/>
        <v>12</v>
      </c>
      <c r="V13" s="41" t="s">
        <v>122</v>
      </c>
      <c r="W13" s="66" t="s">
        <v>168</v>
      </c>
      <c r="X13" s="65">
        <f>SUMIFS('Onshore (Raw data)'!E:E,'Onshore (Raw data)'!D:D,V13)</f>
        <v>5529091054</v>
      </c>
      <c r="Y13" s="71">
        <f>SUMIFS('Onshore (Raw data)'!F:F,'Onshore (Raw data)'!D:D,V13)</f>
        <v>8546425450</v>
      </c>
    </row>
    <row r="14" spans="2:25">
      <c r="B14" s="92">
        <v>11</v>
      </c>
      <c r="C14" s="127" t="str">
        <f t="shared" si="0"/>
        <v>施羅德</v>
      </c>
      <c r="D14" s="93" t="str">
        <f t="shared" si="1"/>
        <v>Schroders</v>
      </c>
      <c r="E14" s="94">
        <f>SUMIFS('Onshore (Raw data)'!E:E,'Onshore (Raw data)'!D:D,C14)</f>
        <v>6000000000</v>
      </c>
      <c r="F14" s="94">
        <f>SUMIFS('Onshore (Raw data)'!F:F,'Onshore (Raw data)'!D:D,C14)</f>
        <v>9672419381</v>
      </c>
      <c r="G14" s="93">
        <f>SUMPRODUCT(ISNUMBER(FIND(C14,'Onshore (Raw data)'!$B$1:$H$284))*1)</f>
        <v>1</v>
      </c>
      <c r="H14" s="104">
        <f t="shared" si="5"/>
        <v>1.0514500690370946E-2</v>
      </c>
      <c r="I14" s="105">
        <f t="shared" si="2"/>
        <v>1.0985609074874449E-2</v>
      </c>
      <c r="T14" s="82" t="s">
        <v>83</v>
      </c>
      <c r="U14" s="84">
        <f t="shared" si="4"/>
        <v>15</v>
      </c>
      <c r="V14" s="41" t="s">
        <v>123</v>
      </c>
      <c r="W14" s="41"/>
      <c r="X14" s="65">
        <f>SUMIFS('Onshore (Raw data)'!E:E,'Onshore (Raw data)'!D:D,V14)</f>
        <v>0</v>
      </c>
      <c r="Y14" s="71">
        <f>SUMIFS('Onshore (Raw data)'!F:F,'Onshore (Raw data)'!D:D,V14)</f>
        <v>0</v>
      </c>
    </row>
    <row r="15" spans="2:25">
      <c r="B15" s="92">
        <v>12</v>
      </c>
      <c r="C15" s="127" t="str">
        <f t="shared" si="0"/>
        <v>摩根</v>
      </c>
      <c r="D15" s="93" t="str">
        <f t="shared" si="1"/>
        <v>JP Morgan</v>
      </c>
      <c r="E15" s="94">
        <f>SUMIFS('Onshore (Raw data)'!E:E,'Onshore (Raw data)'!D:D,C15)</f>
        <v>5529091054</v>
      </c>
      <c r="F15" s="94">
        <f>SUMIFS('Onshore (Raw data)'!F:F,'Onshore (Raw data)'!D:D,C15)</f>
        <v>8546425450</v>
      </c>
      <c r="G15" s="93">
        <f>SUMPRODUCT(ISNUMBER(FIND(C15,'Onshore (Raw data)'!$B$1:$H$284))*1)</f>
        <v>1</v>
      </c>
      <c r="H15" s="104">
        <f t="shared" si="5"/>
        <v>9.6892719507344714E-3</v>
      </c>
      <c r="I15" s="105">
        <f t="shared" si="2"/>
        <v>9.7067429856987041E-3</v>
      </c>
      <c r="T15" s="82" t="s">
        <v>84</v>
      </c>
      <c r="U15" s="84">
        <f t="shared" si="4"/>
        <v>15</v>
      </c>
      <c r="V15" s="41" t="s">
        <v>124</v>
      </c>
      <c r="W15" s="41"/>
      <c r="X15" s="65">
        <f>SUMIFS('Onshore (Raw data)'!E:E,'Onshore (Raw data)'!D:D,V15)</f>
        <v>0</v>
      </c>
      <c r="Y15" s="71">
        <f>SUMIFS('Onshore (Raw data)'!F:F,'Onshore (Raw data)'!D:D,V15)</f>
        <v>0</v>
      </c>
    </row>
    <row r="16" spans="2:25">
      <c r="B16" s="92">
        <v>13</v>
      </c>
      <c r="C16" s="127" t="str">
        <f t="shared" si="0"/>
        <v>永豐</v>
      </c>
      <c r="D16" s="93" t="str">
        <f t="shared" si="1"/>
        <v>Sinopac</v>
      </c>
      <c r="E16" s="94">
        <f>SUMIFS('Onshore (Raw data)'!E:E,'Onshore (Raw data)'!D:D,C16)</f>
        <v>5863183830</v>
      </c>
      <c r="F16" s="94">
        <f>SUMIFS('Onshore (Raw data)'!F:F,'Onshore (Raw data)'!D:D,C16)</f>
        <v>7189573986</v>
      </c>
      <c r="G16" s="93">
        <f>SUMPRODUCT(ISNUMBER(FIND(C16,'Onshore (Raw data)'!$B$1:$H$284))*1)</f>
        <v>2</v>
      </c>
      <c r="H16" s="104">
        <f t="shared" si="5"/>
        <v>1.0274741738051128E-2</v>
      </c>
      <c r="I16" s="105">
        <f t="shared" si="2"/>
        <v>8.1656766641271493E-3</v>
      </c>
      <c r="Q16" s="416"/>
      <c r="T16" s="82" t="s">
        <v>85</v>
      </c>
      <c r="U16" s="84">
        <f t="shared" si="4"/>
        <v>15</v>
      </c>
      <c r="V16" s="41" t="s">
        <v>125</v>
      </c>
      <c r="W16" s="41" t="s">
        <v>172</v>
      </c>
      <c r="X16" s="65">
        <f>SUMIFS('Onshore (Raw data)'!E:E,'Onshore (Raw data)'!D:D,V16)</f>
        <v>0</v>
      </c>
      <c r="Y16" s="71">
        <f>SUMIFS('Onshore (Raw data)'!F:F,'Onshore (Raw data)'!D:D,V16)</f>
        <v>0</v>
      </c>
    </row>
    <row r="17" spans="2:25">
      <c r="B17" s="92">
        <v>14</v>
      </c>
      <c r="C17" s="127" t="str">
        <f t="shared" si="0"/>
        <v>第一金</v>
      </c>
      <c r="D17" s="93">
        <f t="shared" si="1"/>
        <v>0</v>
      </c>
      <c r="E17" s="94">
        <f>SUMIFS('Onshore (Raw data)'!E:E,'Onshore (Raw data)'!D:D,C17)</f>
        <v>4000000000</v>
      </c>
      <c r="F17" s="94">
        <f>SUMIFS('Onshore (Raw data)'!F:F,'Onshore (Raw data)'!D:D,C17)</f>
        <v>4019459949</v>
      </c>
      <c r="G17" s="93">
        <f>SUMPRODUCT(ISNUMBER(FIND(C17,'Onshore (Raw data)'!$B$1:$H$284))*1)</f>
        <v>1</v>
      </c>
      <c r="H17" s="104">
        <f t="shared" si="5"/>
        <v>7.0096671269139644E-3</v>
      </c>
      <c r="I17" s="105">
        <f t="shared" si="2"/>
        <v>4.5651676124142193E-3</v>
      </c>
      <c r="T17" s="82" t="s">
        <v>86</v>
      </c>
      <c r="U17" s="84">
        <f t="shared" si="4"/>
        <v>9</v>
      </c>
      <c r="V17" s="41" t="s">
        <v>126</v>
      </c>
      <c r="W17" s="66" t="s">
        <v>163</v>
      </c>
      <c r="X17" s="65">
        <f>SUMIFS('Onshore (Raw data)'!E:E,'Onshore (Raw data)'!D:D,V17)</f>
        <v>15500000000</v>
      </c>
      <c r="Y17" s="71">
        <f>SUMIFS('Onshore (Raw data)'!F:F,'Onshore (Raw data)'!D:D,V17)</f>
        <v>26603893436</v>
      </c>
    </row>
    <row r="18" spans="2:25" ht="17.25" thickBot="1">
      <c r="B18" s="96"/>
      <c r="C18" s="131"/>
      <c r="D18" s="97"/>
      <c r="E18" s="98"/>
      <c r="F18" s="98"/>
      <c r="G18" s="97"/>
      <c r="H18" s="106"/>
      <c r="I18" s="107"/>
      <c r="T18" s="82" t="s">
        <v>87</v>
      </c>
      <c r="U18" s="84">
        <f t="shared" si="4"/>
        <v>15</v>
      </c>
      <c r="V18" s="41" t="s">
        <v>127</v>
      </c>
      <c r="W18" s="41"/>
      <c r="X18" s="65">
        <f>SUMIFS('Onshore (Raw data)'!E:E,'Onshore (Raw data)'!D:D,V18)</f>
        <v>0</v>
      </c>
      <c r="Y18" s="71">
        <f>SUMIFS('Onshore (Raw data)'!F:F,'Onshore (Raw data)'!D:D,V18)</f>
        <v>0</v>
      </c>
    </row>
    <row r="19" spans="2:25" ht="18" thickTop="1" thickBot="1">
      <c r="B19" s="54"/>
      <c r="C19" s="55" t="s">
        <v>179</v>
      </c>
      <c r="D19" s="55"/>
      <c r="E19" s="95">
        <f>SUM(E4:E18)</f>
        <v>570640506543</v>
      </c>
      <c r="F19" s="113">
        <f>SUM(F4:F18)</f>
        <v>880462732205</v>
      </c>
      <c r="G19" s="99">
        <f>SUM(G4:G18)</f>
        <v>94</v>
      </c>
      <c r="H19" s="108">
        <f>SUM(H4:H18)</f>
        <v>1</v>
      </c>
      <c r="I19" s="109">
        <f>SUM(I4:I18)</f>
        <v>1</v>
      </c>
      <c r="T19" s="82" t="s">
        <v>88</v>
      </c>
      <c r="U19" s="84">
        <f t="shared" si="4"/>
        <v>15</v>
      </c>
      <c r="V19" s="41" t="s">
        <v>128</v>
      </c>
      <c r="W19" s="41"/>
      <c r="X19" s="65">
        <f>SUMIFS('Onshore (Raw data)'!E:E,'Onshore (Raw data)'!D:D,V19)</f>
        <v>0</v>
      </c>
      <c r="Y19" s="71">
        <f>SUMIFS('Onshore (Raw data)'!F:F,'Onshore (Raw data)'!D:D,V19)</f>
        <v>0</v>
      </c>
    </row>
    <row r="20" spans="2:25">
      <c r="F20" s="111">
        <f>F19-SUM(F4:F8)</f>
        <v>258183613143</v>
      </c>
      <c r="T20" s="82" t="s">
        <v>89</v>
      </c>
      <c r="U20" s="84">
        <f t="shared" si="4"/>
        <v>15</v>
      </c>
      <c r="V20" s="41" t="s">
        <v>129</v>
      </c>
      <c r="W20" s="41"/>
      <c r="X20" s="65">
        <f>SUMIFS('Onshore (Raw data)'!E:E,'Onshore (Raw data)'!D:D,V20)</f>
        <v>0</v>
      </c>
      <c r="Y20" s="71">
        <f>SUMIFS('Onshore (Raw data)'!F:F,'Onshore (Raw data)'!D:D,V20)</f>
        <v>0</v>
      </c>
    </row>
    <row r="21" spans="2:25">
      <c r="B21" s="51"/>
      <c r="C21" s="51"/>
      <c r="D21" s="51"/>
      <c r="T21" s="82" t="s">
        <v>90</v>
      </c>
      <c r="U21" s="84">
        <f t="shared" si="4"/>
        <v>15</v>
      </c>
      <c r="V21" s="41" t="s">
        <v>130</v>
      </c>
      <c r="W21" s="41"/>
      <c r="X21" s="65">
        <f>SUMIFS('Onshore (Raw data)'!E:E,'Onshore (Raw data)'!D:D,V21)</f>
        <v>0</v>
      </c>
      <c r="Y21" s="71">
        <f>SUMIFS('Onshore (Raw data)'!F:F,'Onshore (Raw data)'!D:D,V21)</f>
        <v>0</v>
      </c>
    </row>
    <row r="22" spans="2:25">
      <c r="B22" s="51"/>
      <c r="C22" s="51"/>
      <c r="D22" s="51"/>
      <c r="T22" s="82" t="s">
        <v>91</v>
      </c>
      <c r="U22" s="84">
        <f t="shared" si="4"/>
        <v>4</v>
      </c>
      <c r="V22" s="41" t="s">
        <v>131</v>
      </c>
      <c r="W22" s="66" t="s">
        <v>157</v>
      </c>
      <c r="X22" s="65">
        <f>SUMIFS('Onshore (Raw data)'!E:E,'Onshore (Raw data)'!D:D,V22)</f>
        <v>58527507897</v>
      </c>
      <c r="Y22" s="71">
        <f>SUMIFS('Onshore (Raw data)'!F:F,'Onshore (Raw data)'!D:D,V22)</f>
        <v>104684658025</v>
      </c>
    </row>
    <row r="23" spans="2:25">
      <c r="B23" s="51"/>
      <c r="C23" s="51"/>
      <c r="D23" s="51"/>
      <c r="T23" s="82" t="s">
        <v>92</v>
      </c>
      <c r="U23" s="84">
        <f t="shared" si="4"/>
        <v>13</v>
      </c>
      <c r="V23" s="41" t="s">
        <v>132</v>
      </c>
      <c r="W23" s="66" t="s">
        <v>164</v>
      </c>
      <c r="X23" s="65">
        <f>SUMIFS('Onshore (Raw data)'!E:E,'Onshore (Raw data)'!D:D,V23)</f>
        <v>5863183830</v>
      </c>
      <c r="Y23" s="71">
        <f>SUMIFS('Onshore (Raw data)'!F:F,'Onshore (Raw data)'!D:D,V23)</f>
        <v>7189573986</v>
      </c>
    </row>
    <row r="24" spans="2:25">
      <c r="B24" s="51"/>
      <c r="C24" s="51"/>
      <c r="D24" s="51"/>
      <c r="T24" s="82" t="s">
        <v>93</v>
      </c>
      <c r="U24" s="84">
        <f t="shared" si="4"/>
        <v>15</v>
      </c>
      <c r="V24" s="41" t="s">
        <v>133</v>
      </c>
      <c r="W24" s="41"/>
      <c r="X24" s="65">
        <f>SUMIFS('Onshore (Raw data)'!E:E,'Onshore (Raw data)'!D:D,V24)</f>
        <v>0</v>
      </c>
      <c r="Y24" s="71">
        <f>SUMIFS('Onshore (Raw data)'!F:F,'Onshore (Raw data)'!D:D,V24)</f>
        <v>0</v>
      </c>
    </row>
    <row r="25" spans="2:25">
      <c r="B25" s="51"/>
      <c r="C25" s="51"/>
      <c r="D25" s="51"/>
      <c r="T25" s="82" t="s">
        <v>94</v>
      </c>
      <c r="U25" s="84">
        <f t="shared" si="4"/>
        <v>15</v>
      </c>
      <c r="V25" s="41" t="s">
        <v>134</v>
      </c>
      <c r="W25" s="41"/>
      <c r="X25" s="65">
        <f>SUMIFS('Onshore (Raw data)'!E:E,'Onshore (Raw data)'!D:D,V25)</f>
        <v>0</v>
      </c>
      <c r="Y25" s="71">
        <f>SUMIFS('Onshore (Raw data)'!F:F,'Onshore (Raw data)'!D:D,V25)</f>
        <v>0</v>
      </c>
    </row>
    <row r="26" spans="2:25">
      <c r="B26" s="51"/>
      <c r="C26" s="51"/>
      <c r="D26" s="51"/>
      <c r="T26" s="82" t="s">
        <v>95</v>
      </c>
      <c r="U26" s="84">
        <f t="shared" si="4"/>
        <v>15</v>
      </c>
      <c r="V26" s="41" t="s">
        <v>135</v>
      </c>
      <c r="W26" s="41"/>
      <c r="X26" s="65">
        <f>SUMIFS('Onshore (Raw data)'!E:E,'Onshore (Raw data)'!D:D,V26)</f>
        <v>0</v>
      </c>
      <c r="Y26" s="71">
        <f>SUMIFS('Onshore (Raw data)'!F:F,'Onshore (Raw data)'!D:D,V26)</f>
        <v>0</v>
      </c>
    </row>
    <row r="27" spans="2:25">
      <c r="T27" s="246" t="s">
        <v>96</v>
      </c>
      <c r="U27" s="247">
        <f>RANK(Y27,$Y$4:$Y$42)</f>
        <v>1</v>
      </c>
      <c r="V27" s="243" t="s">
        <v>136</v>
      </c>
      <c r="W27" s="243" t="s">
        <v>50</v>
      </c>
      <c r="X27" s="244">
        <f>SUMIFS('Onshore (Raw data)'!E:E,'Onshore (Raw data)'!D:D,V27)</f>
        <v>118716114901</v>
      </c>
      <c r="Y27" s="245">
        <f>SUMIFS('Onshore (Raw data)'!F:F,'Onshore (Raw data)'!D:D,V27)</f>
        <v>169895941552</v>
      </c>
    </row>
    <row r="28" spans="2:25">
      <c r="T28" s="82" t="s">
        <v>97</v>
      </c>
      <c r="U28" s="84">
        <f t="shared" si="4"/>
        <v>15</v>
      </c>
      <c r="V28" s="41" t="s">
        <v>137</v>
      </c>
      <c r="W28" s="41"/>
      <c r="X28" s="65">
        <f>SUMIFS('Onshore (Raw data)'!E:E,'Onshore (Raw data)'!D:D,V28)</f>
        <v>0</v>
      </c>
      <c r="Y28" s="71">
        <f>SUMIFS('Onshore (Raw data)'!F:F,'Onshore (Raw data)'!D:D,V28)</f>
        <v>0</v>
      </c>
    </row>
    <row r="29" spans="2:25" ht="17.25" thickBot="1">
      <c r="B29" s="58" t="s">
        <v>180</v>
      </c>
      <c r="K29" s="382" t="s">
        <v>487</v>
      </c>
      <c r="T29" s="82" t="s">
        <v>98</v>
      </c>
      <c r="U29" s="84">
        <f t="shared" si="4"/>
        <v>15</v>
      </c>
      <c r="V29" s="41" t="s">
        <v>138</v>
      </c>
      <c r="W29" s="41"/>
      <c r="X29" s="65">
        <f>SUMIFS('Onshore (Raw data)'!E:E,'Onshore (Raw data)'!D:D,V29)</f>
        <v>0</v>
      </c>
      <c r="Y29" s="71">
        <f>SUMIFS('Onshore (Raw data)'!F:F,'Onshore (Raw data)'!D:D,V29)</f>
        <v>0</v>
      </c>
    </row>
    <row r="30" spans="2:25" ht="32.25" thickBot="1">
      <c r="B30" s="60" t="s">
        <v>154</v>
      </c>
      <c r="C30" s="61" t="s">
        <v>182</v>
      </c>
      <c r="D30" s="61" t="s">
        <v>155</v>
      </c>
      <c r="E30" s="62" t="s">
        <v>174</v>
      </c>
      <c r="F30" s="112" t="s">
        <v>175</v>
      </c>
      <c r="G30" s="62" t="s">
        <v>176</v>
      </c>
      <c r="H30" s="56" t="s">
        <v>177</v>
      </c>
      <c r="I30" s="57" t="s">
        <v>178</v>
      </c>
      <c r="K30" s="60" t="s">
        <v>153</v>
      </c>
      <c r="L30" s="61" t="s">
        <v>186</v>
      </c>
      <c r="M30" s="61" t="s">
        <v>155</v>
      </c>
      <c r="N30" s="125" t="s">
        <v>174</v>
      </c>
      <c r="O30" s="112" t="s">
        <v>175</v>
      </c>
      <c r="P30" s="62" t="s">
        <v>176</v>
      </c>
      <c r="Q30" s="56" t="s">
        <v>177</v>
      </c>
      <c r="R30" s="57" t="s">
        <v>178</v>
      </c>
      <c r="T30" s="82" t="s">
        <v>99</v>
      </c>
      <c r="U30" s="84">
        <f t="shared" si="4"/>
        <v>2</v>
      </c>
      <c r="V30" s="41" t="s">
        <v>139</v>
      </c>
      <c r="W30" s="66" t="s">
        <v>161</v>
      </c>
      <c r="X30" s="65">
        <f>SUMIFS('Onshore (Raw data)'!E:E,'Onshore (Raw data)'!D:D,V30)</f>
        <v>71965119501</v>
      </c>
      <c r="Y30" s="71">
        <f>SUMIFS('Onshore (Raw data)'!F:F,'Onshore (Raw data)'!D:D,V30)</f>
        <v>125225955059</v>
      </c>
    </row>
    <row r="31" spans="2:25">
      <c r="B31" s="685">
        <v>1</v>
      </c>
      <c r="C31" s="686" t="str">
        <f t="shared" ref="C31:C44" si="7">VLOOKUP(B31,$U$46:$X$86,2,0)</f>
        <v>野村</v>
      </c>
      <c r="D31" s="687" t="str">
        <f>VLOOKUP(B31,$U$46:$X$86,3,0)</f>
        <v>Nomura</v>
      </c>
      <c r="E31" s="688">
        <f>VLOOKUP(B31,$U$46:$X$86,4,0)</f>
        <v>116716114901</v>
      </c>
      <c r="F31" s="689">
        <f>VLOOKUP(B31,$U$46:$Y$86,5,0)</f>
        <v>166413323300</v>
      </c>
      <c r="G31" s="687">
        <f>COUNTIFS('Onshore (Raw data)'!D:D,'Onshore Mandate'!C31, 'Onshore (Raw data)'!C:C, "Absolute Return")</f>
        <v>10</v>
      </c>
      <c r="H31" s="690">
        <f t="shared" ref="H31:H45" si="8">E31/$E$46</f>
        <v>0.30733068099124905</v>
      </c>
      <c r="I31" s="691">
        <f t="shared" ref="I31:I45" si="9">F31/$F$46</f>
        <v>0.3078623210844838</v>
      </c>
      <c r="K31" s="456">
        <v>1</v>
      </c>
      <c r="L31" s="457" t="str">
        <f t="shared" ref="L31:R35" si="10">C31</f>
        <v>野村</v>
      </c>
      <c r="M31" s="458" t="str">
        <f>D31</f>
        <v>Nomura</v>
      </c>
      <c r="N31" s="459">
        <f t="shared" si="10"/>
        <v>116716114901</v>
      </c>
      <c r="O31" s="459">
        <f t="shared" si="10"/>
        <v>166413323300</v>
      </c>
      <c r="P31" s="458">
        <f t="shared" si="10"/>
        <v>10</v>
      </c>
      <c r="Q31" s="460">
        <f t="shared" si="10"/>
        <v>0.30733068099124905</v>
      </c>
      <c r="R31" s="461">
        <f t="shared" si="10"/>
        <v>0.3078623210844838</v>
      </c>
      <c r="T31" s="82" t="s">
        <v>100</v>
      </c>
      <c r="U31" s="84">
        <f t="shared" si="4"/>
        <v>3</v>
      </c>
      <c r="V31" s="41" t="s">
        <v>140</v>
      </c>
      <c r="W31" s="66" t="s">
        <v>160</v>
      </c>
      <c r="X31" s="65">
        <f>SUMIFS('Onshore (Raw data)'!E:E,'Onshore (Raw data)'!D:D,V31)</f>
        <v>85938595801</v>
      </c>
      <c r="Y31" s="71">
        <f>SUMIFS('Onshore (Raw data)'!F:F,'Onshore (Raw data)'!D:D,V31)</f>
        <v>121241135604</v>
      </c>
    </row>
    <row r="32" spans="2:25">
      <c r="B32" s="53">
        <v>2</v>
      </c>
      <c r="C32" s="132" t="str">
        <f t="shared" si="7"/>
        <v>國泰</v>
      </c>
      <c r="D32" s="42" t="str">
        <f t="shared" ref="D32:D44" si="11">VLOOKUP(B32,$U$46:$X$86,3,0)</f>
        <v>Cathay</v>
      </c>
      <c r="E32" s="63">
        <f>VLOOKUP(B32,$U$46:$X$86,4,0)</f>
        <v>56087241639</v>
      </c>
      <c r="F32" s="114">
        <f t="shared" ref="F32:F43" si="12">VLOOKUP(B32,$U$46:$Y$86,5,0)</f>
        <v>74593640030</v>
      </c>
      <c r="G32" s="42">
        <f>COUNTIFS('Onshore (Raw data)'!D:D,'Onshore Mandate'!C32, 'Onshore (Raw data)'!C:C, "Absolute Return")</f>
        <v>10</v>
      </c>
      <c r="H32" s="110">
        <f t="shared" si="8"/>
        <v>0.14768594878655375</v>
      </c>
      <c r="I32" s="115">
        <f t="shared" si="9"/>
        <v>0.13799719098438473</v>
      </c>
      <c r="K32" s="92">
        <v>2</v>
      </c>
      <c r="L32" s="127" t="str">
        <f t="shared" si="10"/>
        <v>國泰</v>
      </c>
      <c r="M32" s="93" t="str">
        <f t="shared" si="10"/>
        <v>Cathay</v>
      </c>
      <c r="N32" s="94">
        <f t="shared" si="10"/>
        <v>56087241639</v>
      </c>
      <c r="O32" s="94">
        <f t="shared" si="10"/>
        <v>74593640030</v>
      </c>
      <c r="P32" s="93">
        <f t="shared" si="10"/>
        <v>10</v>
      </c>
      <c r="Q32" s="104">
        <f t="shared" si="10"/>
        <v>0.14768594878655375</v>
      </c>
      <c r="R32" s="105">
        <f t="shared" si="10"/>
        <v>0.13799719098438473</v>
      </c>
      <c r="T32" s="82" t="s">
        <v>101</v>
      </c>
      <c r="U32" s="84">
        <f t="shared" si="4"/>
        <v>15</v>
      </c>
      <c r="V32" s="41" t="s">
        <v>141</v>
      </c>
      <c r="W32" s="41"/>
      <c r="X32" s="65">
        <f>SUMIFS('Onshore (Raw data)'!E:E,'Onshore (Raw data)'!D:D,V32)</f>
        <v>0</v>
      </c>
      <c r="Y32" s="71">
        <f>SUMIFS('Onshore (Raw data)'!F:F,'Onshore (Raw data)'!D:D,V32)</f>
        <v>0</v>
      </c>
    </row>
    <row r="33" spans="2:25">
      <c r="B33" s="53">
        <v>3</v>
      </c>
      <c r="C33" s="132" t="str">
        <f t="shared" si="7"/>
        <v>安聯</v>
      </c>
      <c r="D33" s="42" t="str">
        <f t="shared" si="11"/>
        <v>Allianz</v>
      </c>
      <c r="E33" s="63">
        <f t="shared" ref="E33:E43" si="13">VLOOKUP(B33,$U$46:$X$86,4,0)</f>
        <v>43947774438</v>
      </c>
      <c r="F33" s="114">
        <f t="shared" si="12"/>
        <v>65281217993</v>
      </c>
      <c r="G33" s="42">
        <f>COUNTIFS('Onshore (Raw data)'!D:D,'Onshore Mandate'!C33, 'Onshore (Raw data)'!C:C, "Absolute Return")</f>
        <v>9</v>
      </c>
      <c r="H33" s="110">
        <f t="shared" si="8"/>
        <v>0.11572094785314539</v>
      </c>
      <c r="I33" s="115">
        <f t="shared" si="9"/>
        <v>0.12076934043505846</v>
      </c>
      <c r="K33" s="92">
        <v>3</v>
      </c>
      <c r="L33" s="127" t="str">
        <f t="shared" si="10"/>
        <v>安聯</v>
      </c>
      <c r="M33" s="93" t="str">
        <f t="shared" si="10"/>
        <v>Allianz</v>
      </c>
      <c r="N33" s="94">
        <f t="shared" si="10"/>
        <v>43947774438</v>
      </c>
      <c r="O33" s="94">
        <f t="shared" si="10"/>
        <v>65281217993</v>
      </c>
      <c r="P33" s="93">
        <f t="shared" si="10"/>
        <v>9</v>
      </c>
      <c r="Q33" s="104">
        <f t="shared" si="10"/>
        <v>0.11572094785314539</v>
      </c>
      <c r="R33" s="105">
        <f t="shared" si="10"/>
        <v>0.12076934043505846</v>
      </c>
      <c r="T33" s="82" t="s">
        <v>102</v>
      </c>
      <c r="U33" s="84">
        <f t="shared" si="4"/>
        <v>15</v>
      </c>
      <c r="V33" s="41" t="s">
        <v>142</v>
      </c>
      <c r="W33" s="41"/>
      <c r="X33" s="65">
        <f>SUMIFS('Onshore (Raw data)'!E:E,'Onshore (Raw data)'!D:D,V33)</f>
        <v>0</v>
      </c>
      <c r="Y33" s="71">
        <f>SUMIFS('Onshore (Raw data)'!F:F,'Onshore (Raw data)'!D:D,V33)</f>
        <v>0</v>
      </c>
    </row>
    <row r="34" spans="2:25">
      <c r="B34" s="53">
        <v>4</v>
      </c>
      <c r="C34" s="132" t="str">
        <f t="shared" si="7"/>
        <v>統一</v>
      </c>
      <c r="D34" s="42" t="str">
        <f t="shared" si="11"/>
        <v>Uni-President</v>
      </c>
      <c r="E34" s="63">
        <f t="shared" si="13"/>
        <v>29441921368</v>
      </c>
      <c r="F34" s="114">
        <f t="shared" si="12"/>
        <v>45836821846</v>
      </c>
      <c r="G34" s="42">
        <f>COUNTIFS('Onshore (Raw data)'!D:D,'Onshore Mandate'!C34, 'Onshore (Raw data)'!C:C, "Absolute Return")</f>
        <v>4</v>
      </c>
      <c r="H34" s="110">
        <f t="shared" si="8"/>
        <v>7.7524905206048128E-2</v>
      </c>
      <c r="I34" s="115">
        <f t="shared" si="9"/>
        <v>8.4797479461462891E-2</v>
      </c>
      <c r="K34" s="92">
        <v>4</v>
      </c>
      <c r="L34" s="127" t="str">
        <f t="shared" si="10"/>
        <v>統一</v>
      </c>
      <c r="M34" s="93" t="str">
        <f t="shared" si="10"/>
        <v>Uni-President</v>
      </c>
      <c r="N34" s="94">
        <f t="shared" si="10"/>
        <v>29441921368</v>
      </c>
      <c r="O34" s="94">
        <f t="shared" si="10"/>
        <v>45836821846</v>
      </c>
      <c r="P34" s="93">
        <f t="shared" si="10"/>
        <v>4</v>
      </c>
      <c r="Q34" s="104">
        <f t="shared" si="10"/>
        <v>7.7524905206048128E-2</v>
      </c>
      <c r="R34" s="105">
        <f t="shared" si="10"/>
        <v>8.4797479461462891E-2</v>
      </c>
      <c r="T34" s="82" t="s">
        <v>103</v>
      </c>
      <c r="U34" s="84">
        <f t="shared" si="4"/>
        <v>15</v>
      </c>
      <c r="V34" s="41" t="s">
        <v>143</v>
      </c>
      <c r="W34" s="41"/>
      <c r="X34" s="65">
        <f>SUMIFS('Onshore (Raw data)'!E:E,'Onshore (Raw data)'!D:D,V34)</f>
        <v>0</v>
      </c>
      <c r="Y34" s="71">
        <f>SUMIFS('Onshore (Raw data)'!F:F,'Onshore (Raw data)'!D:D,V34)</f>
        <v>0</v>
      </c>
    </row>
    <row r="35" spans="2:25">
      <c r="B35" s="53">
        <v>5</v>
      </c>
      <c r="C35" s="132" t="str">
        <f t="shared" si="7"/>
        <v>台新</v>
      </c>
      <c r="D35" s="42" t="str">
        <f t="shared" si="11"/>
        <v>Taishin</v>
      </c>
      <c r="E35" s="63">
        <f t="shared" si="13"/>
        <v>30934673726</v>
      </c>
      <c r="F35" s="114">
        <f t="shared" si="12"/>
        <v>43989719504</v>
      </c>
      <c r="G35" s="42">
        <f>COUNTIFS('Onshore (Raw data)'!D:D,'Onshore Mandate'!C35, 'Onshore (Raw data)'!C:C, "Absolute Return")</f>
        <v>5</v>
      </c>
      <c r="H35" s="110">
        <f t="shared" si="8"/>
        <v>8.1455541512136326E-2</v>
      </c>
      <c r="I35" s="115">
        <f t="shared" si="9"/>
        <v>8.1380365957494386E-2</v>
      </c>
      <c r="K35" s="92">
        <v>5</v>
      </c>
      <c r="L35" s="127" t="str">
        <f t="shared" si="10"/>
        <v>台新</v>
      </c>
      <c r="M35" s="93" t="str">
        <f t="shared" si="10"/>
        <v>Taishin</v>
      </c>
      <c r="N35" s="94">
        <f t="shared" si="10"/>
        <v>30934673726</v>
      </c>
      <c r="O35" s="94">
        <f t="shared" si="10"/>
        <v>43989719504</v>
      </c>
      <c r="P35" s="93">
        <f t="shared" si="10"/>
        <v>5</v>
      </c>
      <c r="Q35" s="104">
        <f t="shared" si="10"/>
        <v>8.1455541512136326E-2</v>
      </c>
      <c r="R35" s="105">
        <f t="shared" si="10"/>
        <v>8.1380365957494386E-2</v>
      </c>
      <c r="T35" s="82" t="s">
        <v>104</v>
      </c>
      <c r="U35" s="84">
        <f t="shared" si="4"/>
        <v>11</v>
      </c>
      <c r="V35" s="41" t="s">
        <v>144</v>
      </c>
      <c r="W35" s="66" t="s">
        <v>166</v>
      </c>
      <c r="X35" s="65">
        <f>SUMIFS('Onshore (Raw data)'!E:E,'Onshore (Raw data)'!D:D,V35)</f>
        <v>6000000000</v>
      </c>
      <c r="Y35" s="71">
        <f>SUMIFS('Onshore (Raw data)'!F:F,'Onshore (Raw data)'!D:D,V35)</f>
        <v>9672419381</v>
      </c>
    </row>
    <row r="36" spans="2:25" ht="17.25" thickBot="1">
      <c r="B36" s="53">
        <v>6</v>
      </c>
      <c r="C36" s="132" t="str">
        <f t="shared" si="7"/>
        <v>保德信</v>
      </c>
      <c r="D36" s="42" t="str">
        <f t="shared" si="11"/>
        <v>Prudential</v>
      </c>
      <c r="E36" s="63">
        <f t="shared" si="13"/>
        <v>29277574114</v>
      </c>
      <c r="F36" s="114">
        <f t="shared" si="12"/>
        <v>34011425096</v>
      </c>
      <c r="G36" s="42">
        <f>COUNTIFS('Onshore (Raw data)'!D:D,'Onshore Mandate'!C36, 'Onshore (Raw data)'!C:C, "Absolute Return")</f>
        <v>6</v>
      </c>
      <c r="H36" s="110">
        <f t="shared" si="8"/>
        <v>7.7092154736811691E-2</v>
      </c>
      <c r="I36" s="115">
        <f t="shared" si="9"/>
        <v>6.2920660832963618E-2</v>
      </c>
      <c r="K36" s="96"/>
      <c r="L36" s="131" t="s">
        <v>185</v>
      </c>
      <c r="M36" s="97" t="s">
        <v>190</v>
      </c>
      <c r="N36" s="98">
        <f>N37-SUM(N31:N35)</f>
        <v>102645990384</v>
      </c>
      <c r="O36" s="98">
        <f>O37-SUM(O31:O35)</f>
        <v>144429903619</v>
      </c>
      <c r="P36" s="97">
        <f>P37-SUM(P31:P35)</f>
        <v>24</v>
      </c>
      <c r="Q36" s="106">
        <f>Q37-SUM(Q31:Q35)</f>
        <v>0.27028197565086731</v>
      </c>
      <c r="R36" s="107">
        <f>R37-SUM(R31:R35)</f>
        <v>0.26719330207711589</v>
      </c>
      <c r="T36" s="82" t="s">
        <v>105</v>
      </c>
      <c r="U36" s="84">
        <f t="shared" si="4"/>
        <v>15</v>
      </c>
      <c r="V36" s="41" t="s">
        <v>145</v>
      </c>
      <c r="W36" s="41"/>
      <c r="X36" s="65">
        <f>SUMIFS('Onshore (Raw data)'!E:E,'Onshore (Raw data)'!D:D,V36)</f>
        <v>0</v>
      </c>
      <c r="Y36" s="71">
        <f>SUMIFS('Onshore (Raw data)'!F:F,'Onshore (Raw data)'!D:D,V36)</f>
        <v>0</v>
      </c>
    </row>
    <row r="37" spans="2:25" ht="18" thickTop="1" thickBot="1">
      <c r="B37" s="53">
        <v>7</v>
      </c>
      <c r="C37" s="132" t="str">
        <f t="shared" si="7"/>
        <v>復華</v>
      </c>
      <c r="D37" s="42" t="str">
        <f t="shared" si="11"/>
        <v>Fuh Hwa</v>
      </c>
      <c r="E37" s="63">
        <f t="shared" si="13"/>
        <v>17302588180</v>
      </c>
      <c r="F37" s="114">
        <f t="shared" si="12"/>
        <v>28021552636</v>
      </c>
      <c r="G37" s="42">
        <f>COUNTIFS('Onshore (Raw data)'!D:D,'Onshore Mandate'!C37, 'Onshore (Raw data)'!C:C, "Absolute Return")</f>
        <v>4</v>
      </c>
      <c r="H37" s="110">
        <f t="shared" si="8"/>
        <v>4.5560257148560865E-2</v>
      </c>
      <c r="I37" s="115">
        <f t="shared" si="9"/>
        <v>5.1839480540618439E-2</v>
      </c>
      <c r="K37" s="54"/>
      <c r="L37" s="130" t="s">
        <v>189</v>
      </c>
      <c r="M37" s="55" t="s">
        <v>179</v>
      </c>
      <c r="N37" s="64">
        <f>E46</f>
        <v>379773716456</v>
      </c>
      <c r="O37" s="64">
        <f>F46</f>
        <v>540544626292</v>
      </c>
      <c r="P37" s="55">
        <f>G46</f>
        <v>62</v>
      </c>
      <c r="Q37" s="108">
        <f>H46</f>
        <v>0.99999999999999989</v>
      </c>
      <c r="R37" s="109">
        <f>I46</f>
        <v>1.0000000000000002</v>
      </c>
      <c r="T37" s="82" t="s">
        <v>106</v>
      </c>
      <c r="U37" s="84">
        <f t="shared" si="4"/>
        <v>15</v>
      </c>
      <c r="V37" s="41" t="s">
        <v>146</v>
      </c>
      <c r="W37" s="41"/>
      <c r="X37" s="65">
        <f>SUMIFS('Onshore (Raw data)'!E:E,'Onshore (Raw data)'!D:D,V37)</f>
        <v>0</v>
      </c>
      <c r="Y37" s="71">
        <f>SUMIFS('Onshore (Raw data)'!F:F,'Onshore (Raw data)'!D:D,V37)</f>
        <v>0</v>
      </c>
    </row>
    <row r="38" spans="2:25">
      <c r="B38" s="53">
        <v>8</v>
      </c>
      <c r="C38" s="132" t="str">
        <f>VLOOKUP(B38,$U$46:$X$86,2,0)</f>
        <v>匯豐中華</v>
      </c>
      <c r="D38" s="42" t="str">
        <f t="shared" si="11"/>
        <v>HSBC</v>
      </c>
      <c r="E38" s="63">
        <f t="shared" si="13"/>
        <v>16215619054</v>
      </c>
      <c r="F38" s="114">
        <f t="shared" si="12"/>
        <v>23382947561</v>
      </c>
      <c r="G38" s="42">
        <f>COUNTIFS('Onshore (Raw data)'!D:D,'Onshore Mandate'!C38, 'Onshore (Raw data)'!C:C, "Absolute Return")</f>
        <v>4</v>
      </c>
      <c r="H38" s="110">
        <f t="shared" si="8"/>
        <v>4.2698107718780791E-2</v>
      </c>
      <c r="I38" s="115">
        <f t="shared" si="9"/>
        <v>4.3258126015239727E-2</v>
      </c>
      <c r="T38" s="82" t="s">
        <v>107</v>
      </c>
      <c r="U38" s="84">
        <f t="shared" si="4"/>
        <v>15</v>
      </c>
      <c r="V38" s="41" t="s">
        <v>147</v>
      </c>
      <c r="W38" s="41"/>
      <c r="X38" s="65">
        <f>SUMIFS('Onshore (Raw data)'!E:E,'Onshore (Raw data)'!D:D,V38)</f>
        <v>0</v>
      </c>
      <c r="Y38" s="71">
        <f>SUMIFS('Onshore (Raw data)'!F:F,'Onshore (Raw data)'!D:D,V38)</f>
        <v>0</v>
      </c>
    </row>
    <row r="39" spans="2:25">
      <c r="B39" s="53">
        <v>9</v>
      </c>
      <c r="C39" s="132" t="str">
        <f t="shared" si="7"/>
        <v>富邦</v>
      </c>
      <c r="D39" s="42" t="str">
        <f t="shared" si="11"/>
        <v>Fubon</v>
      </c>
      <c r="E39" s="63">
        <f t="shared" si="13"/>
        <v>11957934152</v>
      </c>
      <c r="F39" s="114">
        <f t="shared" si="12"/>
        <v>17543264521</v>
      </c>
      <c r="G39" s="42">
        <f>COUNTIFS('Onshore (Raw data)'!D:D,'Onshore Mandate'!C39, 'Onshore (Raw data)'!C:C, "Absolute Return")</f>
        <v>2</v>
      </c>
      <c r="H39" s="110">
        <f t="shared" si="8"/>
        <v>3.1486997740628075E-2</v>
      </c>
      <c r="I39" s="115">
        <f t="shared" si="9"/>
        <v>3.2454794049739014E-2</v>
      </c>
      <c r="T39" s="82" t="s">
        <v>108</v>
      </c>
      <c r="U39" s="84">
        <f t="shared" si="4"/>
        <v>7</v>
      </c>
      <c r="V39" s="41" t="s">
        <v>148</v>
      </c>
      <c r="W39" s="66" t="s">
        <v>165</v>
      </c>
      <c r="X39" s="65">
        <f>SUMIFS('Onshore (Raw data)'!E:E,'Onshore (Raw data)'!D:D,V39)</f>
        <v>36934673726</v>
      </c>
      <c r="Y39" s="71">
        <f>SUMIFS('Onshore (Raw data)'!F:F,'Onshore (Raw data)'!D:D,V39)</f>
        <v>54577325015</v>
      </c>
    </row>
    <row r="40" spans="2:25">
      <c r="B40" s="53">
        <v>10</v>
      </c>
      <c r="C40" s="132" t="str">
        <f t="shared" si="7"/>
        <v>群益</v>
      </c>
      <c r="D40" s="42" t="str">
        <f t="shared" si="11"/>
        <v>Capital</v>
      </c>
      <c r="E40" s="63">
        <f t="shared" si="13"/>
        <v>10500000000</v>
      </c>
      <c r="F40" s="114">
        <f t="shared" si="12"/>
        <v>16062294988</v>
      </c>
      <c r="G40" s="42">
        <f>COUNTIFS('Onshore (Raw data)'!D:D,'Onshore Mandate'!C40, 'Onshore (Raw data)'!C:C, "Absolute Return")</f>
        <v>3</v>
      </c>
      <c r="H40" s="110">
        <f t="shared" si="8"/>
        <v>2.7648042887182041E-2</v>
      </c>
      <c r="I40" s="115">
        <f t="shared" si="9"/>
        <v>2.97150211226468E-2</v>
      </c>
      <c r="T40" s="82" t="s">
        <v>109</v>
      </c>
      <c r="U40" s="84">
        <f t="shared" si="4"/>
        <v>15</v>
      </c>
      <c r="V40" s="41" t="s">
        <v>149</v>
      </c>
      <c r="W40" s="41"/>
      <c r="X40" s="65">
        <f>SUMIFS('Onshore (Raw data)'!E:E,'Onshore (Raw data)'!D:D,V40)</f>
        <v>0</v>
      </c>
      <c r="Y40" s="71">
        <f>SUMIFS('Onshore (Raw data)'!F:F,'Onshore (Raw data)'!D:D,V40)</f>
        <v>0</v>
      </c>
    </row>
    <row r="41" spans="2:25">
      <c r="B41" s="53">
        <v>11</v>
      </c>
      <c r="C41" s="132" t="str">
        <f t="shared" si="7"/>
        <v>施羅德</v>
      </c>
      <c r="D41" s="42" t="str">
        <f t="shared" si="11"/>
        <v>Schroders</v>
      </c>
      <c r="E41" s="63">
        <f t="shared" si="13"/>
        <v>6000000000</v>
      </c>
      <c r="F41" s="114">
        <f t="shared" si="12"/>
        <v>9672419381</v>
      </c>
      <c r="G41" s="42">
        <f>COUNTIFS('Onshore (Raw data)'!D:D,'Onshore Mandate'!C41, 'Onshore (Raw data)'!C:C, "Absolute Return")</f>
        <v>1</v>
      </c>
      <c r="H41" s="110">
        <f t="shared" si="8"/>
        <v>1.5798881649818308E-2</v>
      </c>
      <c r="I41" s="115">
        <f t="shared" si="9"/>
        <v>1.7893840601747094E-2</v>
      </c>
      <c r="T41" s="82" t="s">
        <v>110</v>
      </c>
      <c r="U41" s="84">
        <f t="shared" si="4"/>
        <v>15</v>
      </c>
      <c r="V41" s="41" t="s">
        <v>150</v>
      </c>
      <c r="W41" s="41"/>
      <c r="X41" s="65">
        <f>SUMIFS('Onshore (Raw data)'!E:E,'Onshore (Raw data)'!D:D,V41)</f>
        <v>0</v>
      </c>
      <c r="Y41" s="71">
        <f>SUMIFS('Onshore (Raw data)'!F:F,'Onshore (Raw data)'!D:D,V41)</f>
        <v>0</v>
      </c>
    </row>
    <row r="42" spans="2:25" ht="17.25" thickBot="1">
      <c r="B42" s="53">
        <v>12</v>
      </c>
      <c r="C42" s="132" t="str">
        <f t="shared" si="7"/>
        <v>摩根</v>
      </c>
      <c r="D42" s="42" t="str">
        <f t="shared" si="11"/>
        <v>JP Morgan</v>
      </c>
      <c r="E42" s="63">
        <f t="shared" si="13"/>
        <v>5529091054</v>
      </c>
      <c r="F42" s="114">
        <f t="shared" si="12"/>
        <v>8546425450</v>
      </c>
      <c r="G42" s="42">
        <f>COUNTIFS('Onshore (Raw data)'!D:D,'Onshore Mandate'!C42, 'Onshore (Raw data)'!C:C, "Absolute Return")</f>
        <v>1</v>
      </c>
      <c r="H42" s="110">
        <f t="shared" si="8"/>
        <v>1.4558909198869196E-2</v>
      </c>
      <c r="I42" s="115">
        <f t="shared" si="9"/>
        <v>1.5810767574596617E-2</v>
      </c>
      <c r="T42" s="83" t="s">
        <v>111</v>
      </c>
      <c r="U42" s="124">
        <f t="shared" si="4"/>
        <v>15</v>
      </c>
      <c r="V42" s="73" t="s">
        <v>151</v>
      </c>
      <c r="W42" s="73"/>
      <c r="X42" s="74">
        <f>SUMIFS('Onshore (Raw data)'!E:E,'Onshore (Raw data)'!D:D,V42)</f>
        <v>0</v>
      </c>
      <c r="Y42" s="75">
        <f>SUMIFS('Onshore (Raw data)'!F:F,'Onshore (Raw data)'!D:D,V42)</f>
        <v>0</v>
      </c>
    </row>
    <row r="43" spans="2:25">
      <c r="B43" s="53">
        <v>13</v>
      </c>
      <c r="C43" s="132" t="str">
        <f t="shared" si="7"/>
        <v>永豐</v>
      </c>
      <c r="D43" s="42" t="str">
        <f t="shared" si="11"/>
        <v>Sinopac</v>
      </c>
      <c r="E43" s="63">
        <f t="shared" si="13"/>
        <v>5863183830</v>
      </c>
      <c r="F43" s="114">
        <f t="shared" si="12"/>
        <v>7189573986</v>
      </c>
      <c r="G43" s="42">
        <f>COUNTIFS('Onshore (Raw data)'!D:D,'Onshore Mandate'!C43, 'Onshore (Raw data)'!C:C, "Absolute Return")</f>
        <v>2</v>
      </c>
      <c r="H43" s="110">
        <f t="shared" si="8"/>
        <v>1.5438624570216405E-2</v>
      </c>
      <c r="I43" s="115">
        <f t="shared" si="9"/>
        <v>1.3300611339564445E-2</v>
      </c>
      <c r="X43" s="100">
        <f>SUM(X4:X42)</f>
        <v>570640506543</v>
      </c>
      <c r="Y43" s="100">
        <f>SUM(Y4:Y42)</f>
        <v>880462732205</v>
      </c>
    </row>
    <row r="44" spans="2:25">
      <c r="B44" s="53">
        <v>14</v>
      </c>
      <c r="C44" s="132" t="str">
        <f t="shared" si="7"/>
        <v>第一金</v>
      </c>
      <c r="D44" s="42">
        <f t="shared" si="11"/>
        <v>0</v>
      </c>
      <c r="E44" s="63">
        <v>0</v>
      </c>
      <c r="F44" s="114">
        <v>0</v>
      </c>
      <c r="G44" s="42">
        <f>COUNTIFS('Onshore (Raw data)'!D:D,'Onshore Mandate'!C44, 'Onshore (Raw data)'!C:C, "Absolute Return")</f>
        <v>1</v>
      </c>
      <c r="H44" s="110">
        <f t="shared" si="8"/>
        <v>0</v>
      </c>
      <c r="I44" s="115">
        <f t="shared" si="9"/>
        <v>0</v>
      </c>
    </row>
    <row r="45" spans="2:25" ht="17.25" thickBot="1">
      <c r="B45" s="116">
        <v>15</v>
      </c>
      <c r="C45" s="133"/>
      <c r="D45" s="117"/>
      <c r="E45" s="118"/>
      <c r="F45" s="119"/>
      <c r="G45" s="117">
        <f>COUNTIFS('Onshore (Raw data)'!D:D,'Onshore Mandate'!C45, 'Onshore (Raw data)'!C:C, "Absolute Return")</f>
        <v>0</v>
      </c>
      <c r="H45" s="120">
        <f t="shared" si="8"/>
        <v>0</v>
      </c>
      <c r="I45" s="121">
        <f t="shared" si="9"/>
        <v>0</v>
      </c>
      <c r="T45" s="51" t="s">
        <v>195</v>
      </c>
    </row>
    <row r="46" spans="2:25" ht="18" thickTop="1" thickBot="1">
      <c r="B46" s="54"/>
      <c r="C46" s="55" t="s">
        <v>179</v>
      </c>
      <c r="D46" s="55"/>
      <c r="E46" s="95">
        <f>SUM(E31:E44)</f>
        <v>379773716456</v>
      </c>
      <c r="F46" s="113">
        <f>SUM(F31:F45)</f>
        <v>540544626292</v>
      </c>
      <c r="G46" s="99">
        <f>SUM(G31:G45)</f>
        <v>62</v>
      </c>
      <c r="H46" s="108">
        <f>SUM(H31:H45)</f>
        <v>0.99999999999999989</v>
      </c>
      <c r="I46" s="109">
        <f>SUM(I31:I45)</f>
        <v>1.0000000000000002</v>
      </c>
      <c r="T46" s="67"/>
      <c r="U46" s="86" t="s">
        <v>153</v>
      </c>
      <c r="V46" s="86" t="s">
        <v>182</v>
      </c>
      <c r="W46" s="86" t="s">
        <v>156</v>
      </c>
      <c r="X46" s="87" t="s">
        <v>152</v>
      </c>
      <c r="Y46" s="68" t="s">
        <v>175</v>
      </c>
    </row>
    <row r="47" spans="2:25">
      <c r="T47" s="69" t="s">
        <v>73</v>
      </c>
      <c r="U47" s="41">
        <f t="shared" ref="U47:U85" si="14">RANK(Y47,$Y$46:$Y$85)</f>
        <v>15</v>
      </c>
      <c r="V47" s="41" t="s">
        <v>113</v>
      </c>
      <c r="W47" s="41" t="s">
        <v>173</v>
      </c>
      <c r="X47" s="65">
        <f>SUMIFS('Onshore (Raw data)'!E:E,'Onshore (Raw data)'!D:D,V47,'Onshore (Raw data)'!C:C, "Absolute Return")</f>
        <v>0</v>
      </c>
      <c r="Y47" s="71">
        <f>SUMIFS('Onshore (Raw data)'!F:F,'Onshore (Raw data)'!D:D,V47,'Onshore (Raw data)'!C:C, "Absolute Return")</f>
        <v>0</v>
      </c>
    </row>
    <row r="48" spans="2:25">
      <c r="T48" s="70" t="s">
        <v>74</v>
      </c>
      <c r="U48" s="41">
        <f t="shared" si="14"/>
        <v>14</v>
      </c>
      <c r="V48" s="41" t="s">
        <v>114</v>
      </c>
      <c r="W48" s="41"/>
      <c r="X48" s="65">
        <f>SUMIFS('Onshore (Raw data)'!E:E,'Onshore (Raw data)'!D:D,V48,'Onshore (Raw data)'!C:C, "Absolute Return")</f>
        <v>4000000000</v>
      </c>
      <c r="Y48" s="71">
        <f>SUMIFS('Onshore (Raw data)'!F:F,'Onshore (Raw data)'!D:D,V48,'Onshore (Raw data)'!C:C, "Absolute Return")</f>
        <v>4019459949</v>
      </c>
    </row>
    <row r="49" spans="2:25">
      <c r="T49" s="69" t="s">
        <v>75</v>
      </c>
      <c r="U49" s="41">
        <f t="shared" si="14"/>
        <v>8</v>
      </c>
      <c r="V49" s="41" t="s">
        <v>115</v>
      </c>
      <c r="W49" s="66" t="s">
        <v>159</v>
      </c>
      <c r="X49" s="65">
        <f>SUMIFS('Onshore (Raw data)'!E:E,'Onshore (Raw data)'!D:D,V49,'Onshore (Raw data)'!C:C, "Absolute Return")</f>
        <v>16215619054</v>
      </c>
      <c r="Y49" s="71">
        <f>SUMIFS('Onshore (Raw data)'!F:F,'Onshore (Raw data)'!D:D,V49,'Onshore (Raw data)'!C:C, "Absolute Return")</f>
        <v>23382947561</v>
      </c>
    </row>
    <row r="50" spans="2:25">
      <c r="T50" s="69" t="s">
        <v>76</v>
      </c>
      <c r="U50" s="41">
        <f t="shared" si="14"/>
        <v>15</v>
      </c>
      <c r="V50" s="41" t="s">
        <v>116</v>
      </c>
      <c r="W50" s="66" t="s">
        <v>169</v>
      </c>
      <c r="X50" s="65">
        <f>SUMIFS('Onshore (Raw data)'!E:E,'Onshore (Raw data)'!D:D,V50,'Onshore (Raw data)'!C:C, "Absolute Return")</f>
        <v>0</v>
      </c>
      <c r="Y50" s="71">
        <f>SUMIFS('Onshore (Raw data)'!F:F,'Onshore (Raw data)'!D:D,V50,'Onshore (Raw data)'!C:C, "Absolute Return")</f>
        <v>0</v>
      </c>
    </row>
    <row r="51" spans="2:25">
      <c r="T51" s="69" t="s">
        <v>77</v>
      </c>
      <c r="U51" s="41">
        <f t="shared" si="14"/>
        <v>15</v>
      </c>
      <c r="V51" s="41" t="s">
        <v>117</v>
      </c>
      <c r="W51" s="41" t="s">
        <v>170</v>
      </c>
      <c r="X51" s="65">
        <f>SUMIFS('Onshore (Raw data)'!E:E,'Onshore (Raw data)'!D:D,V51,'Onshore (Raw data)'!C:C, "Absolute Return")</f>
        <v>0</v>
      </c>
      <c r="Y51" s="71">
        <f>SUMIFS('Onshore (Raw data)'!F:F,'Onshore (Raw data)'!D:D,V51,'Onshore (Raw data)'!C:C, "Absolute Return")</f>
        <v>0</v>
      </c>
    </row>
    <row r="52" spans="2:25">
      <c r="T52" s="69" t="s">
        <v>78</v>
      </c>
      <c r="U52" s="41">
        <f t="shared" si="14"/>
        <v>15</v>
      </c>
      <c r="V52" s="41" t="s">
        <v>118</v>
      </c>
      <c r="W52" s="41" t="s">
        <v>171</v>
      </c>
      <c r="X52" s="65">
        <f>SUMIFS('Onshore (Raw data)'!E:E,'Onshore (Raw data)'!D:D,V52,'Onshore (Raw data)'!C:C, "Absolute Return")</f>
        <v>0</v>
      </c>
      <c r="Y52" s="71">
        <f>SUMIFS('Onshore (Raw data)'!F:F,'Onshore (Raw data)'!D:D,V52,'Onshore (Raw data)'!C:C, "Absolute Return")</f>
        <v>0</v>
      </c>
    </row>
    <row r="53" spans="2:25">
      <c r="T53" s="69" t="s">
        <v>79</v>
      </c>
      <c r="U53" s="41">
        <f t="shared" si="14"/>
        <v>6</v>
      </c>
      <c r="V53" s="41" t="s">
        <v>119</v>
      </c>
      <c r="W53" s="66" t="s">
        <v>162</v>
      </c>
      <c r="X53" s="65">
        <f>SUMIFS('Onshore (Raw data)'!E:E,'Onshore (Raw data)'!D:D,V53,'Onshore (Raw data)'!C:C, "Absolute Return")</f>
        <v>29277574114</v>
      </c>
      <c r="Y53" s="71">
        <f>SUMIFS('Onshore (Raw data)'!F:F,'Onshore (Raw data)'!D:D,V53,'Onshore (Raw data)'!C:C, "Absolute Return")</f>
        <v>34011425096</v>
      </c>
    </row>
    <row r="54" spans="2:25">
      <c r="T54" s="69" t="s">
        <v>80</v>
      </c>
      <c r="U54" s="41">
        <f t="shared" si="14"/>
        <v>4</v>
      </c>
      <c r="V54" s="41" t="s">
        <v>120</v>
      </c>
      <c r="W54" s="66" t="s">
        <v>158</v>
      </c>
      <c r="X54" s="65">
        <f>SUMIFS('Onshore (Raw data)'!E:E,'Onshore (Raw data)'!D:D,V54,'Onshore (Raw data)'!C:C, "Absolute Return")</f>
        <v>29441921368</v>
      </c>
      <c r="Y54" s="71">
        <f>SUMIFS('Onshore (Raw data)'!F:F,'Onshore (Raw data)'!D:D,V54,'Onshore (Raw data)'!C:C, "Absolute Return")</f>
        <v>45836821846</v>
      </c>
    </row>
    <row r="55" spans="2:25">
      <c r="L55" s="52"/>
      <c r="M55" s="51"/>
      <c r="T55" s="69" t="s">
        <v>81</v>
      </c>
      <c r="U55" s="41">
        <f t="shared" si="14"/>
        <v>9</v>
      </c>
      <c r="V55" s="41" t="s">
        <v>121</v>
      </c>
      <c r="W55" s="66" t="s">
        <v>167</v>
      </c>
      <c r="X55" s="65">
        <f>SUMIFS('Onshore (Raw data)'!E:E,'Onshore (Raw data)'!D:D,V55,'Onshore (Raw data)'!C:C, "Absolute Return")</f>
        <v>11957934152</v>
      </c>
      <c r="Y55" s="71">
        <f>SUMIFS('Onshore (Raw data)'!F:F,'Onshore (Raw data)'!D:D,V55,'Onshore (Raw data)'!C:C, "Absolute Return")</f>
        <v>17543264521</v>
      </c>
    </row>
    <row r="56" spans="2:25">
      <c r="K56" s="51"/>
      <c r="L56" s="51"/>
      <c r="M56" s="51"/>
      <c r="N56" s="51"/>
      <c r="O56" s="51"/>
      <c r="P56" s="51"/>
      <c r="Q56" s="51"/>
      <c r="R56" s="51"/>
      <c r="T56" s="69" t="s">
        <v>82</v>
      </c>
      <c r="U56" s="41">
        <f t="shared" si="14"/>
        <v>12</v>
      </c>
      <c r="V56" s="41" t="s">
        <v>122</v>
      </c>
      <c r="W56" s="66" t="s">
        <v>168</v>
      </c>
      <c r="X56" s="65">
        <f>SUMIFS('Onshore (Raw data)'!E:E,'Onshore (Raw data)'!D:D,V56,'Onshore (Raw data)'!C:C, "Absolute Return")</f>
        <v>5529091054</v>
      </c>
      <c r="Y56" s="71">
        <f>SUMIFS('Onshore (Raw data)'!F:F,'Onshore (Raw data)'!D:D,V56,'Onshore (Raw data)'!C:C, "Absolute Return")</f>
        <v>8546425450</v>
      </c>
    </row>
    <row r="57" spans="2:25" ht="17.25" thickBot="1">
      <c r="B57" s="58" t="s">
        <v>191</v>
      </c>
      <c r="K57" s="382" t="s">
        <v>198</v>
      </c>
      <c r="L57" s="51"/>
      <c r="M57" s="51"/>
      <c r="N57" s="51"/>
      <c r="O57" s="51"/>
      <c r="P57" s="51"/>
      <c r="Q57" s="51"/>
      <c r="R57" s="51"/>
      <c r="T57" s="69" t="s">
        <v>83</v>
      </c>
      <c r="U57" s="41">
        <f t="shared" si="14"/>
        <v>15</v>
      </c>
      <c r="V57" s="41" t="s">
        <v>123</v>
      </c>
      <c r="W57" s="41"/>
      <c r="X57" s="65">
        <f>SUMIFS('Onshore (Raw data)'!E:E,'Onshore (Raw data)'!D:D,V57,'Onshore (Raw data)'!C:C, "Absolute Return")</f>
        <v>0</v>
      </c>
      <c r="Y57" s="71">
        <f>SUMIFS('Onshore (Raw data)'!F:F,'Onshore (Raw data)'!D:D,V57,'Onshore (Raw data)'!C:C, "Absolute Return")</f>
        <v>0</v>
      </c>
    </row>
    <row r="58" spans="2:25" ht="32.25" thickBot="1">
      <c r="B58" s="60" t="s">
        <v>154</v>
      </c>
      <c r="C58" s="61" t="s">
        <v>181</v>
      </c>
      <c r="D58" s="61" t="s">
        <v>155</v>
      </c>
      <c r="E58" s="62" t="s">
        <v>174</v>
      </c>
      <c r="F58" s="112" t="s">
        <v>175</v>
      </c>
      <c r="G58" s="62" t="s">
        <v>176</v>
      </c>
      <c r="H58" s="56" t="s">
        <v>177</v>
      </c>
      <c r="I58" s="57" t="s">
        <v>178</v>
      </c>
      <c r="K58" s="60" t="s">
        <v>153</v>
      </c>
      <c r="L58" s="61" t="s">
        <v>357</v>
      </c>
      <c r="M58" s="61" t="s">
        <v>155</v>
      </c>
      <c r="N58" s="125" t="s">
        <v>174</v>
      </c>
      <c r="O58" s="112" t="s">
        <v>175</v>
      </c>
      <c r="P58" s="62" t="s">
        <v>193</v>
      </c>
      <c r="Q58" s="56" t="s">
        <v>177</v>
      </c>
      <c r="R58" s="57" t="s">
        <v>178</v>
      </c>
      <c r="T58" s="69" t="s">
        <v>84</v>
      </c>
      <c r="U58" s="41">
        <f t="shared" si="14"/>
        <v>15</v>
      </c>
      <c r="V58" s="41" t="s">
        <v>124</v>
      </c>
      <c r="W58" s="41"/>
      <c r="X58" s="65">
        <f>SUMIFS('Onshore (Raw data)'!E:E,'Onshore (Raw data)'!D:D,V58,'Onshore (Raw data)'!C:C, "Absolute Return")</f>
        <v>0</v>
      </c>
      <c r="Y58" s="71">
        <f>SUMIFS('Onshore (Raw data)'!F:F,'Onshore (Raw data)'!D:D,V58,'Onshore (Raw data)'!C:C, "Absolute Return")</f>
        <v>0</v>
      </c>
    </row>
    <row r="59" spans="2:25">
      <c r="B59" s="53">
        <v>1</v>
      </c>
      <c r="C59" s="132" t="str">
        <f>VLOOKUP(B59,$U$91:$X$129,2,0)</f>
        <v>復華</v>
      </c>
      <c r="D59" s="42" t="str">
        <f t="shared" ref="D59:D66" si="15">VLOOKUP(B59,$U$91:$X$131,3,0)</f>
        <v>Fuh Hwa</v>
      </c>
      <c r="E59" s="63">
        <f t="shared" ref="E59:E66" si="16">VLOOKUP(B59,$U$90:$X$129,4,0)</f>
        <v>41224919717</v>
      </c>
      <c r="F59" s="114">
        <f>VLOOKUP(B59,$U$90:$Y$129,5,0)</f>
        <v>76663105389</v>
      </c>
      <c r="G59" s="42">
        <f>COUNTIFS('Onshore (Raw data)'!D:D,'Onshore Mandate'!C59, 'Onshore (Raw data)'!C:C, "Relative Return")</f>
        <v>6</v>
      </c>
      <c r="H59" s="110">
        <f>E59/$E$68</f>
        <v>0.22061126911746501</v>
      </c>
      <c r="I59" s="115">
        <f t="shared" ref="I59:I67" si="17">F59/$F$68</f>
        <v>0.22823285032597715</v>
      </c>
      <c r="K59" s="89">
        <v>1</v>
      </c>
      <c r="L59" s="134" t="str">
        <f t="shared" ref="L59:R63" si="18">C59</f>
        <v>復華</v>
      </c>
      <c r="M59" s="90" t="str">
        <f t="shared" si="18"/>
        <v>Fuh Hwa</v>
      </c>
      <c r="N59" s="91">
        <f t="shared" si="18"/>
        <v>41224919717</v>
      </c>
      <c r="O59" s="91">
        <f t="shared" si="18"/>
        <v>76663105389</v>
      </c>
      <c r="P59" s="90">
        <f t="shared" si="18"/>
        <v>6</v>
      </c>
      <c r="Q59" s="102">
        <f>H59</f>
        <v>0.22061126911746501</v>
      </c>
      <c r="R59" s="103">
        <f t="shared" si="18"/>
        <v>0.22823285032597715</v>
      </c>
      <c r="T59" s="69" t="s">
        <v>85</v>
      </c>
      <c r="U59" s="41">
        <f t="shared" si="14"/>
        <v>15</v>
      </c>
      <c r="V59" s="41" t="s">
        <v>125</v>
      </c>
      <c r="W59" s="41" t="s">
        <v>172</v>
      </c>
      <c r="X59" s="65">
        <f>SUMIFS('Onshore (Raw data)'!E:E,'Onshore (Raw data)'!D:D,V59,'Onshore (Raw data)'!C:C, "Absolute Return")</f>
        <v>0</v>
      </c>
      <c r="Y59" s="71">
        <f>SUMIFS('Onshore (Raw data)'!F:F,'Onshore (Raw data)'!D:D,V59,'Onshore (Raw data)'!C:C, "Absolute Return")</f>
        <v>0</v>
      </c>
    </row>
    <row r="60" spans="2:25">
      <c r="B60" s="53">
        <v>2</v>
      </c>
      <c r="C60" s="132" t="str">
        <f t="shared" ref="C60:C67" si="19">VLOOKUP(B60,$U$91:$X$129,2,0)</f>
        <v>安聯</v>
      </c>
      <c r="D60" s="42" t="str">
        <f>VLOOKUP(B60,$U$91:$X$131,3,0)</f>
        <v>Allianz</v>
      </c>
      <c r="E60" s="63">
        <f>VLOOKUP(B60,$U$90:$X$129,4,0)</f>
        <v>28017345063</v>
      </c>
      <c r="F60" s="114">
        <f t="shared" ref="F60:F67" si="20">VLOOKUP(B60,$U$90:$Y$129,5,0)</f>
        <v>59944737066</v>
      </c>
      <c r="G60" s="42">
        <f>COUNTIFS('Onshore (Raw data)'!D:D,'Onshore Mandate'!C60, 'Onshore (Raw data)'!C:C, "Relative Return")</f>
        <v>4</v>
      </c>
      <c r="H60" s="110">
        <f>E60/$E$68</f>
        <v>0.1499321792275444</v>
      </c>
      <c r="I60" s="115">
        <f t="shared" si="17"/>
        <v>0.17846078805695628</v>
      </c>
      <c r="K60" s="92">
        <v>2</v>
      </c>
      <c r="L60" s="127" t="str">
        <f t="shared" si="18"/>
        <v>安聯</v>
      </c>
      <c r="M60" s="93" t="str">
        <f t="shared" si="18"/>
        <v>Allianz</v>
      </c>
      <c r="N60" s="94">
        <f t="shared" si="18"/>
        <v>28017345063</v>
      </c>
      <c r="O60" s="94">
        <f t="shared" si="18"/>
        <v>59944737066</v>
      </c>
      <c r="P60" s="93">
        <f t="shared" si="18"/>
        <v>4</v>
      </c>
      <c r="Q60" s="104">
        <f t="shared" si="18"/>
        <v>0.1499321792275444</v>
      </c>
      <c r="R60" s="105">
        <f t="shared" si="18"/>
        <v>0.17846078805695628</v>
      </c>
      <c r="T60" s="69" t="s">
        <v>86</v>
      </c>
      <c r="U60" s="41">
        <f t="shared" si="14"/>
        <v>10</v>
      </c>
      <c r="V60" s="41" t="s">
        <v>126</v>
      </c>
      <c r="W60" s="66" t="s">
        <v>163</v>
      </c>
      <c r="X60" s="65">
        <f>SUMIFS('Onshore (Raw data)'!E:E,'Onshore (Raw data)'!D:D,V60,'Onshore (Raw data)'!C:C, "Absolute Return")</f>
        <v>10500000000</v>
      </c>
      <c r="Y60" s="71">
        <f>SUMIFS('Onshore (Raw data)'!F:F,'Onshore (Raw data)'!D:D,V60,'Onshore (Raw data)'!C:C, "Absolute Return")</f>
        <v>16062294988</v>
      </c>
    </row>
    <row r="61" spans="2:25">
      <c r="B61" s="53">
        <v>3</v>
      </c>
      <c r="C61" s="132" t="str">
        <f t="shared" si="19"/>
        <v>統一</v>
      </c>
      <c r="D61" s="42" t="str">
        <f t="shared" si="15"/>
        <v>Uni-President</v>
      </c>
      <c r="E61" s="63">
        <f t="shared" si="16"/>
        <v>29363332282</v>
      </c>
      <c r="F61" s="114">
        <f t="shared" si="20"/>
        <v>55394606976</v>
      </c>
      <c r="G61" s="42">
        <f>COUNTIFS('Onshore (Raw data)'!D:D,'Onshore Mandate'!C61, 'Onshore (Raw data)'!C:C, "Relative Return")</f>
        <v>5</v>
      </c>
      <c r="H61" s="110">
        <f t="shared" ref="H61:H67" si="21">E61/$E$68</f>
        <v>0.15713510286300336</v>
      </c>
      <c r="I61" s="115">
        <f t="shared" si="17"/>
        <v>0.16491464803920922</v>
      </c>
      <c r="K61" s="92">
        <v>3</v>
      </c>
      <c r="L61" s="127" t="str">
        <f t="shared" si="18"/>
        <v>統一</v>
      </c>
      <c r="M61" s="93" t="str">
        <f t="shared" si="18"/>
        <v>Uni-President</v>
      </c>
      <c r="N61" s="94">
        <f t="shared" si="18"/>
        <v>29363332282</v>
      </c>
      <c r="O61" s="94">
        <f t="shared" si="18"/>
        <v>55394606976</v>
      </c>
      <c r="P61" s="93">
        <f t="shared" si="18"/>
        <v>5</v>
      </c>
      <c r="Q61" s="104">
        <f t="shared" si="18"/>
        <v>0.15713510286300336</v>
      </c>
      <c r="R61" s="105">
        <f t="shared" si="18"/>
        <v>0.16491464803920922</v>
      </c>
      <c r="T61" s="69" t="s">
        <v>87</v>
      </c>
      <c r="U61" s="41">
        <f t="shared" si="14"/>
        <v>15</v>
      </c>
      <c r="V61" s="41" t="s">
        <v>127</v>
      </c>
      <c r="W61" s="41"/>
      <c r="X61" s="65">
        <f>SUMIFS('Onshore (Raw data)'!E:E,'Onshore (Raw data)'!D:D,V61,'Onshore (Raw data)'!C:C, "Absolute Return")</f>
        <v>0</v>
      </c>
      <c r="Y61" s="71">
        <f>SUMIFS('Onshore (Raw data)'!F:F,'Onshore (Raw data)'!D:D,V61,'Onshore (Raw data)'!C:C, "Absolute Return")</f>
        <v>0</v>
      </c>
    </row>
    <row r="62" spans="2:25">
      <c r="B62" s="53">
        <v>4</v>
      </c>
      <c r="C62" s="132" t="str">
        <f>VLOOKUP(B62,$U$91:$X$129,2,0)</f>
        <v>匯豐中華</v>
      </c>
      <c r="D62" s="42" t="str">
        <f t="shared" si="15"/>
        <v>HSBC</v>
      </c>
      <c r="E62" s="63">
        <f>VLOOKUP(B62,$U$90:$X$129,4,0)</f>
        <v>34409838863</v>
      </c>
      <c r="F62" s="114">
        <f t="shared" si="20"/>
        <v>52381398719</v>
      </c>
      <c r="G62" s="42">
        <f>COUNTIFS('Onshore (Raw data)'!D:D,'Onshore Mandate'!C62, 'Onshore (Raw data)'!C:C, "Relative Return")</f>
        <v>5</v>
      </c>
      <c r="H62" s="110">
        <f t="shared" si="21"/>
        <v>0.18414100679408971</v>
      </c>
      <c r="I62" s="115">
        <f t="shared" si="17"/>
        <v>0.15594406035389016</v>
      </c>
      <c r="K62" s="92">
        <v>4</v>
      </c>
      <c r="L62" s="127" t="str">
        <f t="shared" si="18"/>
        <v>匯豐中華</v>
      </c>
      <c r="M62" s="93" t="str">
        <f t="shared" si="18"/>
        <v>HSBC</v>
      </c>
      <c r="N62" s="94">
        <f t="shared" si="18"/>
        <v>34409838863</v>
      </c>
      <c r="O62" s="94">
        <f t="shared" si="18"/>
        <v>52381398719</v>
      </c>
      <c r="P62" s="93">
        <f t="shared" si="18"/>
        <v>5</v>
      </c>
      <c r="Q62" s="104">
        <f t="shared" si="18"/>
        <v>0.18414100679408971</v>
      </c>
      <c r="R62" s="105">
        <f t="shared" si="18"/>
        <v>0.15594406035389016</v>
      </c>
      <c r="T62" s="69" t="s">
        <v>88</v>
      </c>
      <c r="U62" s="41">
        <f t="shared" si="14"/>
        <v>15</v>
      </c>
      <c r="V62" s="41" t="s">
        <v>128</v>
      </c>
      <c r="W62" s="41"/>
      <c r="X62" s="65">
        <f>SUMIFS('Onshore (Raw data)'!E:E,'Onshore (Raw data)'!D:D,V62,'Onshore (Raw data)'!C:C, "Absolute Return")</f>
        <v>0</v>
      </c>
      <c r="Y62" s="71">
        <f>SUMIFS('Onshore (Raw data)'!F:F,'Onshore (Raw data)'!D:D,V62,'Onshore (Raw data)'!C:C, "Absolute Return")</f>
        <v>0</v>
      </c>
    </row>
    <row r="63" spans="2:25">
      <c r="B63" s="53">
        <v>5</v>
      </c>
      <c r="C63" s="132" t="str">
        <f>VLOOKUP(B63,$U$91:$X$129,2,0)</f>
        <v>國泰</v>
      </c>
      <c r="D63" s="42" t="str">
        <f t="shared" si="15"/>
        <v>Cathay</v>
      </c>
      <c r="E63" s="63">
        <f t="shared" si="16"/>
        <v>29851354162</v>
      </c>
      <c r="F63" s="114">
        <f t="shared" si="20"/>
        <v>46647495574</v>
      </c>
      <c r="G63" s="42">
        <f>COUNTIFS('Onshore (Raw data)'!D:D,'Onshore Mandate'!C63, 'Onshore (Raw data)'!C:C, "Relative Return")</f>
        <v>5</v>
      </c>
      <c r="H63" s="110">
        <f t="shared" si="21"/>
        <v>0.15974670591870302</v>
      </c>
      <c r="I63" s="115">
        <f t="shared" si="17"/>
        <v>0.13887372317362498</v>
      </c>
      <c r="K63" s="92">
        <v>5</v>
      </c>
      <c r="L63" s="127" t="str">
        <f t="shared" si="18"/>
        <v>國泰</v>
      </c>
      <c r="M63" s="93" t="str">
        <f t="shared" si="18"/>
        <v>Cathay</v>
      </c>
      <c r="N63" s="94">
        <f t="shared" si="18"/>
        <v>29851354162</v>
      </c>
      <c r="O63" s="94">
        <f t="shared" si="18"/>
        <v>46647495574</v>
      </c>
      <c r="P63" s="93">
        <f t="shared" si="18"/>
        <v>5</v>
      </c>
      <c r="Q63" s="104">
        <f t="shared" si="18"/>
        <v>0.15974670591870302</v>
      </c>
      <c r="R63" s="105">
        <f t="shared" si="18"/>
        <v>0.13887372317362498</v>
      </c>
      <c r="T63" s="69" t="s">
        <v>89</v>
      </c>
      <c r="U63" s="41">
        <f t="shared" si="14"/>
        <v>15</v>
      </c>
      <c r="V63" s="41" t="s">
        <v>129</v>
      </c>
      <c r="W63" s="41"/>
      <c r="X63" s="65">
        <f>SUMIFS('Onshore (Raw data)'!E:E,'Onshore (Raw data)'!D:D,V63,'Onshore (Raw data)'!C:C, "Absolute Return")</f>
        <v>0</v>
      </c>
      <c r="Y63" s="71">
        <f>SUMIFS('Onshore (Raw data)'!F:F,'Onshore (Raw data)'!D:D,V63,'Onshore (Raw data)'!C:C, "Absolute Return")</f>
        <v>0</v>
      </c>
    </row>
    <row r="64" spans="2:25" ht="17.25" thickBot="1">
      <c r="B64" s="53">
        <v>6</v>
      </c>
      <c r="C64" s="132" t="str">
        <f t="shared" si="19"/>
        <v>保德信</v>
      </c>
      <c r="D64" s="42" t="str">
        <f t="shared" si="15"/>
        <v>Prudential</v>
      </c>
      <c r="E64" s="63">
        <f>VLOOKUP(B64,$U$90:$X$129,4,0)</f>
        <v>11000000000</v>
      </c>
      <c r="F64" s="114">
        <f t="shared" si="20"/>
        <v>20255480029</v>
      </c>
      <c r="G64" s="42">
        <f>COUNTIFS('Onshore (Raw data)'!D:D,'Onshore Mandate'!C64, 'Onshore (Raw data)'!C:C, "Relative Return")</f>
        <v>3</v>
      </c>
      <c r="H64" s="110">
        <f t="shared" si="21"/>
        <v>5.8865462369630819E-2</v>
      </c>
      <c r="I64" s="115">
        <f t="shared" si="17"/>
        <v>6.0302356893605594E-2</v>
      </c>
      <c r="K64" s="96"/>
      <c r="L64" s="131" t="s">
        <v>358</v>
      </c>
      <c r="M64" s="97" t="s">
        <v>192</v>
      </c>
      <c r="N64" s="98">
        <f>N65-SUM(N59:N63)</f>
        <v>24000000000</v>
      </c>
      <c r="O64" s="98">
        <f>O65-SUM(O59:O63)</f>
        <v>44867302240</v>
      </c>
      <c r="P64" s="97">
        <f>P65-SUM(P59:P63)</f>
        <v>7</v>
      </c>
      <c r="Q64" s="106">
        <f>Q65-SUM(Q59:Q63)</f>
        <v>0.1284337360791945</v>
      </c>
      <c r="R64" s="107">
        <f>R65-SUM(R59:R63)</f>
        <v>0.13357393005034213</v>
      </c>
      <c r="T64" s="69" t="s">
        <v>90</v>
      </c>
      <c r="U64" s="41">
        <f t="shared" si="14"/>
        <v>15</v>
      </c>
      <c r="V64" s="41" t="s">
        <v>130</v>
      </c>
      <c r="W64" s="41"/>
      <c r="X64" s="65">
        <f>SUMIFS('Onshore (Raw data)'!E:E,'Onshore (Raw data)'!D:D,V64,'Onshore (Raw data)'!C:C, "Absolute Return")</f>
        <v>0</v>
      </c>
      <c r="Y64" s="71">
        <f>SUMIFS('Onshore (Raw data)'!F:F,'Onshore (Raw data)'!D:D,V64,'Onshore (Raw data)'!C:C, "Absolute Return")</f>
        <v>0</v>
      </c>
    </row>
    <row r="65" spans="2:25" ht="18" thickTop="1" thickBot="1">
      <c r="B65" s="53">
        <v>7</v>
      </c>
      <c r="C65" s="132" t="str">
        <f t="shared" si="19"/>
        <v>台新</v>
      </c>
      <c r="D65" s="42" t="str">
        <f t="shared" si="15"/>
        <v>Taishin</v>
      </c>
      <c r="E65" s="63">
        <f t="shared" si="16"/>
        <v>6000000000</v>
      </c>
      <c r="F65" s="114">
        <f t="shared" si="20"/>
        <v>10587605511</v>
      </c>
      <c r="G65" s="42">
        <f>COUNTIFS('Onshore (Raw data)'!D:D,'Onshore Mandate'!C65, 'Onshore (Raw data)'!C:C, "Relative Return")</f>
        <v>1</v>
      </c>
      <c r="H65" s="110">
        <f t="shared" si="21"/>
        <v>3.2108434019798626E-2</v>
      </c>
      <c r="I65" s="115">
        <f t="shared" si="17"/>
        <v>3.1520238733366998E-2</v>
      </c>
      <c r="K65" s="54"/>
      <c r="L65" s="130" t="s">
        <v>359</v>
      </c>
      <c r="M65" s="55" t="s">
        <v>179</v>
      </c>
      <c r="N65" s="113">
        <f>E68</f>
        <v>186866790087</v>
      </c>
      <c r="O65" s="113">
        <f>F68</f>
        <v>335898645964</v>
      </c>
      <c r="P65" s="55">
        <f>G68</f>
        <v>32</v>
      </c>
      <c r="Q65" s="108">
        <f>H68</f>
        <v>1</v>
      </c>
      <c r="R65" s="109">
        <f>I68</f>
        <v>1</v>
      </c>
      <c r="T65" s="69" t="s">
        <v>91</v>
      </c>
      <c r="U65" s="41">
        <f t="shared" si="14"/>
        <v>7</v>
      </c>
      <c r="V65" s="41" t="s">
        <v>131</v>
      </c>
      <c r="W65" s="66" t="s">
        <v>157</v>
      </c>
      <c r="X65" s="65">
        <f>SUMIFS('Onshore (Raw data)'!E:E,'Onshore (Raw data)'!D:D,V65,'Onshore (Raw data)'!C:C, "Absolute Return")</f>
        <v>17302588180</v>
      </c>
      <c r="Y65" s="71">
        <f>SUMIFS('Onshore (Raw data)'!F:F,'Onshore (Raw data)'!D:D,V65,'Onshore (Raw data)'!C:C, "Absolute Return")</f>
        <v>28021552636</v>
      </c>
    </row>
    <row r="66" spans="2:25">
      <c r="B66" s="53">
        <v>8</v>
      </c>
      <c r="C66" s="132" t="str">
        <f t="shared" si="19"/>
        <v>群益</v>
      </c>
      <c r="D66" s="42" t="str">
        <f t="shared" si="15"/>
        <v>Capital</v>
      </c>
      <c r="E66" s="63">
        <f t="shared" si="16"/>
        <v>5000000000</v>
      </c>
      <c r="F66" s="114">
        <f t="shared" si="20"/>
        <v>10541598448</v>
      </c>
      <c r="G66" s="42">
        <f>COUNTIFS('Onshore (Raw data)'!D:D,'Onshore Mandate'!C66, 'Onshore (Raw data)'!C:C, "Relative Return")</f>
        <v>2</v>
      </c>
      <c r="H66" s="110">
        <f t="shared" si="21"/>
        <v>2.675702834983219E-2</v>
      </c>
      <c r="I66" s="115">
        <f t="shared" si="17"/>
        <v>3.1383271634651953E-2</v>
      </c>
      <c r="T66" s="69" t="s">
        <v>92</v>
      </c>
      <c r="U66" s="41">
        <f t="shared" si="14"/>
        <v>13</v>
      </c>
      <c r="V66" s="41" t="s">
        <v>132</v>
      </c>
      <c r="W66" s="66" t="s">
        <v>164</v>
      </c>
      <c r="X66" s="65">
        <f>SUMIFS('Onshore (Raw data)'!E:E,'Onshore (Raw data)'!D:D,V66,'Onshore (Raw data)'!C:C, "Absolute Return")</f>
        <v>5863183830</v>
      </c>
      <c r="Y66" s="71">
        <f>SUMIFS('Onshore (Raw data)'!F:F,'Onshore (Raw data)'!D:D,V66,'Onshore (Raw data)'!C:C, "Absolute Return")</f>
        <v>7189573986</v>
      </c>
    </row>
    <row r="67" spans="2:25" ht="17.25" thickBot="1">
      <c r="B67" s="660">
        <v>9</v>
      </c>
      <c r="C67" s="661" t="str">
        <f t="shared" si="19"/>
        <v>野村</v>
      </c>
      <c r="D67" s="662" t="str">
        <f>VLOOKUP(B67,$U$91:$X$131,3,0)</f>
        <v>Nomura</v>
      </c>
      <c r="E67" s="663">
        <f>VLOOKUP(B67,$U$90:$X$129,4,0)</f>
        <v>2000000000</v>
      </c>
      <c r="F67" s="664">
        <f t="shared" si="20"/>
        <v>3482618252</v>
      </c>
      <c r="G67" s="662">
        <f>COUNTIFS('Onshore (Raw data)'!D:D,'Onshore Mandate'!C67, 'Onshore (Raw data)'!C:C, "Relative Return")</f>
        <v>1</v>
      </c>
      <c r="H67" s="665">
        <f t="shared" si="21"/>
        <v>1.0702811339932877E-2</v>
      </c>
      <c r="I67" s="666">
        <f t="shared" si="17"/>
        <v>1.0368062788717672E-2</v>
      </c>
      <c r="T67" s="69" t="s">
        <v>93</v>
      </c>
      <c r="U67" s="41">
        <f t="shared" si="14"/>
        <v>15</v>
      </c>
      <c r="V67" s="41" t="s">
        <v>133</v>
      </c>
      <c r="W67" s="41"/>
      <c r="X67" s="65">
        <f>SUMIFS('Onshore (Raw data)'!E:E,'Onshore (Raw data)'!D:D,V67,'Onshore (Raw data)'!C:C, "Absolute Return")</f>
        <v>0</v>
      </c>
      <c r="Y67" s="71">
        <f>SUMIFS('Onshore (Raw data)'!F:F,'Onshore (Raw data)'!D:D,V67,'Onshore (Raw data)'!C:C, "Absolute Return")</f>
        <v>0</v>
      </c>
    </row>
    <row r="68" spans="2:25" ht="18" thickTop="1" thickBot="1">
      <c r="B68" s="54"/>
      <c r="C68" s="55"/>
      <c r="D68" s="55"/>
      <c r="E68" s="64">
        <f>SUM(E59:E67)</f>
        <v>186866790087</v>
      </c>
      <c r="F68" s="64">
        <f>SUM(F59:F67)</f>
        <v>335898645964</v>
      </c>
      <c r="G68" s="64">
        <f>SUM(G59:G67)</f>
        <v>32</v>
      </c>
      <c r="H68" s="122">
        <f>SUM(H59:H67)</f>
        <v>1</v>
      </c>
      <c r="I68" s="123">
        <f>SUM(I59:I67)</f>
        <v>1</v>
      </c>
      <c r="T68" s="69" t="s">
        <v>94</v>
      </c>
      <c r="U68" s="41">
        <f t="shared" si="14"/>
        <v>15</v>
      </c>
      <c r="V68" s="41" t="s">
        <v>134</v>
      </c>
      <c r="W68" s="41"/>
      <c r="X68" s="65">
        <f>SUMIFS('Onshore (Raw data)'!E:E,'Onshore (Raw data)'!D:D,V68,'Onshore (Raw data)'!C:C, "Absolute Return")</f>
        <v>0</v>
      </c>
      <c r="Y68" s="71">
        <f>SUMIFS('Onshore (Raw data)'!F:F,'Onshore (Raw data)'!D:D,V68,'Onshore (Raw data)'!C:C, "Absolute Return")</f>
        <v>0</v>
      </c>
    </row>
    <row r="69" spans="2:25">
      <c r="T69" s="69" t="s">
        <v>95</v>
      </c>
      <c r="U69" s="41">
        <f t="shared" si="14"/>
        <v>15</v>
      </c>
      <c r="V69" s="41" t="s">
        <v>135</v>
      </c>
      <c r="W69" s="41"/>
      <c r="X69" s="65">
        <f>SUMIFS('Onshore (Raw data)'!E:E,'Onshore (Raw data)'!D:D,V69,'Onshore (Raw data)'!C:C, "Absolute Return")</f>
        <v>0</v>
      </c>
      <c r="Y69" s="71">
        <f>SUMIFS('Onshore (Raw data)'!F:F,'Onshore (Raw data)'!D:D,V69,'Onshore (Raw data)'!C:C, "Absolute Return")</f>
        <v>0</v>
      </c>
    </row>
    <row r="70" spans="2:25">
      <c r="T70" s="242" t="s">
        <v>96</v>
      </c>
      <c r="U70" s="243">
        <f t="shared" si="14"/>
        <v>1</v>
      </c>
      <c r="V70" s="243" t="s">
        <v>136</v>
      </c>
      <c r="W70" s="243" t="s">
        <v>50</v>
      </c>
      <c r="X70" s="244">
        <f>SUMIFS('Onshore (Raw data)'!E:E,'Onshore (Raw data)'!D:D,V70,'Onshore (Raw data)'!C:C, "Absolute Return")</f>
        <v>116716114901</v>
      </c>
      <c r="Y70" s="245">
        <f>SUMIFS('Onshore (Raw data)'!F:F,'Onshore (Raw data)'!D:D,V70,'Onshore (Raw data)'!C:C, "Absolute Return")</f>
        <v>166413323300</v>
      </c>
    </row>
    <row r="71" spans="2:25">
      <c r="T71" s="69" t="s">
        <v>97</v>
      </c>
      <c r="U71" s="41">
        <f t="shared" si="14"/>
        <v>15</v>
      </c>
      <c r="V71" s="41" t="s">
        <v>137</v>
      </c>
      <c r="W71" s="41"/>
      <c r="X71" s="65">
        <f>SUMIFS('Onshore (Raw data)'!E:E,'Onshore (Raw data)'!D:D,V71,'Onshore (Raw data)'!C:C, "Absolute Return")</f>
        <v>0</v>
      </c>
      <c r="Y71" s="71">
        <f>SUMIFS('Onshore (Raw data)'!F:F,'Onshore (Raw data)'!D:D,V71,'Onshore (Raw data)'!C:C, "Absolute Return")</f>
        <v>0</v>
      </c>
    </row>
    <row r="72" spans="2:25">
      <c r="T72" s="69" t="s">
        <v>98</v>
      </c>
      <c r="U72" s="41">
        <f t="shared" si="14"/>
        <v>15</v>
      </c>
      <c r="V72" s="41" t="s">
        <v>138</v>
      </c>
      <c r="W72" s="41"/>
      <c r="X72" s="65">
        <f>SUMIFS('Onshore (Raw data)'!E:E,'Onshore (Raw data)'!D:D,V72,'Onshore (Raw data)'!C:C, "Absolute Return")</f>
        <v>0</v>
      </c>
      <c r="Y72" s="71">
        <f>SUMIFS('Onshore (Raw data)'!F:F,'Onshore (Raw data)'!D:D,V72,'Onshore (Raw data)'!C:C, "Absolute Return")</f>
        <v>0</v>
      </c>
    </row>
    <row r="73" spans="2:25">
      <c r="T73" s="69" t="s">
        <v>99</v>
      </c>
      <c r="U73" s="41">
        <f t="shared" si="14"/>
        <v>3</v>
      </c>
      <c r="V73" s="41" t="s">
        <v>139</v>
      </c>
      <c r="W73" s="66" t="s">
        <v>161</v>
      </c>
      <c r="X73" s="65">
        <f>SUMIFS('Onshore (Raw data)'!E:E,'Onshore (Raw data)'!D:D,V73,'Onshore (Raw data)'!C:C, "Absolute Return")</f>
        <v>43947774438</v>
      </c>
      <c r="Y73" s="71">
        <f>SUMIFS('Onshore (Raw data)'!F:F,'Onshore (Raw data)'!D:D,V73,'Onshore (Raw data)'!C:C, "Absolute Return")</f>
        <v>65281217993</v>
      </c>
    </row>
    <row r="74" spans="2:25" ht="17.25" thickBot="1">
      <c r="B74" s="58" t="s">
        <v>7</v>
      </c>
      <c r="T74" s="69" t="s">
        <v>100</v>
      </c>
      <c r="U74" s="41">
        <f t="shared" si="14"/>
        <v>2</v>
      </c>
      <c r="V74" s="41" t="s">
        <v>140</v>
      </c>
      <c r="W74" s="66" t="s">
        <v>160</v>
      </c>
      <c r="X74" s="65">
        <f>SUMIFS('Onshore (Raw data)'!E:E,'Onshore (Raw data)'!D:D,V74,'Onshore (Raw data)'!C:C, "Absolute Return")</f>
        <v>56087241639</v>
      </c>
      <c r="Y74" s="71">
        <f>SUMIFS('Onshore (Raw data)'!F:F,'Onshore (Raw data)'!D:D,V74,'Onshore (Raw data)'!C:C, "Absolute Return")</f>
        <v>74593640030</v>
      </c>
    </row>
    <row r="75" spans="2:25" ht="31.5">
      <c r="B75" s="719" t="s">
        <v>153</v>
      </c>
      <c r="C75" s="86" t="s">
        <v>181</v>
      </c>
      <c r="D75" s="86" t="s">
        <v>22</v>
      </c>
      <c r="E75" s="87" t="s">
        <v>2</v>
      </c>
      <c r="F75" s="720" t="s">
        <v>3</v>
      </c>
      <c r="G75" s="87" t="s">
        <v>176</v>
      </c>
      <c r="H75" s="86" t="s">
        <v>177</v>
      </c>
      <c r="I75" s="721" t="s">
        <v>178</v>
      </c>
      <c r="T75" s="69" t="s">
        <v>101</v>
      </c>
      <c r="U75" s="41">
        <f t="shared" si="14"/>
        <v>15</v>
      </c>
      <c r="V75" s="41" t="s">
        <v>141</v>
      </c>
      <c r="W75" s="41"/>
      <c r="X75" s="65">
        <f>SUMIFS('Onshore (Raw data)'!E:E,'Onshore (Raw data)'!D:D,V75,'Onshore (Raw data)'!C:C, "Absolute Return")</f>
        <v>0</v>
      </c>
      <c r="Y75" s="71">
        <f>SUMIFS('Onshore (Raw data)'!F:F,'Onshore (Raw data)'!D:D,V75,'Onshore (Raw data)'!C:C, "Absolute Return")</f>
        <v>0</v>
      </c>
    </row>
    <row r="76" spans="2:25" ht="17.25" thickBot="1">
      <c r="B76" s="722"/>
      <c r="C76" s="723" t="s">
        <v>610</v>
      </c>
      <c r="D76" s="724" t="s">
        <v>611</v>
      </c>
      <c r="E76" s="725">
        <f>SUMIFS('Onshore (Raw data)'!E:E,'Onshore (Raw data)'!$A:$A,$B$74,'Onshore (Raw data)'!$D:$D,"野村")</f>
        <v>83924635081</v>
      </c>
      <c r="F76" s="725">
        <f>SUMIFS('Onshore (Raw data)'!F:F,'Onshore (Raw data)'!$A:$A,$B$74,'Onshore (Raw data)'!$D:$D,"野村")</f>
        <v>117158040686</v>
      </c>
      <c r="G76" s="724">
        <f>COUNTIFS('Onshore (Raw data)'!A:A,$B$74,'Onshore (Raw data)'!D:D,"野村")</f>
        <v>7</v>
      </c>
      <c r="H76" s="726">
        <f>E76/E77</f>
        <v>0.21550673306092788</v>
      </c>
      <c r="I76" s="727">
        <f>F76/F77</f>
        <v>0.20638988199605945</v>
      </c>
      <c r="T76" s="69" t="s">
        <v>102</v>
      </c>
      <c r="U76" s="41">
        <f t="shared" si="14"/>
        <v>15</v>
      </c>
      <c r="V76" s="41" t="s">
        <v>142</v>
      </c>
      <c r="W76" s="41"/>
      <c r="X76" s="65">
        <f>SUMIFS('Onshore (Raw data)'!E:E,'Onshore (Raw data)'!D:D,V76,'Onshore (Raw data)'!C:C, "Absolute Return")</f>
        <v>0</v>
      </c>
      <c r="Y76" s="71">
        <f>SUMIFS('Onshore (Raw data)'!F:F,'Onshore (Raw data)'!D:D,V76,'Onshore (Raw data)'!C:C, "Absolute Return")</f>
        <v>0</v>
      </c>
    </row>
    <row r="77" spans="2:25" ht="18" thickTop="1" thickBot="1">
      <c r="B77" s="54"/>
      <c r="C77" s="55"/>
      <c r="D77" s="55"/>
      <c r="E77" s="64">
        <f>SUMIF('Onshore (Raw data)'!$A:$A,$B$74,'Onshore (Raw data)'!E:E)</f>
        <v>389429294802</v>
      </c>
      <c r="F77" s="64">
        <f>SUMIF('Onshore (Raw data)'!$A:$A,$B$74,'Onshore (Raw data)'!F:F)</f>
        <v>567653993272</v>
      </c>
      <c r="G77" s="64"/>
      <c r="H77" s="122"/>
      <c r="I77" s="123"/>
      <c r="T77" s="69" t="s">
        <v>103</v>
      </c>
      <c r="U77" s="41">
        <f t="shared" si="14"/>
        <v>15</v>
      </c>
      <c r="V77" s="41" t="s">
        <v>143</v>
      </c>
      <c r="W77" s="41"/>
      <c r="X77" s="65">
        <f>SUMIFS('Onshore (Raw data)'!E:E,'Onshore (Raw data)'!D:D,V77,'Onshore (Raw data)'!C:C, "Absolute Return")</f>
        <v>0</v>
      </c>
      <c r="Y77" s="71">
        <f>SUMIFS('Onshore (Raw data)'!F:F,'Onshore (Raw data)'!D:D,V77,'Onshore (Raw data)'!C:C, "Absolute Return")</f>
        <v>0</v>
      </c>
    </row>
    <row r="78" spans="2:25">
      <c r="E78" s="668"/>
      <c r="T78" s="69" t="s">
        <v>104</v>
      </c>
      <c r="U78" s="41">
        <f t="shared" si="14"/>
        <v>11</v>
      </c>
      <c r="V78" s="41" t="s">
        <v>144</v>
      </c>
      <c r="W78" s="66" t="s">
        <v>166</v>
      </c>
      <c r="X78" s="65">
        <f>SUMIFS('Onshore (Raw data)'!E:E,'Onshore (Raw data)'!D:D,V78,'Onshore (Raw data)'!C:C, "Absolute Return")</f>
        <v>6000000000</v>
      </c>
      <c r="Y78" s="71">
        <f>SUMIFS('Onshore (Raw data)'!F:F,'Onshore (Raw data)'!D:D,V78,'Onshore (Raw data)'!C:C, "Absolute Return")</f>
        <v>9672419381</v>
      </c>
    </row>
    <row r="79" spans="2:25">
      <c r="E79" s="668"/>
      <c r="T79" s="69" t="s">
        <v>105</v>
      </c>
      <c r="U79" s="41">
        <f t="shared" si="14"/>
        <v>15</v>
      </c>
      <c r="V79" s="41" t="s">
        <v>145</v>
      </c>
      <c r="W79" s="41"/>
      <c r="X79" s="65">
        <f>SUMIFS('Onshore (Raw data)'!E:E,'Onshore (Raw data)'!D:D,V79,'Onshore (Raw data)'!C:C, "Absolute Return")</f>
        <v>0</v>
      </c>
      <c r="Y79" s="71">
        <f>SUMIFS('Onshore (Raw data)'!F:F,'Onshore (Raw data)'!D:D,V79,'Onshore (Raw data)'!C:C, "Absolute Return")</f>
        <v>0</v>
      </c>
    </row>
    <row r="80" spans="2:25" ht="17.25" thickBot="1">
      <c r="B80" s="58" t="s">
        <v>31</v>
      </c>
      <c r="T80" s="69" t="s">
        <v>106</v>
      </c>
      <c r="U80" s="41">
        <f t="shared" si="14"/>
        <v>15</v>
      </c>
      <c r="V80" s="41" t="s">
        <v>146</v>
      </c>
      <c r="W80" s="41"/>
      <c r="X80" s="65">
        <f>SUMIFS('Onshore (Raw data)'!E:E,'Onshore (Raw data)'!D:D,V80,'Onshore (Raw data)'!C:C, "Absolute Return")</f>
        <v>0</v>
      </c>
      <c r="Y80" s="71">
        <f>SUMIFS('Onshore (Raw data)'!F:F,'Onshore (Raw data)'!D:D,V80,'Onshore (Raw data)'!C:C, "Absolute Return")</f>
        <v>0</v>
      </c>
    </row>
    <row r="81" spans="2:25" ht="31.5">
      <c r="B81" s="719" t="s">
        <v>153</v>
      </c>
      <c r="C81" s="86" t="s">
        <v>181</v>
      </c>
      <c r="D81" s="86" t="s">
        <v>22</v>
      </c>
      <c r="E81" s="87" t="s">
        <v>2</v>
      </c>
      <c r="F81" s="720" t="s">
        <v>3</v>
      </c>
      <c r="G81" s="87" t="s">
        <v>176</v>
      </c>
      <c r="H81" s="86" t="s">
        <v>177</v>
      </c>
      <c r="I81" s="721" t="s">
        <v>178</v>
      </c>
      <c r="T81" s="69" t="s">
        <v>107</v>
      </c>
      <c r="U81" s="41">
        <f t="shared" si="14"/>
        <v>15</v>
      </c>
      <c r="V81" s="41" t="s">
        <v>147</v>
      </c>
      <c r="W81" s="41"/>
      <c r="X81" s="65">
        <f>SUMIFS('Onshore (Raw data)'!E:E,'Onshore (Raw data)'!D:D,V81,'Onshore (Raw data)'!C:C, "Absolute Return")</f>
        <v>0</v>
      </c>
      <c r="Y81" s="71">
        <f>SUMIFS('Onshore (Raw data)'!F:F,'Onshore (Raw data)'!D:D,V81,'Onshore (Raw data)'!C:C, "Absolute Return")</f>
        <v>0</v>
      </c>
    </row>
    <row r="82" spans="2:25" ht="17.25" thickBot="1">
      <c r="B82" s="722"/>
      <c r="C82" s="723" t="s">
        <v>534</v>
      </c>
      <c r="D82" s="724" t="s">
        <v>50</v>
      </c>
      <c r="E82" s="725">
        <f>SUMIFS('Onshore (Raw data)'!E:E,'Onshore (Raw data)'!$A:$A,$B$80,'Onshore (Raw data)'!$D:$D,"野村")</f>
        <v>19272822959</v>
      </c>
      <c r="F82" s="725">
        <f>SUMIFS('Onshore (Raw data)'!F:F,'Onshore (Raw data)'!$A:$A,$B$80,'Onshore (Raw data)'!$D:$D,"野村")</f>
        <v>31901855246</v>
      </c>
      <c r="G82" s="724">
        <f>COUNTIFS('Onshore (Raw data)'!A:A,$B$80,'Onshore (Raw data)'!D:D,"野村")</f>
        <v>1</v>
      </c>
      <c r="H82" s="726">
        <f>E82/E83</f>
        <v>0.25100518141765821</v>
      </c>
      <c r="I82" s="727">
        <f>F82/F83</f>
        <v>0.2603455742723117</v>
      </c>
      <c r="T82" s="69" t="s">
        <v>108</v>
      </c>
      <c r="U82" s="41">
        <f t="shared" si="14"/>
        <v>5</v>
      </c>
      <c r="V82" s="41" t="s">
        <v>148</v>
      </c>
      <c r="W82" s="66" t="s">
        <v>165</v>
      </c>
      <c r="X82" s="65">
        <f>SUMIFS('Onshore (Raw data)'!E:E,'Onshore (Raw data)'!D:D,V82,'Onshore (Raw data)'!C:C, "Absolute Return")</f>
        <v>30934673726</v>
      </c>
      <c r="Y82" s="71">
        <f>SUMIFS('Onshore (Raw data)'!F:F,'Onshore (Raw data)'!D:D,V82,'Onshore (Raw data)'!C:C, "Absolute Return")</f>
        <v>43989719504</v>
      </c>
    </row>
    <row r="83" spans="2:25" ht="18" thickTop="1" thickBot="1">
      <c r="B83" s="54"/>
      <c r="C83" s="55"/>
      <c r="D83" s="55"/>
      <c r="E83" s="64">
        <f>SUMIF('Onshore (Raw data)'!$A:$A,$B$80,'Onshore (Raw data)'!E:E)</f>
        <v>76782570185</v>
      </c>
      <c r="F83" s="64">
        <f>SUMIF('Onshore (Raw data)'!$A:$A,$B$80,'Onshore (Raw data)'!F:F)</f>
        <v>122536575992</v>
      </c>
      <c r="G83" s="64"/>
      <c r="H83" s="122"/>
      <c r="I83" s="123"/>
      <c r="T83" s="69" t="s">
        <v>109</v>
      </c>
      <c r="U83" s="41">
        <f t="shared" si="14"/>
        <v>15</v>
      </c>
      <c r="V83" s="41" t="s">
        <v>149</v>
      </c>
      <c r="W83" s="41"/>
      <c r="X83" s="65">
        <f>SUMIFS('Onshore (Raw data)'!E:E,'Onshore (Raw data)'!D:D,V83,'Onshore (Raw data)'!C:C, "Absolute Return")</f>
        <v>0</v>
      </c>
      <c r="Y83" s="71">
        <f>SUMIFS('Onshore (Raw data)'!F:F,'Onshore (Raw data)'!D:D,V83,'Onshore (Raw data)'!C:C, "Absolute Return")</f>
        <v>0</v>
      </c>
    </row>
    <row r="84" spans="2:25">
      <c r="T84" s="69" t="s">
        <v>110</v>
      </c>
      <c r="U84" s="41">
        <f t="shared" si="14"/>
        <v>15</v>
      </c>
      <c r="V84" s="41" t="s">
        <v>150</v>
      </c>
      <c r="W84" s="41"/>
      <c r="X84" s="65">
        <f>SUMIFS('Onshore (Raw data)'!E:E,'Onshore (Raw data)'!D:D,V84,'Onshore (Raw data)'!C:C, "Absolute Return")</f>
        <v>0</v>
      </c>
      <c r="Y84" s="71">
        <f>SUMIFS('Onshore (Raw data)'!F:F,'Onshore (Raw data)'!D:D,V84,'Onshore (Raw data)'!C:C, "Absolute Return")</f>
        <v>0</v>
      </c>
    </row>
    <row r="85" spans="2:25" ht="17.25" thickBot="1">
      <c r="E85" s="669"/>
      <c r="F85" s="669"/>
      <c r="T85" s="72" t="s">
        <v>111</v>
      </c>
      <c r="U85" s="73">
        <f t="shared" si="14"/>
        <v>15</v>
      </c>
      <c r="V85" s="73" t="s">
        <v>151</v>
      </c>
      <c r="W85" s="73"/>
      <c r="X85" s="74">
        <f>SUMIFS('Onshore (Raw data)'!E:E,'Onshore (Raw data)'!D:D,V85,'Onshore (Raw data)'!C:C, "Absolute Return")</f>
        <v>0</v>
      </c>
      <c r="Y85" s="75">
        <f>SUMIFS('Onshore (Raw data)'!F:F,'Onshore (Raw data)'!D:D,V85,'Onshore (Raw data)'!C:C, "Absolute Return")</f>
        <v>0</v>
      </c>
    </row>
    <row r="86" spans="2:25" ht="17.25" thickBot="1">
      <c r="B86" s="58" t="s">
        <v>36</v>
      </c>
      <c r="X86" s="100">
        <f>SUM(X47:X85)</f>
        <v>383773716456</v>
      </c>
      <c r="Y86" s="100">
        <f>SUM(Y47:Y85)</f>
        <v>544564086241</v>
      </c>
    </row>
    <row r="87" spans="2:25" ht="31.5">
      <c r="B87" s="719" t="s">
        <v>153</v>
      </c>
      <c r="C87" s="86" t="s">
        <v>181</v>
      </c>
      <c r="D87" s="86" t="s">
        <v>22</v>
      </c>
      <c r="E87" s="87" t="s">
        <v>2</v>
      </c>
      <c r="F87" s="720" t="s">
        <v>3</v>
      </c>
      <c r="G87" s="87" t="s">
        <v>176</v>
      </c>
      <c r="H87" s="86" t="s">
        <v>177</v>
      </c>
      <c r="I87" s="721" t="s">
        <v>178</v>
      </c>
    </row>
    <row r="88" spans="2:25" ht="17.25" thickBot="1">
      <c r="B88" s="722"/>
      <c r="C88" s="723" t="s">
        <v>534</v>
      </c>
      <c r="D88" s="724" t="s">
        <v>50</v>
      </c>
      <c r="E88" s="725">
        <f>SUMIFS('Onshore (Raw data)'!E:E,'Onshore (Raw data)'!$A:$A,$B$86,'Onshore (Raw data)'!$D:$D,"野村")</f>
        <v>8518656861</v>
      </c>
      <c r="F88" s="725">
        <f>SUMIFS('Onshore (Raw data)'!F:F,'Onshore (Raw data)'!$A:$A,$B$86,'Onshore (Raw data)'!$D:$D,"野村")</f>
        <v>9883104828</v>
      </c>
      <c r="G88" s="724">
        <f>COUNTIFS('Onshore (Raw data)'!A:A,$B$86,'Onshore (Raw data)'!D:D,"野村")</f>
        <v>1</v>
      </c>
      <c r="H88" s="726">
        <f>E88/E89</f>
        <v>0.39645299857293564</v>
      </c>
      <c r="I88" s="727">
        <f>F88/F89</f>
        <v>0.35194530027257476</v>
      </c>
    </row>
    <row r="89" spans="2:25" ht="18" thickTop="1" thickBot="1">
      <c r="B89" s="54"/>
      <c r="C89" s="55"/>
      <c r="D89" s="55"/>
      <c r="E89" s="64">
        <f>SUMIF('Onshore (Raw data)'!$A:$A,$B$86,'Onshore (Raw data)'!E:E)</f>
        <v>21487179796</v>
      </c>
      <c r="F89" s="64">
        <f>SUMIF('Onshore (Raw data)'!$A:$A,$B$86,'Onshore (Raw data)'!F:F)</f>
        <v>28081366111</v>
      </c>
      <c r="G89" s="64"/>
      <c r="H89" s="122"/>
      <c r="I89" s="123"/>
      <c r="T89" s="51" t="s">
        <v>196</v>
      </c>
    </row>
    <row r="90" spans="2:25">
      <c r="T90" s="67"/>
      <c r="U90" s="86" t="s">
        <v>153</v>
      </c>
      <c r="V90" s="86" t="s">
        <v>182</v>
      </c>
      <c r="W90" s="86" t="s">
        <v>156</v>
      </c>
      <c r="X90" s="87" t="s">
        <v>152</v>
      </c>
      <c r="Y90" s="68" t="s">
        <v>175</v>
      </c>
    </row>
    <row r="91" spans="2:25">
      <c r="T91" s="69" t="s">
        <v>73</v>
      </c>
      <c r="U91" s="41">
        <f t="shared" ref="U91:U129" si="22">RANK(Y91,$Y$90:$Y$129)</f>
        <v>10</v>
      </c>
      <c r="V91" s="41" t="s">
        <v>113</v>
      </c>
      <c r="W91" s="41" t="s">
        <v>173</v>
      </c>
      <c r="X91" s="65">
        <f>SUMIFS('Onshore (Raw data)'!E:E,'Onshore (Raw data)'!D:D,V91,'Onshore (Raw data)'!C:C, "Relative Return")</f>
        <v>0</v>
      </c>
      <c r="Y91" s="71">
        <f>SUMIFS('Onshore (Raw data)'!F:F,'Onshore (Raw data)'!D:D,V91,'Onshore (Raw data)'!C:C, "Relative Return")</f>
        <v>0</v>
      </c>
    </row>
    <row r="92" spans="2:25" ht="17.25" thickBot="1">
      <c r="B92" s="58" t="s">
        <v>37</v>
      </c>
      <c r="T92" s="70" t="s">
        <v>74</v>
      </c>
      <c r="U92" s="41">
        <f t="shared" si="22"/>
        <v>10</v>
      </c>
      <c r="V92" s="41" t="s">
        <v>114</v>
      </c>
      <c r="W92" s="41"/>
      <c r="X92" s="65">
        <f>SUMIFS('Onshore (Raw data)'!E:E,'Onshore (Raw data)'!D:D,V92,'Onshore (Raw data)'!C:C, "Relative Return")</f>
        <v>0</v>
      </c>
      <c r="Y92" s="71">
        <f>SUMIFS('Onshore (Raw data)'!F:F,'Onshore (Raw data)'!D:D,V92,'Onshore (Raw data)'!C:C, "Relative Return")</f>
        <v>0</v>
      </c>
    </row>
    <row r="93" spans="2:25" ht="31.5">
      <c r="B93" s="719" t="s">
        <v>153</v>
      </c>
      <c r="C93" s="86" t="s">
        <v>181</v>
      </c>
      <c r="D93" s="86" t="s">
        <v>22</v>
      </c>
      <c r="E93" s="87" t="s">
        <v>2</v>
      </c>
      <c r="F93" s="720" t="s">
        <v>3</v>
      </c>
      <c r="G93" s="87" t="s">
        <v>176</v>
      </c>
      <c r="H93" s="86" t="s">
        <v>177</v>
      </c>
      <c r="I93" s="721" t="s">
        <v>178</v>
      </c>
      <c r="T93" s="69" t="s">
        <v>75</v>
      </c>
      <c r="U93" s="41">
        <f t="shared" si="22"/>
        <v>4</v>
      </c>
      <c r="V93" s="41" t="s">
        <v>115</v>
      </c>
      <c r="W93" s="66" t="s">
        <v>159</v>
      </c>
      <c r="X93" s="65">
        <f>SUMIFS('Onshore (Raw data)'!E:E,'Onshore (Raw data)'!D:D,V93,'Onshore (Raw data)'!C:C, "Relative Return")</f>
        <v>34409838863</v>
      </c>
      <c r="Y93" s="71">
        <f>SUMIFS('Onshore (Raw data)'!F:F,'Onshore (Raw data)'!D:D,V93,'Onshore (Raw data)'!C:C, "Relative Return")</f>
        <v>52381398719</v>
      </c>
    </row>
    <row r="94" spans="2:25" ht="17.25" thickBot="1">
      <c r="B94" s="722"/>
      <c r="C94" s="723" t="s">
        <v>534</v>
      </c>
      <c r="D94" s="724" t="s">
        <v>50</v>
      </c>
      <c r="E94" s="725">
        <f>SUMIFS('Onshore (Raw data)'!E:E,'Onshore (Raw data)'!$A:$A,$B$92,'Onshore (Raw data)'!$D:$D,"野村")</f>
        <v>0</v>
      </c>
      <c r="F94" s="725">
        <f>SUMIFS('Onshore (Raw data)'!F:F,'Onshore (Raw data)'!$A:$A,$B$92,'Onshore (Raw data)'!$D:$D,"野村")</f>
        <v>0</v>
      </c>
      <c r="G94" s="724">
        <f>COUNTIFS('Onshore (Raw data)'!A:A,$B$92,'Onshore (Raw data)'!D:D,"野村")</f>
        <v>0</v>
      </c>
      <c r="H94" s="726">
        <f>E94/E95</f>
        <v>0</v>
      </c>
      <c r="I94" s="727">
        <f>F94/F95</f>
        <v>0</v>
      </c>
      <c r="T94" s="69" t="s">
        <v>76</v>
      </c>
      <c r="U94" s="41">
        <f t="shared" si="22"/>
        <v>10</v>
      </c>
      <c r="V94" s="41" t="s">
        <v>116</v>
      </c>
      <c r="W94" s="66" t="s">
        <v>169</v>
      </c>
      <c r="X94" s="65">
        <f>SUMIFS('Onshore (Raw data)'!E:E,'Onshore (Raw data)'!D:D,V94,'Onshore (Raw data)'!C:C, "Relative Return")</f>
        <v>0</v>
      </c>
      <c r="Y94" s="71">
        <f>SUMIFS('Onshore (Raw data)'!F:F,'Onshore (Raw data)'!D:D,V94,'Onshore (Raw data)'!C:C, "Relative Return")</f>
        <v>0</v>
      </c>
    </row>
    <row r="95" spans="2:25" ht="18" thickTop="1" thickBot="1">
      <c r="B95" s="54"/>
      <c r="C95" s="55"/>
      <c r="D95" s="55"/>
      <c r="E95" s="64">
        <f>SUMIF('Onshore (Raw data)'!$A:$A,$B$92,'Onshore (Raw data)'!E:E)</f>
        <v>23941461760</v>
      </c>
      <c r="F95" s="64">
        <f>SUMIF('Onshore (Raw data)'!$A:$A,$B$92,'Onshore (Raw data)'!F:F)</f>
        <v>34996601783</v>
      </c>
      <c r="G95" s="64"/>
      <c r="H95" s="122"/>
      <c r="I95" s="123"/>
      <c r="T95" s="69" t="s">
        <v>77</v>
      </c>
      <c r="U95" s="41">
        <f t="shared" si="22"/>
        <v>10</v>
      </c>
      <c r="V95" s="41" t="s">
        <v>117</v>
      </c>
      <c r="W95" s="41" t="s">
        <v>170</v>
      </c>
      <c r="X95" s="65">
        <f>SUMIFS('Onshore (Raw data)'!E:E,'Onshore (Raw data)'!D:D,V95,'Onshore (Raw data)'!C:C, "Relative Return")</f>
        <v>0</v>
      </c>
      <c r="Y95" s="71">
        <f>SUMIFS('Onshore (Raw data)'!F:F,'Onshore (Raw data)'!D:D,V95,'Onshore (Raw data)'!C:C, "Relative Return")</f>
        <v>0</v>
      </c>
    </row>
    <row r="96" spans="2:25">
      <c r="T96" s="69" t="s">
        <v>78</v>
      </c>
      <c r="U96" s="41">
        <f t="shared" si="22"/>
        <v>10</v>
      </c>
      <c r="V96" s="41" t="s">
        <v>118</v>
      </c>
      <c r="W96" s="41" t="s">
        <v>171</v>
      </c>
      <c r="X96" s="65">
        <f>SUMIFS('Onshore (Raw data)'!E:E,'Onshore (Raw data)'!D:D,V96,'Onshore (Raw data)'!C:C, "Relative Return")</f>
        <v>0</v>
      </c>
      <c r="Y96" s="71">
        <f>SUMIFS('Onshore (Raw data)'!F:F,'Onshore (Raw data)'!D:D,V96,'Onshore (Raw data)'!C:C, "Relative Return")</f>
        <v>0</v>
      </c>
    </row>
    <row r="97" spans="2:25">
      <c r="T97" s="69" t="s">
        <v>79</v>
      </c>
      <c r="U97" s="41">
        <f t="shared" si="22"/>
        <v>6</v>
      </c>
      <c r="V97" s="41" t="s">
        <v>119</v>
      </c>
      <c r="W97" s="66" t="s">
        <v>162</v>
      </c>
      <c r="X97" s="65">
        <f>SUMIFS('Onshore (Raw data)'!E:E,'Onshore (Raw data)'!D:D,V97,'Onshore (Raw data)'!C:C, "Relative Return")</f>
        <v>11000000000</v>
      </c>
      <c r="Y97" s="71">
        <f>SUMIFS('Onshore (Raw data)'!F:F,'Onshore (Raw data)'!D:D,V97,'Onshore (Raw data)'!C:C, "Relative Return")</f>
        <v>20255480029</v>
      </c>
    </row>
    <row r="98" spans="2:25" ht="17.25" thickBot="1">
      <c r="B98" s="58" t="s">
        <v>38</v>
      </c>
      <c r="T98" s="69" t="s">
        <v>80</v>
      </c>
      <c r="U98" s="41">
        <f t="shared" si="22"/>
        <v>3</v>
      </c>
      <c r="V98" s="41" t="s">
        <v>120</v>
      </c>
      <c r="W98" s="66" t="s">
        <v>158</v>
      </c>
      <c r="X98" s="65">
        <f>SUMIFS('Onshore (Raw data)'!E:E,'Onshore (Raw data)'!D:D,V98,'Onshore (Raw data)'!C:C, "Relative Return")</f>
        <v>29363332282</v>
      </c>
      <c r="Y98" s="71">
        <f>SUMIFS('Onshore (Raw data)'!F:F,'Onshore (Raw data)'!D:D,V98,'Onshore (Raw data)'!C:C, "Relative Return")</f>
        <v>55394606976</v>
      </c>
    </row>
    <row r="99" spans="2:25" ht="31.5">
      <c r="B99" s="719" t="s">
        <v>153</v>
      </c>
      <c r="C99" s="86" t="s">
        <v>181</v>
      </c>
      <c r="D99" s="86" t="s">
        <v>22</v>
      </c>
      <c r="E99" s="87" t="s">
        <v>2</v>
      </c>
      <c r="F99" s="720" t="s">
        <v>3</v>
      </c>
      <c r="G99" s="87" t="s">
        <v>176</v>
      </c>
      <c r="H99" s="86" t="s">
        <v>177</v>
      </c>
      <c r="I99" s="721" t="s">
        <v>178</v>
      </c>
      <c r="T99" s="69" t="s">
        <v>81</v>
      </c>
      <c r="U99" s="41">
        <f t="shared" si="22"/>
        <v>10</v>
      </c>
      <c r="V99" s="41" t="s">
        <v>121</v>
      </c>
      <c r="W99" s="66" t="s">
        <v>167</v>
      </c>
      <c r="X99" s="65">
        <f>SUMIFS('Onshore (Raw data)'!E:E,'Onshore (Raw data)'!D:D,V99,'Onshore (Raw data)'!C:C, "Relative Return")</f>
        <v>0</v>
      </c>
      <c r="Y99" s="71">
        <f>SUMIFS('Onshore (Raw data)'!F:F,'Onshore (Raw data)'!D:D,V99,'Onshore (Raw data)'!C:C, "Relative Return")</f>
        <v>0</v>
      </c>
    </row>
    <row r="100" spans="2:25" ht="17.25" thickBot="1">
      <c r="B100" s="722"/>
      <c r="C100" s="723" t="s">
        <v>534</v>
      </c>
      <c r="D100" s="724" t="s">
        <v>50</v>
      </c>
      <c r="E100" s="725">
        <f>SUMIFS('Onshore (Raw data)'!E:E,'Onshore (Raw data)'!$A:$A,$B$98,'Onshore (Raw data)'!$D:$D,"野村")</f>
        <v>7000000000</v>
      </c>
      <c r="F100" s="725">
        <f>SUMIFS('Onshore (Raw data)'!F:F,'Onshore (Raw data)'!$A:$A,$B$98,'Onshore (Raw data)'!$D:$D,"野村")</f>
        <v>10952940792</v>
      </c>
      <c r="G100" s="724">
        <f>COUNTIFS('Onshore (Raw data)'!A:A,$B$98,'Onshore (Raw data)'!D:D,"野村")</f>
        <v>2</v>
      </c>
      <c r="H100" s="726">
        <f>E100/E101</f>
        <v>0.11864406779661017</v>
      </c>
      <c r="I100" s="727">
        <f>F100/F101</f>
        <v>8.6111954935936638E-2</v>
      </c>
      <c r="T100" s="69" t="s">
        <v>82</v>
      </c>
      <c r="U100" s="41">
        <f t="shared" si="22"/>
        <v>10</v>
      </c>
      <c r="V100" s="41" t="s">
        <v>122</v>
      </c>
      <c r="W100" s="66" t="s">
        <v>168</v>
      </c>
      <c r="X100" s="65">
        <f>SUMIFS('Onshore (Raw data)'!E:E,'Onshore (Raw data)'!D:D,V100,'Onshore (Raw data)'!C:C, "Relative Return")</f>
        <v>0</v>
      </c>
      <c r="Y100" s="71">
        <f>SUMIFS('Onshore (Raw data)'!F:F,'Onshore (Raw data)'!D:D,V100,'Onshore (Raw data)'!C:C, "Relative Return")</f>
        <v>0</v>
      </c>
    </row>
    <row r="101" spans="2:25" ht="18" thickTop="1" thickBot="1">
      <c r="B101" s="54"/>
      <c r="C101" s="55"/>
      <c r="D101" s="55"/>
      <c r="E101" s="64">
        <f>SUMIF('Onshore (Raw data)'!$A:$A,$B$98,'Onshore (Raw data)'!E:E)</f>
        <v>59000000000</v>
      </c>
      <c r="F101" s="64">
        <f>SUMIF('Onshore (Raw data)'!$A:$A,$B$98,'Onshore (Raw data)'!F:F)</f>
        <v>127194195047</v>
      </c>
      <c r="G101" s="64"/>
      <c r="H101" s="122"/>
      <c r="I101" s="123"/>
      <c r="T101" s="69" t="s">
        <v>83</v>
      </c>
      <c r="U101" s="41">
        <f t="shared" si="22"/>
        <v>10</v>
      </c>
      <c r="V101" s="41" t="s">
        <v>123</v>
      </c>
      <c r="W101" s="41"/>
      <c r="X101" s="65">
        <f>SUMIFS('Onshore (Raw data)'!E:E,'Onshore (Raw data)'!D:D,V101,'Onshore (Raw data)'!C:C, "Relative Return")</f>
        <v>0</v>
      </c>
      <c r="Y101" s="71">
        <f>SUMIFS('Onshore (Raw data)'!F:F,'Onshore (Raw data)'!D:D,V101,'Onshore (Raw data)'!C:C, "Relative Return")</f>
        <v>0</v>
      </c>
    </row>
    <row r="102" spans="2:25">
      <c r="B102" s="42"/>
      <c r="C102" s="42"/>
      <c r="D102" s="42"/>
      <c r="E102" s="63"/>
      <c r="F102" s="114"/>
      <c r="G102" s="42"/>
      <c r="H102" s="42"/>
      <c r="I102" s="42"/>
      <c r="T102" s="69" t="s">
        <v>84</v>
      </c>
      <c r="U102" s="41">
        <f t="shared" si="22"/>
        <v>10</v>
      </c>
      <c r="V102" s="41" t="s">
        <v>124</v>
      </c>
      <c r="W102" s="41"/>
      <c r="X102" s="65">
        <f>SUMIFS('Onshore (Raw data)'!E:E,'Onshore (Raw data)'!D:D,V102,'Onshore (Raw data)'!C:C, "Relative Return")</f>
        <v>0</v>
      </c>
      <c r="Y102" s="71">
        <f>SUMIFS('Onshore (Raw data)'!F:F,'Onshore (Raw data)'!D:D,V102,'Onshore (Raw data)'!C:C, "Relative Return")</f>
        <v>0</v>
      </c>
    </row>
    <row r="103" spans="2:25">
      <c r="B103" s="42"/>
      <c r="C103" s="42"/>
      <c r="D103" s="42"/>
      <c r="E103" s="63"/>
      <c r="F103" s="114"/>
      <c r="G103" s="42"/>
      <c r="H103" s="42"/>
      <c r="I103" s="42"/>
      <c r="T103" s="69" t="s">
        <v>85</v>
      </c>
      <c r="U103" s="41">
        <f t="shared" si="22"/>
        <v>10</v>
      </c>
      <c r="V103" s="41" t="s">
        <v>125</v>
      </c>
      <c r="W103" s="41" t="s">
        <v>172</v>
      </c>
      <c r="X103" s="65">
        <f>SUMIFS('Onshore (Raw data)'!E:E,'Onshore (Raw data)'!D:D,V103,'Onshore (Raw data)'!C:C, "Relative Return")</f>
        <v>0</v>
      </c>
      <c r="Y103" s="71">
        <f>SUMIFS('Onshore (Raw data)'!F:F,'Onshore (Raw data)'!D:D,V103,'Onshore (Raw data)'!C:C, "Relative Return")</f>
        <v>0</v>
      </c>
    </row>
    <row r="104" spans="2:25">
      <c r="B104" s="42"/>
      <c r="C104" s="42"/>
      <c r="D104" s="42"/>
      <c r="E104" s="63"/>
      <c r="F104" s="114"/>
      <c r="G104" s="42"/>
      <c r="H104" s="42"/>
      <c r="I104" s="42"/>
      <c r="T104" s="69" t="s">
        <v>86</v>
      </c>
      <c r="U104" s="41">
        <f t="shared" si="22"/>
        <v>8</v>
      </c>
      <c r="V104" s="41" t="s">
        <v>126</v>
      </c>
      <c r="W104" s="66" t="s">
        <v>163</v>
      </c>
      <c r="X104" s="65">
        <f>SUMIFS('Onshore (Raw data)'!E:E,'Onshore (Raw data)'!D:D,V104,'Onshore (Raw data)'!C:C, "Relative Return")</f>
        <v>5000000000</v>
      </c>
      <c r="Y104" s="71">
        <f>SUMIFS('Onshore (Raw data)'!F:F,'Onshore (Raw data)'!D:D,V104,'Onshore (Raw data)'!C:C, "Relative Return")</f>
        <v>10541598448</v>
      </c>
    </row>
    <row r="105" spans="2:25">
      <c r="B105" s="42"/>
      <c r="C105" s="42"/>
      <c r="D105" s="42"/>
      <c r="E105" s="63"/>
      <c r="F105" s="114"/>
      <c r="G105" s="42"/>
      <c r="H105" s="42"/>
      <c r="I105" s="42"/>
      <c r="T105" s="69" t="s">
        <v>87</v>
      </c>
      <c r="U105" s="41">
        <f t="shared" si="22"/>
        <v>10</v>
      </c>
      <c r="V105" s="41" t="s">
        <v>127</v>
      </c>
      <c r="W105" s="41"/>
      <c r="X105" s="65">
        <f>SUMIFS('Onshore (Raw data)'!E:E,'Onshore (Raw data)'!D:D,V105,'Onshore (Raw data)'!C:C, "Relative Return")</f>
        <v>0</v>
      </c>
      <c r="Y105" s="71">
        <f>SUMIFS('Onshore (Raw data)'!F:F,'Onshore (Raw data)'!D:D,V105,'Onshore (Raw data)'!C:C, "Relative Return")</f>
        <v>0</v>
      </c>
    </row>
    <row r="106" spans="2:25">
      <c r="B106" s="42"/>
      <c r="C106" s="42"/>
      <c r="D106" s="42"/>
      <c r="E106" s="63"/>
      <c r="F106" s="114"/>
      <c r="G106" s="42"/>
      <c r="H106" s="42"/>
      <c r="I106" s="42"/>
      <c r="T106" s="69" t="s">
        <v>88</v>
      </c>
      <c r="U106" s="41">
        <f t="shared" si="22"/>
        <v>10</v>
      </c>
      <c r="V106" s="41" t="s">
        <v>128</v>
      </c>
      <c r="W106" s="41"/>
      <c r="X106" s="65">
        <f>SUMIFS('Onshore (Raw data)'!E:E,'Onshore (Raw data)'!D:D,V106,'Onshore (Raw data)'!C:C, "Relative Return")</f>
        <v>0</v>
      </c>
      <c r="Y106" s="71">
        <f>SUMIFS('Onshore (Raw data)'!F:F,'Onshore (Raw data)'!D:D,V106,'Onshore (Raw data)'!C:C, "Relative Return")</f>
        <v>0</v>
      </c>
    </row>
    <row r="107" spans="2:25">
      <c r="B107" s="42"/>
      <c r="C107" s="42"/>
      <c r="D107" s="42"/>
      <c r="E107" s="88"/>
      <c r="F107" s="114"/>
      <c r="G107" s="101"/>
      <c r="H107" s="110"/>
      <c r="I107" s="110"/>
      <c r="T107" s="69" t="s">
        <v>89</v>
      </c>
      <c r="U107" s="41">
        <f t="shared" si="22"/>
        <v>10</v>
      </c>
      <c r="V107" s="41" t="s">
        <v>129</v>
      </c>
      <c r="W107" s="41"/>
      <c r="X107" s="65">
        <f>SUMIFS('Onshore (Raw data)'!E:E,'Onshore (Raw data)'!D:D,V107,'Onshore (Raw data)'!C:C, "Relative Return")</f>
        <v>0</v>
      </c>
      <c r="Y107" s="71">
        <f>SUMIFS('Onshore (Raw data)'!F:F,'Onshore (Raw data)'!D:D,V107,'Onshore (Raw data)'!C:C, "Relative Return")</f>
        <v>0</v>
      </c>
    </row>
    <row r="108" spans="2:25">
      <c r="T108" s="69" t="s">
        <v>90</v>
      </c>
      <c r="U108" s="41">
        <f t="shared" si="22"/>
        <v>10</v>
      </c>
      <c r="V108" s="41" t="s">
        <v>130</v>
      </c>
      <c r="W108" s="41"/>
      <c r="X108" s="65">
        <f>SUMIFS('Onshore (Raw data)'!E:E,'Onshore (Raw data)'!D:D,V108,'Onshore (Raw data)'!C:C, "Relative Return")</f>
        <v>0</v>
      </c>
      <c r="Y108" s="71">
        <f>SUMIFS('Onshore (Raw data)'!F:F,'Onshore (Raw data)'!D:D,V108,'Onshore (Raw data)'!C:C, "Relative Return")</f>
        <v>0</v>
      </c>
    </row>
    <row r="109" spans="2:25">
      <c r="T109" s="69" t="s">
        <v>91</v>
      </c>
      <c r="U109" s="41">
        <f t="shared" si="22"/>
        <v>1</v>
      </c>
      <c r="V109" s="41" t="s">
        <v>131</v>
      </c>
      <c r="W109" s="66" t="s">
        <v>157</v>
      </c>
      <c r="X109" s="65">
        <f>SUMIFS('Onshore (Raw data)'!E:E,'Onshore (Raw data)'!D:D,V109,'Onshore (Raw data)'!C:C, "Relative Return")</f>
        <v>41224919717</v>
      </c>
      <c r="Y109" s="71">
        <f>SUMIFS('Onshore (Raw data)'!F:F,'Onshore (Raw data)'!D:D,V109,'Onshore (Raw data)'!C:C, "Relative Return")</f>
        <v>76663105389</v>
      </c>
    </row>
    <row r="110" spans="2:25">
      <c r="T110" s="69" t="s">
        <v>92</v>
      </c>
      <c r="U110" s="41">
        <f t="shared" si="22"/>
        <v>10</v>
      </c>
      <c r="V110" s="41" t="s">
        <v>132</v>
      </c>
      <c r="W110" s="66" t="s">
        <v>164</v>
      </c>
      <c r="X110" s="65">
        <f>SUMIFS('Onshore (Raw data)'!E:E,'Onshore (Raw data)'!D:D,V110,'Onshore (Raw data)'!C:C, "Relative Return")</f>
        <v>0</v>
      </c>
      <c r="Y110" s="71">
        <f>SUMIFS('Onshore (Raw data)'!F:F,'Onshore (Raw data)'!D:D,V110,'Onshore (Raw data)'!C:C, "Relative Return")</f>
        <v>0</v>
      </c>
    </row>
    <row r="111" spans="2:25">
      <c r="T111" s="69" t="s">
        <v>93</v>
      </c>
      <c r="U111" s="41">
        <f t="shared" si="22"/>
        <v>10</v>
      </c>
      <c r="V111" s="41" t="s">
        <v>133</v>
      </c>
      <c r="W111" s="41"/>
      <c r="X111" s="65">
        <f>SUMIFS('Onshore (Raw data)'!E:E,'Onshore (Raw data)'!D:D,V111,'Onshore (Raw data)'!C:C, "Relative Return")</f>
        <v>0</v>
      </c>
      <c r="Y111" s="71">
        <f>SUMIFS('Onshore (Raw data)'!F:F,'Onshore (Raw data)'!D:D,V111,'Onshore (Raw data)'!C:C, "Relative Return")</f>
        <v>0</v>
      </c>
    </row>
    <row r="112" spans="2:25">
      <c r="T112" s="69" t="s">
        <v>94</v>
      </c>
      <c r="U112" s="41">
        <f t="shared" si="22"/>
        <v>10</v>
      </c>
      <c r="V112" s="41" t="s">
        <v>134</v>
      </c>
      <c r="W112" s="41"/>
      <c r="X112" s="65">
        <f>SUMIFS('Onshore (Raw data)'!E:E,'Onshore (Raw data)'!D:D,V112,'Onshore (Raw data)'!C:C, "Relative Return")</f>
        <v>0</v>
      </c>
      <c r="Y112" s="71">
        <f>SUMIFS('Onshore (Raw data)'!F:F,'Onshore (Raw data)'!D:D,V112,'Onshore (Raw data)'!C:C, "Relative Return")</f>
        <v>0</v>
      </c>
    </row>
    <row r="113" spans="20:25">
      <c r="T113" s="69" t="s">
        <v>95</v>
      </c>
      <c r="U113" s="41">
        <f t="shared" si="22"/>
        <v>10</v>
      </c>
      <c r="V113" s="41" t="s">
        <v>135</v>
      </c>
      <c r="W113" s="41"/>
      <c r="X113" s="65">
        <f>SUMIFS('Onshore (Raw data)'!E:E,'Onshore (Raw data)'!D:D,V113,'Onshore (Raw data)'!C:C, "Relative Return")</f>
        <v>0</v>
      </c>
      <c r="Y113" s="71">
        <f>SUMIFS('Onshore (Raw data)'!F:F,'Onshore (Raw data)'!D:D,V113,'Onshore (Raw data)'!C:C, "Relative Return")</f>
        <v>0</v>
      </c>
    </row>
    <row r="114" spans="20:25">
      <c r="T114" s="242" t="s">
        <v>96</v>
      </c>
      <c r="U114" s="243">
        <f t="shared" si="22"/>
        <v>9</v>
      </c>
      <c r="V114" s="243" t="s">
        <v>136</v>
      </c>
      <c r="W114" s="243" t="s">
        <v>50</v>
      </c>
      <c r="X114" s="244">
        <f>SUMIFS('Onshore (Raw data)'!E:E,'Onshore (Raw data)'!D:D,V114,'Onshore (Raw data)'!C:C, "Relative Return")</f>
        <v>2000000000</v>
      </c>
      <c r="Y114" s="245">
        <f>SUMIFS('Onshore (Raw data)'!F:F,'Onshore (Raw data)'!D:D,V114,'Onshore (Raw data)'!C:C, "Relative Return")</f>
        <v>3482618252</v>
      </c>
    </row>
    <row r="115" spans="20:25">
      <c r="T115" s="69" t="s">
        <v>97</v>
      </c>
      <c r="U115" s="41">
        <f t="shared" si="22"/>
        <v>10</v>
      </c>
      <c r="V115" s="41" t="s">
        <v>137</v>
      </c>
      <c r="W115" s="41"/>
      <c r="X115" s="65">
        <f>SUMIFS('Onshore (Raw data)'!E:E,'Onshore (Raw data)'!D:D,V115,'Onshore (Raw data)'!C:C, "Relative Return")</f>
        <v>0</v>
      </c>
      <c r="Y115" s="71">
        <f>SUMIFS('Onshore (Raw data)'!F:F,'Onshore (Raw data)'!D:D,V115,'Onshore (Raw data)'!C:C, "Relative Return")</f>
        <v>0</v>
      </c>
    </row>
    <row r="116" spans="20:25">
      <c r="T116" s="69" t="s">
        <v>98</v>
      </c>
      <c r="U116" s="41">
        <f t="shared" si="22"/>
        <v>10</v>
      </c>
      <c r="V116" s="41" t="s">
        <v>138</v>
      </c>
      <c r="W116" s="41"/>
      <c r="X116" s="65">
        <f>SUMIFS('Onshore (Raw data)'!E:E,'Onshore (Raw data)'!D:D,V116,'Onshore (Raw data)'!C:C, "Relative Return")</f>
        <v>0</v>
      </c>
      <c r="Y116" s="71">
        <f>SUMIFS('Onshore (Raw data)'!F:F,'Onshore (Raw data)'!D:D,V116,'Onshore (Raw data)'!C:C, "Relative Return")</f>
        <v>0</v>
      </c>
    </row>
    <row r="117" spans="20:25">
      <c r="T117" s="69" t="s">
        <v>99</v>
      </c>
      <c r="U117" s="41">
        <f t="shared" si="22"/>
        <v>2</v>
      </c>
      <c r="V117" s="41" t="s">
        <v>139</v>
      </c>
      <c r="W117" s="66" t="s">
        <v>161</v>
      </c>
      <c r="X117" s="65">
        <f>SUMIFS('Onshore (Raw data)'!E:E,'Onshore (Raw data)'!D:D,V117,'Onshore (Raw data)'!C:C, "Relative Return")</f>
        <v>28017345063</v>
      </c>
      <c r="Y117" s="71">
        <f>SUMIFS('Onshore (Raw data)'!F:F,'Onshore (Raw data)'!D:D,V117,'Onshore (Raw data)'!C:C, "Relative Return")</f>
        <v>59944737066</v>
      </c>
    </row>
    <row r="118" spans="20:25">
      <c r="T118" s="69" t="s">
        <v>100</v>
      </c>
      <c r="U118" s="41">
        <f t="shared" si="22"/>
        <v>5</v>
      </c>
      <c r="V118" s="41" t="s">
        <v>140</v>
      </c>
      <c r="W118" s="66" t="s">
        <v>160</v>
      </c>
      <c r="X118" s="65">
        <f>SUMIFS('Onshore (Raw data)'!E:E,'Onshore (Raw data)'!D:D,V118,'Onshore (Raw data)'!C:C, "Relative Return")</f>
        <v>29851354162</v>
      </c>
      <c r="Y118" s="71">
        <f>SUMIFS('Onshore (Raw data)'!F:F,'Onshore (Raw data)'!D:D,V118,'Onshore (Raw data)'!C:C, "Relative Return")</f>
        <v>46647495574</v>
      </c>
    </row>
    <row r="119" spans="20:25">
      <c r="T119" s="69" t="s">
        <v>101</v>
      </c>
      <c r="U119" s="41">
        <f t="shared" si="22"/>
        <v>10</v>
      </c>
      <c r="V119" s="41" t="s">
        <v>141</v>
      </c>
      <c r="W119" s="41"/>
      <c r="X119" s="65">
        <f>SUMIFS('Onshore (Raw data)'!E:E,'Onshore (Raw data)'!D:D,V119,'Onshore (Raw data)'!C:C, "Relative Return")</f>
        <v>0</v>
      </c>
      <c r="Y119" s="71">
        <f>SUMIFS('Onshore (Raw data)'!F:F,'Onshore (Raw data)'!D:D,V119,'Onshore (Raw data)'!C:C, "Relative Return")</f>
        <v>0</v>
      </c>
    </row>
    <row r="120" spans="20:25">
      <c r="T120" s="69" t="s">
        <v>102</v>
      </c>
      <c r="U120" s="41">
        <f t="shared" si="22"/>
        <v>10</v>
      </c>
      <c r="V120" s="41" t="s">
        <v>142</v>
      </c>
      <c r="W120" s="41"/>
      <c r="X120" s="65">
        <f>SUMIFS('Onshore (Raw data)'!E:E,'Onshore (Raw data)'!D:D,V120,'Onshore (Raw data)'!C:C, "Relative Return")</f>
        <v>0</v>
      </c>
      <c r="Y120" s="71">
        <f>SUMIFS('Onshore (Raw data)'!F:F,'Onshore (Raw data)'!D:D,V120,'Onshore (Raw data)'!C:C, "Relative Return")</f>
        <v>0</v>
      </c>
    </row>
    <row r="121" spans="20:25">
      <c r="T121" s="69" t="s">
        <v>103</v>
      </c>
      <c r="U121" s="41">
        <f t="shared" si="22"/>
        <v>10</v>
      </c>
      <c r="V121" s="41" t="s">
        <v>143</v>
      </c>
      <c r="W121" s="41"/>
      <c r="X121" s="65">
        <f>SUMIFS('Onshore (Raw data)'!E:E,'Onshore (Raw data)'!D:D,V121,'Onshore (Raw data)'!C:C, "Relative Return")</f>
        <v>0</v>
      </c>
      <c r="Y121" s="71">
        <f>SUMIFS('Onshore (Raw data)'!F:F,'Onshore (Raw data)'!D:D,V121,'Onshore (Raw data)'!C:C, "Relative Return")</f>
        <v>0</v>
      </c>
    </row>
    <row r="122" spans="20:25">
      <c r="T122" s="69" t="s">
        <v>104</v>
      </c>
      <c r="U122" s="41">
        <f t="shared" si="22"/>
        <v>10</v>
      </c>
      <c r="V122" s="41" t="s">
        <v>144</v>
      </c>
      <c r="W122" s="66" t="s">
        <v>166</v>
      </c>
      <c r="X122" s="65">
        <f>SUMIFS('Onshore (Raw data)'!E:E,'Onshore (Raw data)'!D:D,V122,'Onshore (Raw data)'!C:C, "Relative Return")</f>
        <v>0</v>
      </c>
      <c r="Y122" s="71">
        <f>SUMIFS('Onshore (Raw data)'!F:F,'Onshore (Raw data)'!D:D,V122,'Onshore (Raw data)'!C:C, "Relative Return")</f>
        <v>0</v>
      </c>
    </row>
    <row r="123" spans="20:25">
      <c r="T123" s="69" t="s">
        <v>105</v>
      </c>
      <c r="U123" s="41">
        <f t="shared" si="22"/>
        <v>10</v>
      </c>
      <c r="V123" s="41" t="s">
        <v>145</v>
      </c>
      <c r="W123" s="41"/>
      <c r="X123" s="65">
        <f>SUMIFS('Onshore (Raw data)'!E:E,'Onshore (Raw data)'!D:D,V123,'Onshore (Raw data)'!C:C, "Relative Return")</f>
        <v>0</v>
      </c>
      <c r="Y123" s="71">
        <f>SUMIFS('Onshore (Raw data)'!F:F,'Onshore (Raw data)'!D:D,V123,'Onshore (Raw data)'!C:C, "Relative Return")</f>
        <v>0</v>
      </c>
    </row>
    <row r="124" spans="20:25">
      <c r="T124" s="69" t="s">
        <v>106</v>
      </c>
      <c r="U124" s="41">
        <f t="shared" si="22"/>
        <v>10</v>
      </c>
      <c r="V124" s="41" t="s">
        <v>146</v>
      </c>
      <c r="W124" s="41"/>
      <c r="X124" s="65">
        <f>SUMIFS('Onshore (Raw data)'!E:E,'Onshore (Raw data)'!D:D,V124,'Onshore (Raw data)'!C:C, "Relative Return")</f>
        <v>0</v>
      </c>
      <c r="Y124" s="71">
        <f>SUMIFS('Onshore (Raw data)'!F:F,'Onshore (Raw data)'!D:D,V124,'Onshore (Raw data)'!C:C, "Relative Return")</f>
        <v>0</v>
      </c>
    </row>
    <row r="125" spans="20:25">
      <c r="T125" s="69" t="s">
        <v>107</v>
      </c>
      <c r="U125" s="41">
        <f t="shared" si="22"/>
        <v>10</v>
      </c>
      <c r="V125" s="41" t="s">
        <v>147</v>
      </c>
      <c r="W125" s="41"/>
      <c r="X125" s="65">
        <f>SUMIFS('Onshore (Raw data)'!E:E,'Onshore (Raw data)'!D:D,V125,'Onshore (Raw data)'!C:C, "Relative Return")</f>
        <v>0</v>
      </c>
      <c r="Y125" s="71">
        <f>SUMIFS('Onshore (Raw data)'!F:F,'Onshore (Raw data)'!D:D,V125,'Onshore (Raw data)'!C:C, "Relative Return")</f>
        <v>0</v>
      </c>
    </row>
    <row r="126" spans="20:25">
      <c r="T126" s="69" t="s">
        <v>108</v>
      </c>
      <c r="U126" s="41">
        <f t="shared" si="22"/>
        <v>7</v>
      </c>
      <c r="V126" s="41" t="s">
        <v>148</v>
      </c>
      <c r="W126" s="66" t="s">
        <v>165</v>
      </c>
      <c r="X126" s="65">
        <f>SUMIFS('Onshore (Raw data)'!E:E,'Onshore (Raw data)'!D:D,V126,'Onshore (Raw data)'!C:C, "Relative Return")</f>
        <v>6000000000</v>
      </c>
      <c r="Y126" s="71">
        <f>SUMIFS('Onshore (Raw data)'!F:F,'Onshore (Raw data)'!D:D,V126,'Onshore (Raw data)'!C:C, "Relative Return")</f>
        <v>10587605511</v>
      </c>
    </row>
    <row r="127" spans="20:25">
      <c r="T127" s="69" t="s">
        <v>109</v>
      </c>
      <c r="U127" s="41">
        <f t="shared" si="22"/>
        <v>10</v>
      </c>
      <c r="V127" s="41" t="s">
        <v>149</v>
      </c>
      <c r="W127" s="41"/>
      <c r="X127" s="65">
        <f>SUMIFS('Onshore (Raw data)'!E:E,'Onshore (Raw data)'!D:D,V127,'Onshore (Raw data)'!C:C, "Relative Return")</f>
        <v>0</v>
      </c>
      <c r="Y127" s="71">
        <f>SUMIFS('Onshore (Raw data)'!F:F,'Onshore (Raw data)'!D:D,V127,'Onshore (Raw data)'!C:C, "Relative Return")</f>
        <v>0</v>
      </c>
    </row>
    <row r="128" spans="20:25">
      <c r="T128" s="69" t="s">
        <v>110</v>
      </c>
      <c r="U128" s="41">
        <f t="shared" si="22"/>
        <v>10</v>
      </c>
      <c r="V128" s="41" t="s">
        <v>150</v>
      </c>
      <c r="W128" s="41"/>
      <c r="X128" s="65">
        <f>SUMIFS('Onshore (Raw data)'!E:E,'Onshore (Raw data)'!D:D,V128,'Onshore (Raw data)'!C:C, "Relative Return")</f>
        <v>0</v>
      </c>
      <c r="Y128" s="71">
        <f>SUMIFS('Onshore (Raw data)'!F:F,'Onshore (Raw data)'!D:D,V128,'Onshore (Raw data)'!C:C, "Relative Return")</f>
        <v>0</v>
      </c>
    </row>
    <row r="129" spans="20:25" ht="17.25" thickBot="1">
      <c r="T129" s="72" t="s">
        <v>111</v>
      </c>
      <c r="U129" s="73">
        <f t="shared" si="22"/>
        <v>10</v>
      </c>
      <c r="V129" s="73" t="s">
        <v>151</v>
      </c>
      <c r="W129" s="73"/>
      <c r="X129" s="74">
        <f>SUMIFS('Onshore (Raw data)'!E:E,'Onshore (Raw data)'!D:D,V129,'Onshore (Raw data)'!C:C, "Relative Return")</f>
        <v>0</v>
      </c>
      <c r="Y129" s="75">
        <f>SUMIFS('Onshore (Raw data)'!F:F,'Onshore (Raw data)'!D:D,V129,'Onshore (Raw data)'!C:C, "Relative Return")</f>
        <v>0</v>
      </c>
    </row>
    <row r="130" spans="20:25">
      <c r="X130" s="100">
        <f>SUM(X91:X129)</f>
        <v>186866790087</v>
      </c>
      <c r="Y130" s="100">
        <f>SUM(Y91:Y129)</f>
        <v>335898645964</v>
      </c>
    </row>
  </sheetData>
  <phoneticPr fontId="2" type="noConversion"/>
  <pageMargins left="0.7" right="0.7" top="0.75" bottom="0.75" header="0.3" footer="0.3"/>
  <pageSetup paperSize="9" scale="2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B2:N85"/>
  <sheetViews>
    <sheetView zoomScale="80" zoomScaleNormal="80" workbookViewId="0">
      <selection activeCell="G23" sqref="G23"/>
    </sheetView>
  </sheetViews>
  <sheetFormatPr defaultRowHeight="15.75"/>
  <cols>
    <col min="1" max="1" width="3.125" style="137" customWidth="1"/>
    <col min="2" max="2" width="10.625" style="153" customWidth="1"/>
    <col min="3" max="3" width="15.625" style="153" customWidth="1"/>
    <col min="4" max="5" width="15.625" style="137" customWidth="1"/>
    <col min="6" max="6" width="10.625" style="153" customWidth="1"/>
    <col min="7" max="8" width="13.125" style="153" customWidth="1"/>
    <col min="9" max="9" width="5.625" style="137" customWidth="1"/>
    <col min="10" max="10" width="9" style="137"/>
    <col min="11" max="11" width="18.25" style="137" bestFit="1" customWidth="1"/>
    <col min="12" max="13" width="15.625" style="137" customWidth="1"/>
    <col min="14" max="14" width="10.625" style="153" customWidth="1"/>
    <col min="15" max="16384" width="9" style="137"/>
  </cols>
  <sheetData>
    <row r="2" spans="2:14" ht="16.5" thickBot="1">
      <c r="B2" s="381" t="s">
        <v>246</v>
      </c>
    </row>
    <row r="3" spans="2:14" ht="48" thickBot="1">
      <c r="B3" s="60" t="s">
        <v>153</v>
      </c>
      <c r="C3" s="56" t="s">
        <v>201</v>
      </c>
      <c r="D3" s="62" t="s">
        <v>242</v>
      </c>
      <c r="E3" s="62" t="s">
        <v>244</v>
      </c>
      <c r="F3" s="62" t="s">
        <v>176</v>
      </c>
      <c r="G3" s="56" t="s">
        <v>177</v>
      </c>
      <c r="H3" s="57" t="s">
        <v>178</v>
      </c>
      <c r="J3" s="85" t="s">
        <v>153</v>
      </c>
      <c r="K3" s="56" t="s">
        <v>201</v>
      </c>
      <c r="L3" s="62" t="s">
        <v>243</v>
      </c>
      <c r="M3" s="78" t="s">
        <v>245</v>
      </c>
      <c r="N3" s="171" t="s">
        <v>176</v>
      </c>
    </row>
    <row r="4" spans="2:14">
      <c r="B4" s="157">
        <v>1</v>
      </c>
      <c r="C4" s="154" t="str">
        <f t="shared" ref="C4:C13" si="0">VLOOKUP(B4,$J$3:$M$59,2,0)</f>
        <v>BlackRock</v>
      </c>
      <c r="D4" s="152">
        <f>SUMIFS('Offshore (Raw data)'!G:G,'Offshore (Raw data)'!F:F,'Offshore Mandate'!C4)</f>
        <v>8559844183</v>
      </c>
      <c r="E4" s="152">
        <f>SUMIFS('Offshore (Raw data)'!H:H,'Offshore (Raw data)'!F:F,'Offshore Mandate'!C4)</f>
        <v>11851237016.200001</v>
      </c>
      <c r="F4" s="174">
        <f>SUMPRODUCT(ISNUMBER(FIND(C4,'Offshore (Raw data)'!F:F))*1)</f>
        <v>18</v>
      </c>
      <c r="G4" s="161">
        <f t="shared" ref="G4:G14" si="1">D4/$D$15</f>
        <v>0.11564919419143907</v>
      </c>
      <c r="H4" s="162">
        <f t="shared" ref="H4:H14" si="2">E4/$E$15</f>
        <v>0.1265355603380543</v>
      </c>
      <c r="J4" s="158">
        <f t="shared" ref="J4:J49" si="3">RANK(M4, $M$4:$M$56)</f>
        <v>1</v>
      </c>
      <c r="K4" s="169" t="s">
        <v>202</v>
      </c>
      <c r="L4" s="149">
        <f>SUMIFS('Offshore (Raw data)'!G:G,'Offshore (Raw data)'!F:F,K4)</f>
        <v>8559844183</v>
      </c>
      <c r="M4" s="170">
        <f>SUMIFS('Offshore (Raw data)'!H:H,'Offshore (Raw data)'!F:F,K4)</f>
        <v>11851237016.200001</v>
      </c>
      <c r="N4" s="172">
        <f>SUMPRODUCT(ISNUMBER(FIND(K4,'Offshore (Raw data)'!F:F))*1)</f>
        <v>18</v>
      </c>
    </row>
    <row r="5" spans="2:14">
      <c r="B5" s="138">
        <v>2</v>
      </c>
      <c r="C5" s="155" t="str">
        <f t="shared" si="0"/>
        <v>State Street</v>
      </c>
      <c r="D5" s="140">
        <f>SUMIFS('Offshore (Raw data)'!G:G,'Offshore (Raw data)'!F:F,'Offshore Mandate'!C5)</f>
        <v>4790163285</v>
      </c>
      <c r="E5" s="140">
        <f>SUMIFS('Offshore (Raw data)'!H:H,'Offshore (Raw data)'!F:F,'Offshore Mandate'!C5)</f>
        <v>6393942781</v>
      </c>
      <c r="F5" s="175">
        <f>SUMPRODUCT(ISNUMBER(FIND(C5,'Offshore (Raw data)'!F:F))*1)</f>
        <v>12</v>
      </c>
      <c r="G5" s="163">
        <f t="shared" si="1"/>
        <v>6.4718295346529522E-2</v>
      </c>
      <c r="H5" s="164">
        <f t="shared" si="2"/>
        <v>6.8268074586420757E-2</v>
      </c>
      <c r="J5" s="138">
        <f t="shared" si="3"/>
        <v>2</v>
      </c>
      <c r="K5" s="139" t="s">
        <v>203</v>
      </c>
      <c r="L5" s="140">
        <f>SUMIFS('Offshore (Raw data)'!G:G,'Offshore (Raw data)'!F:F,K5)</f>
        <v>4790163285</v>
      </c>
      <c r="M5" s="141">
        <f>SUMIFS('Offshore (Raw data)'!H:H,'Offshore (Raw data)'!F:F,K5)</f>
        <v>6393942781</v>
      </c>
      <c r="N5" s="172">
        <f>SUMPRODUCT(ISNUMBER(FIND(K5,'Offshore (Raw data)'!F:F))*1)</f>
        <v>12</v>
      </c>
    </row>
    <row r="6" spans="2:14">
      <c r="B6" s="138">
        <v>3</v>
      </c>
      <c r="C6" s="155" t="str">
        <f t="shared" si="0"/>
        <v>J.P. Morgan</v>
      </c>
      <c r="D6" s="140">
        <f>SUMIFS('Offshore (Raw data)'!G:G,'Offshore (Raw data)'!F:F,'Offshore Mandate'!C6)</f>
        <v>4489252056</v>
      </c>
      <c r="E6" s="140">
        <f>SUMIFS('Offshore (Raw data)'!H:H,'Offshore (Raw data)'!F:F,'Offshore Mandate'!C6)</f>
        <v>5441702595.3800001</v>
      </c>
      <c r="F6" s="175">
        <f>SUMPRODUCT(ISNUMBER(FIND(C6,'Offshore (Raw data)'!F:F))*1)</f>
        <v>9</v>
      </c>
      <c r="G6" s="163">
        <f t="shared" si="1"/>
        <v>6.0652784291302692E-2</v>
      </c>
      <c r="H6" s="164">
        <f t="shared" si="2"/>
        <v>5.8101013941263366E-2</v>
      </c>
      <c r="J6" s="138">
        <f t="shared" si="3"/>
        <v>15</v>
      </c>
      <c r="K6" s="139" t="s">
        <v>205</v>
      </c>
      <c r="L6" s="140">
        <f>SUMIFS('Offshore (Raw data)'!G:G,'Offshore (Raw data)'!F:F,K6)</f>
        <v>1533415787.6700001</v>
      </c>
      <c r="M6" s="141">
        <f>SUMIFS('Offshore (Raw data)'!H:H,'Offshore (Raw data)'!F:F,K6)</f>
        <v>2617820313.5999999</v>
      </c>
      <c r="N6" s="172">
        <f>SUMPRODUCT(ISNUMBER(FIND(K6,'Offshore (Raw data)'!F:F))*1)</f>
        <v>6</v>
      </c>
    </row>
    <row r="7" spans="2:14">
      <c r="B7" s="138">
        <v>4</v>
      </c>
      <c r="C7" s="155" t="str">
        <f t="shared" si="0"/>
        <v>PIMCO</v>
      </c>
      <c r="D7" s="140">
        <f>SUMIFS('Offshore (Raw data)'!G:G,'Offshore (Raw data)'!F:F,'Offshore Mandate'!C7)</f>
        <v>4037699303</v>
      </c>
      <c r="E7" s="140">
        <f>SUMIFS('Offshore (Raw data)'!H:H,'Offshore (Raw data)'!F:F,'Offshore Mandate'!C7)</f>
        <v>4457820054</v>
      </c>
      <c r="F7" s="175">
        <f>SUMPRODUCT(ISNUMBER(FIND(C7,'Offshore (Raw data)'!F:F))*1)</f>
        <v>5</v>
      </c>
      <c r="G7" s="163">
        <f t="shared" si="1"/>
        <v>5.4552005947335967E-2</v>
      </c>
      <c r="H7" s="164">
        <f t="shared" si="2"/>
        <v>4.7596108123400829E-2</v>
      </c>
      <c r="J7" s="138">
        <f t="shared" si="3"/>
        <v>8</v>
      </c>
      <c r="K7" s="139" t="s">
        <v>206</v>
      </c>
      <c r="L7" s="140">
        <f>SUMIFS('Offshore (Raw data)'!G:G,'Offshore (Raw data)'!F:F,K7)</f>
        <v>2714049526</v>
      </c>
      <c r="M7" s="141">
        <f>SUMIFS('Offshore (Raw data)'!H:H,'Offshore (Raw data)'!F:F,K7)</f>
        <v>3596056830</v>
      </c>
      <c r="N7" s="172">
        <f>SUMPRODUCT(ISNUMBER(FIND(K7,'Offshore (Raw data)'!F:F))*1)</f>
        <v>6</v>
      </c>
    </row>
    <row r="8" spans="2:14">
      <c r="B8" s="138">
        <v>5</v>
      </c>
      <c r="C8" s="155" t="str">
        <f t="shared" si="0"/>
        <v>DWS</v>
      </c>
      <c r="D8" s="140">
        <f>SUMIFS('Offshore (Raw data)'!G:G,'Offshore (Raw data)'!F:F,'Offshore Mandate'!C8)</f>
        <v>3793437905</v>
      </c>
      <c r="E8" s="140">
        <f>SUMIFS('Offshore (Raw data)'!H:H,'Offshore (Raw data)'!F:F,'Offshore Mandate'!C8)</f>
        <v>4428403798.7300005</v>
      </c>
      <c r="F8" s="175">
        <f>SUMPRODUCT(ISNUMBER(FIND(C8,'Offshore (Raw data)'!F:F))*1)</f>
        <v>12</v>
      </c>
      <c r="G8" s="163">
        <f t="shared" si="1"/>
        <v>5.1251871827269077E-2</v>
      </c>
      <c r="H8" s="164">
        <f t="shared" si="2"/>
        <v>4.7282031007353904E-2</v>
      </c>
      <c r="J8" s="138">
        <f t="shared" si="3"/>
        <v>6</v>
      </c>
      <c r="K8" s="139" t="s">
        <v>315</v>
      </c>
      <c r="L8" s="140">
        <f>SUMIFS('Offshore (Raw data)'!G:G,'Offshore (Raw data)'!F:F,K8)</f>
        <v>3069672027</v>
      </c>
      <c r="M8" s="141">
        <f>SUMIFS('Offshore (Raw data)'!H:H,'Offshore (Raw data)'!F:F,K8)</f>
        <v>4328706678</v>
      </c>
      <c r="N8" s="172">
        <f>SUMPRODUCT(ISNUMBER(FIND(K8,'Offshore (Raw data)'!F:F))*1)</f>
        <v>7</v>
      </c>
    </row>
    <row r="9" spans="2:14">
      <c r="B9" s="138">
        <v>6</v>
      </c>
      <c r="C9" s="155" t="str">
        <f t="shared" si="0"/>
        <v>Northern Trust</v>
      </c>
      <c r="D9" s="140">
        <f>SUMIFS('Offshore (Raw data)'!G:G,'Offshore (Raw data)'!F:F,'Offshore Mandate'!C9)</f>
        <v>3069672027</v>
      </c>
      <c r="E9" s="140">
        <f>SUMIFS('Offshore (Raw data)'!H:H,'Offshore (Raw data)'!F:F,'Offshore Mandate'!C9)</f>
        <v>4328706678</v>
      </c>
      <c r="F9" s="175">
        <f>SUMPRODUCT(ISNUMBER(FIND(C9,'Offshore (Raw data)'!F:F))*1)</f>
        <v>7</v>
      </c>
      <c r="G9" s="163">
        <f t="shared" si="1"/>
        <v>4.1473312920765282E-2</v>
      </c>
      <c r="H9" s="164">
        <f t="shared" si="2"/>
        <v>4.6217565667709029E-2</v>
      </c>
      <c r="J9" s="138">
        <f t="shared" si="3"/>
        <v>10</v>
      </c>
      <c r="K9" s="139" t="s">
        <v>207</v>
      </c>
      <c r="L9" s="140">
        <f>SUMIFS('Offshore (Raw data)'!G:G,'Offshore (Raw data)'!F:F,K9)</f>
        <v>2135160124</v>
      </c>
      <c r="M9" s="141">
        <f>SUMIFS('Offshore (Raw data)'!H:H,'Offshore (Raw data)'!F:F,K9)</f>
        <v>3044753346</v>
      </c>
      <c r="N9" s="172">
        <f>SUMPRODUCT(ISNUMBER(FIND(K9,'Offshore (Raw data)'!F:F))*1)</f>
        <v>4</v>
      </c>
    </row>
    <row r="10" spans="2:14">
      <c r="B10" s="138">
        <v>7</v>
      </c>
      <c r="C10" s="155" t="str">
        <f t="shared" si="0"/>
        <v>Fidelity</v>
      </c>
      <c r="D10" s="140">
        <f>SUMIFS('Offshore (Raw data)'!G:G,'Offshore (Raw data)'!F:F,'Offshore Mandate'!C10)</f>
        <v>3059655699.0700002</v>
      </c>
      <c r="E10" s="140">
        <f>SUMIFS('Offshore (Raw data)'!H:H,'Offshore (Raw data)'!F:F,'Offshore Mandate'!C10)</f>
        <v>3650927065.75</v>
      </c>
      <c r="F10" s="175">
        <f>SUMPRODUCT(ISNUMBER(FIND(C10,'Offshore (Raw data)'!F:F))*1)</f>
        <v>8</v>
      </c>
      <c r="G10" s="163">
        <f t="shared" si="1"/>
        <v>4.1337985661402045E-2</v>
      </c>
      <c r="H10" s="164">
        <f t="shared" si="2"/>
        <v>3.8980918311443249E-2</v>
      </c>
      <c r="J10" s="138">
        <f t="shared" si="3"/>
        <v>3</v>
      </c>
      <c r="K10" s="139" t="s">
        <v>208</v>
      </c>
      <c r="L10" s="140">
        <f>SUMIFS('Offshore (Raw data)'!G:G,'Offshore (Raw data)'!F:F,K10)</f>
        <v>4489252056</v>
      </c>
      <c r="M10" s="141">
        <f>SUMIFS('Offshore (Raw data)'!H:H,'Offshore (Raw data)'!F:F,K10)</f>
        <v>5441702595.3800001</v>
      </c>
      <c r="N10" s="172">
        <f>SUMPRODUCT(ISNUMBER(FIND(K10,'Offshore (Raw data)'!F:F))*1)</f>
        <v>9</v>
      </c>
    </row>
    <row r="11" spans="2:14">
      <c r="B11" s="138">
        <v>8</v>
      </c>
      <c r="C11" s="155" t="str">
        <f t="shared" si="0"/>
        <v>Invesco</v>
      </c>
      <c r="D11" s="140">
        <f>SUMIFS('Offshore (Raw data)'!G:G,'Offshore (Raw data)'!F:F,'Offshore Mandate'!C11)</f>
        <v>2714049526</v>
      </c>
      <c r="E11" s="140">
        <f>SUMIFS('Offshore (Raw data)'!H:H,'Offshore (Raw data)'!F:F,'Offshore Mandate'!C11)</f>
        <v>3596056830</v>
      </c>
      <c r="F11" s="175">
        <f>SUMPRODUCT(ISNUMBER(FIND(C11,'Offshore (Raw data)'!F:F))*1)</f>
        <v>6</v>
      </c>
      <c r="G11" s="163">
        <f>D11/$D$15</f>
        <v>3.6668616153191627E-2</v>
      </c>
      <c r="H11" s="164">
        <f t="shared" si="2"/>
        <v>3.8395069254756872E-2</v>
      </c>
      <c r="J11" s="138">
        <f t="shared" si="3"/>
        <v>4</v>
      </c>
      <c r="K11" s="139" t="s">
        <v>204</v>
      </c>
      <c r="L11" s="140">
        <f>SUMIFS('Offshore (Raw data)'!G:G,'Offshore (Raw data)'!F:F,K11)</f>
        <v>4037699303</v>
      </c>
      <c r="M11" s="141">
        <f>SUMIFS('Offshore (Raw data)'!H:H,'Offshore (Raw data)'!F:F,K11)</f>
        <v>4457820054</v>
      </c>
      <c r="N11" s="172">
        <f>SUMPRODUCT(ISNUMBER(FIND(K11,'Offshore (Raw data)'!F:F))*1)</f>
        <v>5</v>
      </c>
    </row>
    <row r="12" spans="2:14">
      <c r="B12" s="138">
        <v>9</v>
      </c>
      <c r="C12" s="155" t="str">
        <f t="shared" si="0"/>
        <v>Wellington</v>
      </c>
      <c r="D12" s="140">
        <f>SUMIFS('Offshore (Raw data)'!G:G,'Offshore (Raw data)'!F:F,'Offshore Mandate'!C12)</f>
        <v>2493431544</v>
      </c>
      <c r="E12" s="140">
        <f>SUMIFS('Offshore (Raw data)'!H:H,'Offshore (Raw data)'!F:F,'Offshore Mandate'!C12)</f>
        <v>3344153606</v>
      </c>
      <c r="F12" s="175">
        <f>SUMPRODUCT(ISNUMBER(FIND(C12,'Offshore (Raw data)'!F:F))*1)</f>
        <v>6</v>
      </c>
      <c r="G12" s="163">
        <f>D12/$D$15</f>
        <v>3.3687920325443592E-2</v>
      </c>
      <c r="H12" s="164">
        <f t="shared" si="2"/>
        <v>3.5705500599920982E-2</v>
      </c>
      <c r="I12" s="150"/>
      <c r="J12" s="138">
        <f t="shared" si="3"/>
        <v>9</v>
      </c>
      <c r="K12" s="139" t="s">
        <v>237</v>
      </c>
      <c r="L12" s="140">
        <f>SUMIFS('Offshore (Raw data)'!G:G,'Offshore (Raw data)'!F:F,K12)</f>
        <v>2493431544</v>
      </c>
      <c r="M12" s="141">
        <f>SUMIFS('Offshore (Raw data)'!H:H,'Offshore (Raw data)'!F:F,K12)</f>
        <v>3344153606</v>
      </c>
      <c r="N12" s="172">
        <f>SUMPRODUCT(ISNUMBER(FIND(K12,'Offshore (Raw data)'!F:F))*1)</f>
        <v>6</v>
      </c>
    </row>
    <row r="13" spans="2:14">
      <c r="B13" s="138">
        <v>10</v>
      </c>
      <c r="C13" s="155" t="str">
        <f t="shared" si="0"/>
        <v>Vontobel</v>
      </c>
      <c r="D13" s="140">
        <f>SUMIFS('Offshore (Raw data)'!G:G,'Offshore (Raw data)'!F:F,'Offshore Mandate'!C13)</f>
        <v>2135160124</v>
      </c>
      <c r="E13" s="140">
        <f>SUMIFS('Offshore (Raw data)'!H:H,'Offshore (Raw data)'!F:F,'Offshore Mandate'!C13)</f>
        <v>3044753346</v>
      </c>
      <c r="F13" s="175">
        <f>SUMPRODUCT(ISNUMBER(FIND(C13,'Offshore (Raw data)'!F:F))*1)</f>
        <v>4</v>
      </c>
      <c r="G13" s="163">
        <f t="shared" si="1"/>
        <v>2.8847434898487935E-2</v>
      </c>
      <c r="H13" s="164">
        <f t="shared" si="2"/>
        <v>3.2508806481604667E-2</v>
      </c>
      <c r="I13" s="150"/>
      <c r="J13" s="138">
        <f t="shared" si="3"/>
        <v>13</v>
      </c>
      <c r="K13" s="139" t="s">
        <v>224</v>
      </c>
      <c r="L13" s="140">
        <f>SUMIFS('Offshore (Raw data)'!G:G,'Offshore (Raw data)'!F:F,K13)</f>
        <v>2546021732</v>
      </c>
      <c r="M13" s="141">
        <f>SUMIFS('Offshore (Raw data)'!H:H,'Offshore (Raw data)'!F:F,K13)</f>
        <v>2904327666</v>
      </c>
      <c r="N13" s="172">
        <f>SUMPRODUCT(ISNUMBER(FIND(K13,'Offshore (Raw data)'!F:F))*1)</f>
        <v>3</v>
      </c>
    </row>
    <row r="14" spans="2:14" ht="16.5" thickBot="1">
      <c r="B14" s="142"/>
      <c r="C14" s="160" t="s">
        <v>240</v>
      </c>
      <c r="D14" s="379">
        <f>D15-SUM(D4:D13)</f>
        <v>34873231627.669991</v>
      </c>
      <c r="E14" s="379">
        <f>E15-SUM(E4:E13)</f>
        <v>43121635821.210022</v>
      </c>
      <c r="F14" s="380">
        <f>F15-SUM(F4:F13)</f>
        <v>93</v>
      </c>
      <c r="G14" s="165">
        <f t="shared" si="1"/>
        <v>0.47116057843683318</v>
      </c>
      <c r="H14" s="166">
        <f t="shared" si="2"/>
        <v>0.46040935168807207</v>
      </c>
      <c r="I14" s="150"/>
      <c r="J14" s="138">
        <f t="shared" si="3"/>
        <v>14</v>
      </c>
      <c r="K14" s="139" t="s">
        <v>209</v>
      </c>
      <c r="L14" s="140">
        <f>SUMIFS('Offshore (Raw data)'!G:G,'Offshore (Raw data)'!F:F,K14)</f>
        <v>1901936411</v>
      </c>
      <c r="M14" s="141">
        <f>SUMIFS('Offshore (Raw data)'!H:H,'Offshore (Raw data)'!F:F,K14)</f>
        <v>2780540614.9700003</v>
      </c>
      <c r="N14" s="172">
        <f>SUMPRODUCT(ISNUMBER(FIND(K14,'Offshore (Raw data)'!F:F))*1)</f>
        <v>2</v>
      </c>
    </row>
    <row r="15" spans="2:14" ht="17.25" thickTop="1" thickBot="1">
      <c r="B15" s="146"/>
      <c r="C15" s="159" t="s">
        <v>241</v>
      </c>
      <c r="D15" s="148">
        <f>L57</f>
        <v>74015597279.73999</v>
      </c>
      <c r="E15" s="148">
        <f>M57</f>
        <v>93659339592.27002</v>
      </c>
      <c r="F15" s="176">
        <f>SUM(N57)</f>
        <v>180</v>
      </c>
      <c r="G15" s="167">
        <f>SUM(G4:G14)</f>
        <v>1</v>
      </c>
      <c r="H15" s="168">
        <f>SUM(H4:H14)</f>
        <v>1</v>
      </c>
      <c r="I15" s="150"/>
      <c r="J15" s="138">
        <f t="shared" si="3"/>
        <v>16</v>
      </c>
      <c r="K15" s="139" t="s">
        <v>633</v>
      </c>
      <c r="L15" s="140">
        <f>SUMIFS('Offshore (Raw data)'!G:G,'Offshore (Raw data)'!F:F,K15)</f>
        <v>2279958309</v>
      </c>
      <c r="M15" s="141">
        <f>SUMIFS('Offshore (Raw data)'!H:H,'Offshore (Raw data)'!F:F,K15)</f>
        <v>2491842050</v>
      </c>
      <c r="N15" s="172">
        <f>SUMPRODUCT(ISNUMBER(FIND(K15,'Offshore (Raw data)'!F:F))*1)</f>
        <v>5</v>
      </c>
    </row>
    <row r="16" spans="2:14">
      <c r="B16" s="157"/>
      <c r="C16" s="154"/>
      <c r="D16" s="152"/>
      <c r="E16" s="152"/>
      <c r="F16" s="154"/>
      <c r="G16" s="154"/>
      <c r="H16" s="410"/>
      <c r="I16" s="150"/>
      <c r="J16" s="138">
        <f t="shared" si="3"/>
        <v>7</v>
      </c>
      <c r="K16" s="139" t="s">
        <v>218</v>
      </c>
      <c r="L16" s="140">
        <f>SUMIFS('Offshore (Raw data)'!G:G,'Offshore (Raw data)'!F:F,K16)</f>
        <v>3059655699.0700002</v>
      </c>
      <c r="M16" s="141">
        <f>SUMIFS('Offshore (Raw data)'!H:H,'Offshore (Raw data)'!F:F,K16)</f>
        <v>3650927065.75</v>
      </c>
      <c r="N16" s="172">
        <f>SUMPRODUCT(ISNUMBER(FIND(K16,'Offshore (Raw data)'!F:F))*1)</f>
        <v>8</v>
      </c>
    </row>
    <row r="17" spans="2:14" ht="32.25" thickBot="1">
      <c r="B17" s="411">
        <v>7</v>
      </c>
      <c r="C17" s="412" t="s">
        <v>631</v>
      </c>
      <c r="D17" s="413">
        <f>L30+L31+L35+L41+L47+L52</f>
        <v>3372935539</v>
      </c>
      <c r="E17" s="413">
        <f>M30+M31+M35+M41+M47+M52</f>
        <v>4028299607.9899998</v>
      </c>
      <c r="F17" s="409">
        <f>N30+N31+N35+N41+N47+N52</f>
        <v>17</v>
      </c>
      <c r="G17" s="414">
        <f>D17/$D$15</f>
        <v>4.5570604885509194E-2</v>
      </c>
      <c r="H17" s="415">
        <f>E17/$E$15</f>
        <v>4.3010121847180602E-2</v>
      </c>
      <c r="I17" s="150"/>
      <c r="J17" s="138">
        <f t="shared" si="3"/>
        <v>5</v>
      </c>
      <c r="K17" s="139" t="s">
        <v>564</v>
      </c>
      <c r="L17" s="140">
        <f>SUMIFS('Offshore (Raw data)'!G:G,'Offshore (Raw data)'!F:F,K17)</f>
        <v>3793437905</v>
      </c>
      <c r="M17" s="141">
        <f>SUMIFS('Offshore (Raw data)'!H:H,'Offshore (Raw data)'!F:F,K17)</f>
        <v>4428403798.7300005</v>
      </c>
      <c r="N17" s="172">
        <f>SUMPRODUCT(ISNUMBER(FIND(K17,'Offshore (Raw data)'!F:F))*1)</f>
        <v>12</v>
      </c>
    </row>
    <row r="18" spans="2:14">
      <c r="B18" s="156"/>
      <c r="C18" s="156"/>
      <c r="D18" s="151"/>
      <c r="E18" s="151"/>
      <c r="F18" s="156"/>
      <c r="G18" s="156"/>
      <c r="H18" s="156"/>
      <c r="I18" s="150"/>
      <c r="J18" s="138">
        <f t="shared" si="3"/>
        <v>12</v>
      </c>
      <c r="K18" s="139" t="s">
        <v>221</v>
      </c>
      <c r="L18" s="140">
        <f>SUMIFS('Offshore (Raw data)'!G:G,'Offshore (Raw data)'!F:F,K18)</f>
        <v>2197501132</v>
      </c>
      <c r="M18" s="141">
        <f>SUMIFS('Offshore (Raw data)'!H:H,'Offshore (Raw data)'!F:F,K18)</f>
        <v>3013242895</v>
      </c>
      <c r="N18" s="172">
        <f>SUMPRODUCT(ISNUMBER(FIND(K18,'Offshore (Raw data)'!F:F))*1)</f>
        <v>3</v>
      </c>
    </row>
    <row r="19" spans="2:14">
      <c r="B19" s="156"/>
      <c r="C19" s="156"/>
      <c r="D19" s="151"/>
      <c r="E19" s="417"/>
      <c r="F19" s="156"/>
      <c r="G19" s="419"/>
      <c r="H19" s="156"/>
      <c r="I19" s="150"/>
      <c r="J19" s="138">
        <f t="shared" si="3"/>
        <v>11</v>
      </c>
      <c r="K19" s="139" t="s">
        <v>220</v>
      </c>
      <c r="L19" s="140">
        <f>SUMIFS('Offshore (Raw data)'!G:G,'Offshore (Raw data)'!F:F,K19)</f>
        <v>2196789319</v>
      </c>
      <c r="M19" s="141">
        <f>SUMIFS('Offshore (Raw data)'!H:H,'Offshore (Raw data)'!F:F,K19)</f>
        <v>3021613042</v>
      </c>
      <c r="N19" s="172">
        <f>SUMPRODUCT(ISNUMBER(FIND(K19,'Offshore (Raw data)'!F:F))*1)</f>
        <v>3</v>
      </c>
    </row>
    <row r="20" spans="2:14">
      <c r="B20" s="156"/>
      <c r="C20" s="156"/>
      <c r="D20" s="151"/>
      <c r="E20" s="151"/>
      <c r="F20" s="156"/>
      <c r="G20" s="156"/>
      <c r="H20" s="156"/>
      <c r="I20" s="150"/>
      <c r="J20" s="138">
        <f t="shared" si="3"/>
        <v>26</v>
      </c>
      <c r="K20" s="139" t="s">
        <v>210</v>
      </c>
      <c r="L20" s="140">
        <f>SUMIFS('Offshore (Raw data)'!G:G,'Offshore (Raw data)'!F:F,K20)</f>
        <v>1207613021</v>
      </c>
      <c r="M20" s="141">
        <f>SUMIFS('Offshore (Raw data)'!H:H,'Offshore (Raw data)'!F:F,K20)</f>
        <v>1256833565.1399999</v>
      </c>
      <c r="N20" s="172">
        <f>SUMPRODUCT(ISNUMBER(FIND(K20,'Offshore (Raw data)'!F:F))*1)</f>
        <v>2</v>
      </c>
    </row>
    <row r="21" spans="2:14">
      <c r="B21" s="156"/>
      <c r="C21" s="156"/>
      <c r="D21" s="151"/>
      <c r="E21" s="151"/>
      <c r="F21" s="156"/>
      <c r="G21" s="156"/>
      <c r="H21" s="156"/>
      <c r="I21" s="150"/>
      <c r="J21" s="138">
        <f t="shared" si="3"/>
        <v>44</v>
      </c>
      <c r="K21" s="139" t="s">
        <v>234</v>
      </c>
      <c r="L21" s="140">
        <f>SUMIFS('Offshore (Raw data)'!G:G,'Offshore (Raw data)'!F:F,K21)</f>
        <v>0</v>
      </c>
      <c r="M21" s="141">
        <f>SUMIFS('Offshore (Raw data)'!H:H,'Offshore (Raw data)'!F:F,K21)</f>
        <v>0</v>
      </c>
      <c r="N21" s="172">
        <f>SUMPRODUCT(ISNUMBER(FIND(K21,'Offshore (Raw data)'!F:F))*1)</f>
        <v>0</v>
      </c>
    </row>
    <row r="22" spans="2:14">
      <c r="B22" s="156"/>
      <c r="C22" s="156"/>
      <c r="D22" s="151"/>
      <c r="E22" s="151"/>
      <c r="F22" s="156"/>
      <c r="G22" s="156"/>
      <c r="H22" s="156"/>
      <c r="I22" s="150"/>
      <c r="J22" s="138">
        <f t="shared" si="3"/>
        <v>22</v>
      </c>
      <c r="K22" s="139" t="s">
        <v>230</v>
      </c>
      <c r="L22" s="140">
        <f>SUMIFS('Offshore (Raw data)'!G:G,'Offshore (Raw data)'!F:F,K22)</f>
        <v>1338061316</v>
      </c>
      <c r="M22" s="141">
        <f>SUMIFS('Offshore (Raw data)'!H:H,'Offshore (Raw data)'!F:F,K22)</f>
        <v>1363890339</v>
      </c>
      <c r="N22" s="172">
        <f>SUMPRODUCT(ISNUMBER(FIND(K22,'Offshore (Raw data)'!F:F))*1)</f>
        <v>3</v>
      </c>
    </row>
    <row r="23" spans="2:14">
      <c r="B23" s="156"/>
      <c r="C23" s="156"/>
      <c r="D23" s="151"/>
      <c r="E23" s="151"/>
      <c r="F23" s="156"/>
      <c r="G23" s="156"/>
      <c r="H23" s="156"/>
      <c r="I23" s="150"/>
      <c r="J23" s="138">
        <f t="shared" si="3"/>
        <v>33</v>
      </c>
      <c r="K23" s="139" t="s">
        <v>53</v>
      </c>
      <c r="L23" s="140">
        <f>SUMIFS('Offshore (Raw data)'!G:G,'Offshore (Raw data)'!F:F,K23)</f>
        <v>641176083</v>
      </c>
      <c r="M23" s="141">
        <f>SUMIFS('Offshore (Raw data)'!H:H,'Offshore (Raw data)'!F:F,K23)</f>
        <v>642767496</v>
      </c>
      <c r="N23" s="172">
        <f>SUMPRODUCT(ISNUMBER(FIND(K23,'Offshore (Raw data)'!F:F))*1)</f>
        <v>1</v>
      </c>
    </row>
    <row r="24" spans="2:14">
      <c r="B24" s="156"/>
      <c r="C24" s="156"/>
      <c r="D24" s="151"/>
      <c r="E24" s="151"/>
      <c r="F24" s="156"/>
      <c r="G24" s="156"/>
      <c r="H24" s="156"/>
      <c r="I24" s="150"/>
      <c r="J24" s="138">
        <f t="shared" si="3"/>
        <v>44</v>
      </c>
      <c r="K24" s="139" t="s">
        <v>236</v>
      </c>
      <c r="L24" s="140">
        <f>SUMIFS('Offshore (Raw data)'!G:G,'Offshore (Raw data)'!F:F,K24)</f>
        <v>0</v>
      </c>
      <c r="M24" s="141">
        <f>SUMIFS('Offshore (Raw data)'!H:H,'Offshore (Raw data)'!F:F,K24)</f>
        <v>0</v>
      </c>
      <c r="N24" s="172">
        <f>SUMPRODUCT(ISNUMBER(FIND(K24,'Offshore (Raw data)'!F:F))*1)</f>
        <v>0</v>
      </c>
    </row>
    <row r="25" spans="2:14">
      <c r="B25" s="156"/>
      <c r="C25" s="156"/>
      <c r="D25" s="151"/>
      <c r="E25" s="151"/>
      <c r="F25" s="156"/>
      <c r="G25" s="156"/>
      <c r="H25" s="156"/>
      <c r="I25" s="150"/>
      <c r="J25" s="138">
        <f t="shared" si="3"/>
        <v>17</v>
      </c>
      <c r="K25" s="139" t="s">
        <v>223</v>
      </c>
      <c r="L25" s="140">
        <f>SUMIFS('Offshore (Raw data)'!G:G,'Offshore (Raw data)'!F:F,K25)</f>
        <v>2051678657</v>
      </c>
      <c r="M25" s="141">
        <f>SUMIFS('Offshore (Raw data)'!H:H,'Offshore (Raw data)'!F:F,K25)</f>
        <v>2443699416</v>
      </c>
      <c r="N25" s="172">
        <f>SUMPRODUCT(ISNUMBER(FIND(K25,'Offshore (Raw data)'!F:F))*1)</f>
        <v>4</v>
      </c>
    </row>
    <row r="26" spans="2:14">
      <c r="B26" s="156"/>
      <c r="C26" s="156"/>
      <c r="D26" s="151"/>
      <c r="E26" s="151"/>
      <c r="F26" s="156"/>
      <c r="G26" s="156"/>
      <c r="H26" s="156"/>
      <c r="I26" s="150"/>
      <c r="J26" s="138">
        <f t="shared" si="3"/>
        <v>42</v>
      </c>
      <c r="K26" s="139" t="s">
        <v>222</v>
      </c>
      <c r="L26" s="140">
        <f>SUMIFS('Offshore (Raw data)'!G:G,'Offshore (Raw data)'!F:F,K26)</f>
        <v>103110456</v>
      </c>
      <c r="M26" s="141">
        <f>SUMIFS('Offshore (Raw data)'!H:H,'Offshore (Raw data)'!F:F,K26)</f>
        <v>238613476</v>
      </c>
      <c r="N26" s="172">
        <f>SUMPRODUCT(ISNUMBER(FIND(K26,'Offshore (Raw data)'!F:F))*1)</f>
        <v>1</v>
      </c>
    </row>
    <row r="27" spans="2:14">
      <c r="B27" s="156"/>
      <c r="C27" s="156"/>
      <c r="D27" s="151"/>
      <c r="E27" s="151"/>
      <c r="F27" s="156"/>
      <c r="G27" s="156"/>
      <c r="H27" s="156"/>
      <c r="I27" s="150"/>
      <c r="J27" s="138">
        <f t="shared" si="3"/>
        <v>21</v>
      </c>
      <c r="K27" s="139" t="s">
        <v>228</v>
      </c>
      <c r="L27" s="140">
        <f>SUMIFS('Offshore (Raw data)'!G:G,'Offshore (Raw data)'!F:F,K27)</f>
        <v>1125836167</v>
      </c>
      <c r="M27" s="141">
        <f>SUMIFS('Offshore (Raw data)'!H:H,'Offshore (Raw data)'!F:F,K27)</f>
        <v>1511902015</v>
      </c>
      <c r="N27" s="172">
        <f>SUMPRODUCT(ISNUMBER(FIND(K27,'Offshore (Raw data)'!F:F))*1)</f>
        <v>3</v>
      </c>
    </row>
    <row r="28" spans="2:14">
      <c r="B28" s="156"/>
      <c r="C28" s="156"/>
      <c r="D28" s="151"/>
      <c r="E28" s="151"/>
      <c r="F28" s="156"/>
      <c r="G28" s="156"/>
      <c r="H28" s="156"/>
      <c r="I28" s="150"/>
      <c r="J28" s="138">
        <f t="shared" si="3"/>
        <v>18</v>
      </c>
      <c r="K28" s="139" t="s">
        <v>219</v>
      </c>
      <c r="L28" s="140">
        <f>SUMIFS('Offshore (Raw data)'!G:G,'Offshore (Raw data)'!F:F,K28)</f>
        <v>2051777155</v>
      </c>
      <c r="M28" s="141">
        <f>SUMIFS('Offshore (Raw data)'!H:H,'Offshore (Raw data)'!F:F,K28)</f>
        <v>2108579759</v>
      </c>
      <c r="N28" s="172">
        <f>SUMPRODUCT(ISNUMBER(FIND(K28,'Offshore (Raw data)'!F:F))*1)</f>
        <v>6</v>
      </c>
    </row>
    <row r="29" spans="2:14">
      <c r="B29" s="156"/>
      <c r="C29" s="156"/>
      <c r="D29" s="151"/>
      <c r="E29" s="151"/>
      <c r="F29" s="156"/>
      <c r="G29" s="156"/>
      <c r="H29" s="156"/>
      <c r="I29" s="150"/>
      <c r="J29" s="138">
        <f t="shared" si="3"/>
        <v>19</v>
      </c>
      <c r="K29" s="139" t="s">
        <v>233</v>
      </c>
      <c r="L29" s="140">
        <f>SUMIFS('Offshore (Raw data)'!G:G,'Offshore (Raw data)'!F:F,K29)</f>
        <v>1900000000</v>
      </c>
      <c r="M29" s="141">
        <f>SUMIFS('Offshore (Raw data)'!H:H,'Offshore (Raw data)'!F:F,K29)</f>
        <v>2104998451.8199999</v>
      </c>
      <c r="N29" s="172">
        <f>SUMPRODUCT(ISNUMBER(FIND(K29,'Offshore (Raw data)'!F:F))*1)</f>
        <v>5</v>
      </c>
    </row>
    <row r="30" spans="2:14">
      <c r="I30" s="150"/>
      <c r="J30" s="177">
        <f t="shared" si="3"/>
        <v>25</v>
      </c>
      <c r="K30" s="178" t="s">
        <v>211</v>
      </c>
      <c r="L30" s="179">
        <f>SUMIFS('Offshore (Raw data)'!G:G,'Offshore (Raw data)'!F:F,K30)</f>
        <v>1150000000</v>
      </c>
      <c r="M30" s="180">
        <f>SUMIFS('Offshore (Raw data)'!H:H,'Offshore (Raw data)'!F:F,K30)</f>
        <v>1281460949.99</v>
      </c>
      <c r="N30" s="181">
        <f>SUMPRODUCT(ISNUMBER(FIND(K30,'Offshore (Raw data)'!F:F))*1)</f>
        <v>5</v>
      </c>
    </row>
    <row r="31" spans="2:14">
      <c r="I31" s="150"/>
      <c r="J31" s="177">
        <f t="shared" si="3"/>
        <v>44</v>
      </c>
      <c r="K31" s="178" t="s">
        <v>226</v>
      </c>
      <c r="L31" s="179">
        <f>SUMIFS('Offshore (Raw data)'!G:G,'Offshore (Raw data)'!F:F,K31)</f>
        <v>0</v>
      </c>
      <c r="M31" s="180">
        <f>SUMIFS('Offshore (Raw data)'!H:H,'Offshore (Raw data)'!F:F,K31)</f>
        <v>0</v>
      </c>
      <c r="N31" s="181">
        <f>SUMPRODUCT(ISNUMBER(FIND(K31,'Offshore (Raw data)'!F:F))*1)</f>
        <v>0</v>
      </c>
    </row>
    <row r="32" spans="2:14">
      <c r="I32" s="150"/>
      <c r="J32" s="138">
        <f t="shared" si="3"/>
        <v>28</v>
      </c>
      <c r="K32" s="139" t="s">
        <v>235</v>
      </c>
      <c r="L32" s="140">
        <f>SUMIFS('Offshore (Raw data)'!G:G,'Offshore (Raw data)'!F:F,K32)</f>
        <v>706994133</v>
      </c>
      <c r="M32" s="141">
        <f>SUMIFS('Offshore (Raw data)'!H:H,'Offshore (Raw data)'!F:F,K32)</f>
        <v>1007306642.89</v>
      </c>
      <c r="N32" s="172">
        <f>SUMPRODUCT(ISNUMBER(FIND(K32,'Offshore (Raw data)'!F:F))*1)</f>
        <v>3</v>
      </c>
    </row>
    <row r="33" spans="2:14">
      <c r="B33" s="381"/>
      <c r="I33" s="150"/>
      <c r="J33" s="138">
        <f t="shared" si="3"/>
        <v>23</v>
      </c>
      <c r="K33" s="139" t="s">
        <v>232</v>
      </c>
      <c r="L33" s="140">
        <f>SUMIFS('Offshore (Raw data)'!G:G,'Offshore (Raw data)'!F:F,K33)</f>
        <v>760000000</v>
      </c>
      <c r="M33" s="141">
        <f>SUMIFS('Offshore (Raw data)'!H:H,'Offshore (Raw data)'!F:F,K33)</f>
        <v>1329849532.1700001</v>
      </c>
      <c r="N33" s="172">
        <f>SUMPRODUCT(ISNUMBER(FIND(K33,'Offshore (Raw data)'!F:F))*1)</f>
        <v>4</v>
      </c>
    </row>
    <row r="34" spans="2:14">
      <c r="B34" s="156"/>
      <c r="C34" s="156"/>
      <c r="D34" s="156"/>
      <c r="E34" s="156"/>
      <c r="F34" s="156"/>
      <c r="G34" s="156"/>
      <c r="H34" s="156"/>
      <c r="I34" s="150"/>
      <c r="J34" s="138">
        <f t="shared" si="3"/>
        <v>20</v>
      </c>
      <c r="K34" s="139" t="s">
        <v>231</v>
      </c>
      <c r="L34" s="140">
        <f>SUMIFS('Offshore (Raw data)'!G:G,'Offshore (Raw data)'!F:F,K34)</f>
        <v>1472419051</v>
      </c>
      <c r="M34" s="141">
        <f>SUMIFS('Offshore (Raw data)'!H:H,'Offshore (Raw data)'!F:F,K34)</f>
        <v>1857533533</v>
      </c>
      <c r="N34" s="172">
        <f>SUMPRODUCT(ISNUMBER(FIND(K34,'Offshore (Raw data)'!F:F))*1)</f>
        <v>4</v>
      </c>
    </row>
    <row r="35" spans="2:14">
      <c r="B35" s="156"/>
      <c r="C35" s="156"/>
      <c r="D35" s="156"/>
      <c r="E35" s="156"/>
      <c r="F35" s="156"/>
      <c r="G35" s="156"/>
      <c r="H35" s="156"/>
      <c r="I35" s="150"/>
      <c r="J35" s="177">
        <f t="shared" si="3"/>
        <v>24</v>
      </c>
      <c r="K35" s="178" t="s">
        <v>227</v>
      </c>
      <c r="L35" s="179">
        <f>SUMIFS('Offshore (Raw data)'!G:G,'Offshore (Raw data)'!F:F,K35)</f>
        <v>1037549840</v>
      </c>
      <c r="M35" s="180">
        <f>SUMIFS('Offshore (Raw data)'!H:H,'Offshore (Raw data)'!F:F,K35)</f>
        <v>1295970165</v>
      </c>
      <c r="N35" s="181">
        <f>SUMPRODUCT(ISNUMBER(FIND(K35,'Offshore (Raw data)'!F:F))*1)</f>
        <v>5</v>
      </c>
    </row>
    <row r="36" spans="2:14">
      <c r="B36" s="156"/>
      <c r="C36" s="156"/>
      <c r="D36" s="156"/>
      <c r="E36" s="156"/>
      <c r="F36" s="156"/>
      <c r="G36" s="156"/>
      <c r="H36" s="156"/>
      <c r="I36" s="150"/>
      <c r="J36" s="138">
        <f t="shared" si="3"/>
        <v>34</v>
      </c>
      <c r="K36" s="139" t="s">
        <v>229</v>
      </c>
      <c r="L36" s="140">
        <f>SUMIFS('Offshore (Raw data)'!G:G,'Offshore (Raw data)'!F:F,K36)</f>
        <v>534291634</v>
      </c>
      <c r="M36" s="141">
        <f>SUMIFS('Offshore (Raw data)'!H:H,'Offshore (Raw data)'!F:F,K36)</f>
        <v>603703135</v>
      </c>
      <c r="N36" s="172">
        <f>SUMPRODUCT(ISNUMBER(FIND(K36,'Offshore (Raw data)'!F:F))*1)</f>
        <v>1</v>
      </c>
    </row>
    <row r="37" spans="2:14">
      <c r="B37" s="156"/>
      <c r="C37" s="156"/>
      <c r="D37" s="156"/>
      <c r="E37" s="156"/>
      <c r="F37" s="156"/>
      <c r="G37" s="156"/>
      <c r="H37" s="156"/>
      <c r="I37" s="150"/>
      <c r="J37" s="138">
        <f t="shared" si="3"/>
        <v>37</v>
      </c>
      <c r="K37" s="139" t="s">
        <v>214</v>
      </c>
      <c r="L37" s="140">
        <f>SUMIFS('Offshore (Raw data)'!G:G,'Offshore (Raw data)'!F:F,K37)</f>
        <v>354453121</v>
      </c>
      <c r="M37" s="141">
        <f>SUMIFS('Offshore (Raw data)'!H:H,'Offshore (Raw data)'!F:F,K37)</f>
        <v>398301889</v>
      </c>
      <c r="N37" s="172">
        <f>SUMPRODUCT(ISNUMBER(FIND(K37,'Offshore (Raw data)'!F:F))*1)</f>
        <v>1</v>
      </c>
    </row>
    <row r="38" spans="2:14">
      <c r="B38" s="156"/>
      <c r="C38" s="156"/>
      <c r="D38" s="156"/>
      <c r="E38" s="156"/>
      <c r="F38" s="156"/>
      <c r="G38" s="156"/>
      <c r="H38" s="156"/>
      <c r="I38" s="150"/>
      <c r="J38" s="138">
        <f t="shared" si="3"/>
        <v>44</v>
      </c>
      <c r="K38" s="139" t="s">
        <v>225</v>
      </c>
      <c r="L38" s="140">
        <f>SUMIFS('Offshore (Raw data)'!G:G,'Offshore (Raw data)'!F:F,K38)</f>
        <v>0</v>
      </c>
      <c r="M38" s="141">
        <f>SUMIFS('Offshore (Raw data)'!H:H,'Offshore (Raw data)'!F:F,K38)</f>
        <v>0</v>
      </c>
      <c r="N38" s="172">
        <f>SUMPRODUCT(ISNUMBER(FIND(K38,'Offshore (Raw data)'!F:F))*1)</f>
        <v>0</v>
      </c>
    </row>
    <row r="39" spans="2:14">
      <c r="B39" s="156"/>
      <c r="C39" s="156"/>
      <c r="D39" s="156"/>
      <c r="E39" s="156"/>
      <c r="F39" s="156"/>
      <c r="G39" s="156"/>
      <c r="H39" s="156"/>
      <c r="I39" s="150"/>
      <c r="J39" s="138">
        <f t="shared" si="3"/>
        <v>32</v>
      </c>
      <c r="K39" s="139" t="s">
        <v>216</v>
      </c>
      <c r="L39" s="140">
        <f>SUMIFS('Offshore (Raw data)'!G:G,'Offshore (Raw data)'!F:F,K39)</f>
        <v>586338464</v>
      </c>
      <c r="M39" s="141">
        <f>SUMIFS('Offshore (Raw data)'!H:H,'Offshore (Raw data)'!F:F,K39)</f>
        <v>704549333</v>
      </c>
      <c r="N39" s="172">
        <f>SUMPRODUCT(ISNUMBER(FIND(K39,'Offshore (Raw data)'!F:F))*1)</f>
        <v>1</v>
      </c>
    </row>
    <row r="40" spans="2:14">
      <c r="B40" s="156"/>
      <c r="C40" s="156"/>
      <c r="D40" s="156"/>
      <c r="E40" s="156"/>
      <c r="F40" s="156"/>
      <c r="G40" s="156"/>
      <c r="H40" s="156"/>
      <c r="I40" s="150"/>
      <c r="J40" s="138">
        <f t="shared" si="3"/>
        <v>29</v>
      </c>
      <c r="K40" s="139" t="s">
        <v>51</v>
      </c>
      <c r="L40" s="140">
        <f>SUMIFS('Offshore (Raw data)'!G:G,'Offshore (Raw data)'!F:F,K40)</f>
        <v>713987040</v>
      </c>
      <c r="M40" s="141">
        <f>SUMIFS('Offshore (Raw data)'!H:H,'Offshore (Raw data)'!F:F,K40)</f>
        <v>896240141</v>
      </c>
      <c r="N40" s="172">
        <f>SUMPRODUCT(ISNUMBER(FIND(K40,'Offshore (Raw data)'!F:F))*1)</f>
        <v>1</v>
      </c>
    </row>
    <row r="41" spans="2:14">
      <c r="B41" s="156"/>
      <c r="C41" s="156"/>
      <c r="D41" s="418"/>
      <c r="E41" s="419"/>
      <c r="F41" s="156"/>
      <c r="G41" s="156"/>
      <c r="H41" s="156"/>
      <c r="I41" s="150"/>
      <c r="J41" s="177">
        <f t="shared" si="3"/>
        <v>31</v>
      </c>
      <c r="K41" s="178" t="s">
        <v>52</v>
      </c>
      <c r="L41" s="179">
        <f>SUMIFS('Offshore (Raw data)'!G:G,'Offshore (Raw data)'!F:F,K41)</f>
        <v>625385699</v>
      </c>
      <c r="M41" s="180">
        <f>SUMIFS('Offshore (Raw data)'!H:H,'Offshore (Raw data)'!F:F,K41)</f>
        <v>823835077</v>
      </c>
      <c r="N41" s="181">
        <f>SUMPRODUCT(ISNUMBER(FIND(K41,'Offshore (Raw data)'!F:F))*1)</f>
        <v>4</v>
      </c>
    </row>
    <row r="42" spans="2:14">
      <c r="B42" s="156"/>
      <c r="C42" s="156"/>
      <c r="D42" s="156"/>
      <c r="E42" s="667"/>
      <c r="F42" s="156"/>
      <c r="G42" s="156"/>
      <c r="H42" s="156"/>
      <c r="I42" s="150"/>
      <c r="J42" s="138">
        <f t="shared" si="3"/>
        <v>27</v>
      </c>
      <c r="K42" s="139" t="s">
        <v>213</v>
      </c>
      <c r="L42" s="140">
        <f>SUMIFS('Offshore (Raw data)'!G:G,'Offshore (Raw data)'!F:F,K42)</f>
        <v>1070000000</v>
      </c>
      <c r="M42" s="141">
        <f>SUMIFS('Offshore (Raw data)'!H:H,'Offshore (Raw data)'!F:F,K42)</f>
        <v>1255552296.6299999</v>
      </c>
      <c r="N42" s="172">
        <f>SUMPRODUCT(ISNUMBER(FIND(K42,'Offshore (Raw data)'!F:F))*1)</f>
        <v>3</v>
      </c>
    </row>
    <row r="43" spans="2:14">
      <c r="B43" s="156"/>
      <c r="C43" s="156"/>
      <c r="D43" s="156"/>
      <c r="E43" s="667"/>
      <c r="F43" s="156"/>
      <c r="G43" s="156"/>
      <c r="H43" s="156"/>
      <c r="I43" s="150"/>
      <c r="J43" s="138">
        <f t="shared" si="3"/>
        <v>44</v>
      </c>
      <c r="K43" s="139" t="s">
        <v>356</v>
      </c>
      <c r="L43" s="140">
        <f>SUMIFS('Offshore (Raw data)'!G:G,'Offshore (Raw data)'!F:F,K43)</f>
        <v>0</v>
      </c>
      <c r="M43" s="141">
        <f>SUMIFS('Offshore (Raw data)'!H:H,'Offshore (Raw data)'!F:F,K43)</f>
        <v>0</v>
      </c>
      <c r="N43" s="172">
        <f>SUMPRODUCT(ISNUMBER(FIND(K43,'Offshore (Raw data)'!F:F))*1)</f>
        <v>0</v>
      </c>
    </row>
    <row r="44" spans="2:14">
      <c r="B44" s="156"/>
      <c r="C44" s="156"/>
      <c r="D44" s="156"/>
      <c r="E44" s="667"/>
      <c r="F44" s="156"/>
      <c r="G44" s="156"/>
      <c r="H44" s="156"/>
      <c r="I44" s="150"/>
      <c r="J44" s="138">
        <f t="shared" si="3"/>
        <v>43</v>
      </c>
      <c r="K44" s="139" t="s">
        <v>212</v>
      </c>
      <c r="L44" s="140">
        <f>SUMIFS('Offshore (Raw data)'!G:G,'Offshore (Raw data)'!F:F,K44)</f>
        <v>126937100</v>
      </c>
      <c r="M44" s="141">
        <f>SUMIFS('Offshore (Raw data)'!H:H,'Offshore (Raw data)'!F:F,K44)</f>
        <v>169328749</v>
      </c>
      <c r="N44" s="172">
        <f>SUMPRODUCT(ISNUMBER(FIND(K44,'Offshore (Raw data)'!F:F))*1)</f>
        <v>1</v>
      </c>
    </row>
    <row r="45" spans="2:14">
      <c r="B45" s="156"/>
      <c r="C45" s="156"/>
      <c r="D45" s="156"/>
      <c r="E45" s="667"/>
      <c r="F45" s="156"/>
      <c r="G45" s="156"/>
      <c r="H45" s="156"/>
      <c r="I45" s="150"/>
      <c r="J45" s="138">
        <f t="shared" si="3"/>
        <v>44</v>
      </c>
      <c r="K45" s="139" t="s">
        <v>215</v>
      </c>
      <c r="L45" s="140">
        <f>SUMIFS('Offshore (Raw data)'!G:G,'Offshore (Raw data)'!F:F,K45)</f>
        <v>0</v>
      </c>
      <c r="M45" s="141">
        <f>SUMIFS('Offshore (Raw data)'!H:H,'Offshore (Raw data)'!F:F,K45)</f>
        <v>0</v>
      </c>
      <c r="N45" s="172">
        <f>SUMPRODUCT(ISNUMBER(FIND(K45,'Offshore (Raw data)'!F:F))*1)</f>
        <v>0</v>
      </c>
    </row>
    <row r="46" spans="2:14">
      <c r="B46" s="156"/>
      <c r="C46" s="156"/>
      <c r="D46" s="156"/>
      <c r="E46" s="667"/>
      <c r="F46" s="156"/>
      <c r="G46" s="156"/>
      <c r="H46" s="156"/>
      <c r="I46" s="150"/>
      <c r="J46" s="138">
        <f t="shared" si="3"/>
        <v>30</v>
      </c>
      <c r="K46" s="139" t="s">
        <v>458</v>
      </c>
      <c r="L46" s="140">
        <f>SUMIFS('Offshore (Raw data)'!G:G,'Offshore (Raw data)'!F:F,K46)</f>
        <v>640000000</v>
      </c>
      <c r="M46" s="141">
        <f>SUMIFS('Offshore (Raw data)'!H:H,'Offshore (Raw data)'!F:F,K46)</f>
        <v>886219259</v>
      </c>
      <c r="N46" s="172">
        <f>SUMPRODUCT(ISNUMBER(FIND(K46,'Offshore (Raw data)'!F:F))*1)</f>
        <v>3</v>
      </c>
    </row>
    <row r="47" spans="2:14">
      <c r="B47" s="156"/>
      <c r="C47" s="378"/>
      <c r="D47" s="156"/>
      <c r="E47" s="667"/>
      <c r="F47" s="156"/>
      <c r="G47" s="156"/>
      <c r="H47" s="156"/>
      <c r="I47" s="150"/>
      <c r="J47" s="177">
        <f t="shared" si="3"/>
        <v>38</v>
      </c>
      <c r="K47" s="178" t="s">
        <v>507</v>
      </c>
      <c r="L47" s="179">
        <f>SUMIFS('Offshore (Raw data)'!G:G,'Offshore (Raw data)'!F:F,K47)</f>
        <v>300000000</v>
      </c>
      <c r="M47" s="180">
        <f>SUMIFS('Offshore (Raw data)'!H:H,'Offshore (Raw data)'!F:F,K47)</f>
        <v>368199772</v>
      </c>
      <c r="N47" s="181">
        <f>SUMPRODUCT(ISNUMBER(FIND(K47,'Offshore (Raw data)'!F:F))*1)</f>
        <v>1</v>
      </c>
    </row>
    <row r="48" spans="2:14" ht="16.5" thickBot="1">
      <c r="B48" s="156"/>
      <c r="C48" s="378"/>
      <c r="D48" s="156"/>
      <c r="E48" s="151"/>
      <c r="F48" s="156"/>
      <c r="G48" s="156"/>
      <c r="H48" s="156"/>
      <c r="I48" s="150"/>
      <c r="J48" s="138">
        <f t="shared" si="3"/>
        <v>35</v>
      </c>
      <c r="K48" s="143" t="s">
        <v>565</v>
      </c>
      <c r="L48" s="144">
        <f>SUMIFS('Offshore (Raw data)'!G:G,'Offshore (Raw data)'!F:F,K48)</f>
        <v>460000000</v>
      </c>
      <c r="M48" s="145">
        <f>SUMIFS('Offshore (Raw data)'!H:H,'Offshore (Raw data)'!F:F,K48)</f>
        <v>467226726</v>
      </c>
      <c r="N48" s="173">
        <f>SUMPRODUCT(ISNUMBER(FIND(K48,'Offshore (Raw data)'!F:F))*1)</f>
        <v>1</v>
      </c>
    </row>
    <row r="49" spans="2:14" ht="17.25" thickTop="1" thickBot="1">
      <c r="B49" s="156"/>
      <c r="C49" s="378"/>
      <c r="D49" s="156"/>
      <c r="E49" s="151"/>
      <c r="F49" s="156"/>
      <c r="G49" s="156"/>
      <c r="H49" s="156"/>
      <c r="I49" s="150"/>
      <c r="J49" s="138">
        <f t="shared" si="3"/>
        <v>36</v>
      </c>
      <c r="K49" s="143" t="s">
        <v>567</v>
      </c>
      <c r="L49" s="144">
        <f>SUMIFS('Offshore (Raw data)'!G:G,'Offshore (Raw data)'!F:F,K49)</f>
        <v>460000000</v>
      </c>
      <c r="M49" s="145">
        <f>SUMIFS('Offshore (Raw data)'!H:H,'Offshore (Raw data)'!F:F,K49)</f>
        <v>466255692</v>
      </c>
      <c r="N49" s="173">
        <f>SUMPRODUCT(ISNUMBER(FIND(K49,'Offshore (Raw data)'!F:F))*1)</f>
        <v>2</v>
      </c>
    </row>
    <row r="50" spans="2:14" ht="17.25" thickTop="1" thickBot="1">
      <c r="B50" s="156"/>
      <c r="C50" s="378"/>
      <c r="D50" s="156"/>
      <c r="E50" s="151"/>
      <c r="F50" s="156"/>
      <c r="G50" s="156"/>
      <c r="H50" s="156"/>
      <c r="I50" s="150"/>
      <c r="J50" s="138">
        <f>RANK(M50, $M$4:$M$56)</f>
        <v>39</v>
      </c>
      <c r="K50" s="770" t="s">
        <v>629</v>
      </c>
      <c r="L50" s="771">
        <f>SUMIFS('Offshore (Raw data)'!G:G,'Offshore (Raw data)'!F:F,K50)</f>
        <v>280000000</v>
      </c>
      <c r="M50" s="145">
        <f>SUMIFS('Offshore (Raw data)'!H:H,'Offshore (Raw data)'!F:F,K50)</f>
        <v>290612619</v>
      </c>
      <c r="N50" s="173">
        <f>SUMPRODUCT(ISNUMBER(FIND(K50,'Offshore (Raw data)'!F:F))*1)</f>
        <v>2</v>
      </c>
    </row>
    <row r="51" spans="2:14" ht="17.25" thickTop="1" thickBot="1">
      <c r="B51" s="156"/>
      <c r="C51" s="378"/>
      <c r="D51" s="156"/>
      <c r="E51" s="151"/>
      <c r="F51" s="156"/>
      <c r="G51" s="156"/>
      <c r="H51" s="156"/>
      <c r="I51" s="150"/>
      <c r="J51" s="138">
        <f>RANK(M51, $M$4:$M$56)</f>
        <v>40</v>
      </c>
      <c r="K51" s="770" t="s">
        <v>630</v>
      </c>
      <c r="L51" s="771">
        <f>SUMIFS('Offshore (Raw data)'!G:G,'Offshore (Raw data)'!F:F,K51)</f>
        <v>260000000</v>
      </c>
      <c r="M51" s="145">
        <f>SUMIFS('Offshore (Raw data)'!H:H,'Offshore (Raw data)'!F:F,K51)</f>
        <v>259985566</v>
      </c>
      <c r="N51" s="173">
        <f>SUMPRODUCT(ISNUMBER(FIND(K51,'Offshore (Raw data)'!F:F))*1)</f>
        <v>2</v>
      </c>
    </row>
    <row r="52" spans="2:14" ht="16.5" thickTop="1">
      <c r="B52" s="156"/>
      <c r="C52" s="378"/>
      <c r="D52" s="156"/>
      <c r="E52" s="151"/>
      <c r="F52" s="156"/>
      <c r="G52" s="156"/>
      <c r="H52" s="156"/>
      <c r="I52" s="150"/>
      <c r="J52" s="177">
        <f>RANK(M52, $M$4:$M$56)</f>
        <v>41</v>
      </c>
      <c r="K52" s="178" t="s">
        <v>618</v>
      </c>
      <c r="L52" s="179">
        <f>SUMIFS('Offshore (Raw data)'!G:G,'Offshore (Raw data)'!F:F,K52)</f>
        <v>260000000</v>
      </c>
      <c r="M52" s="180">
        <f>SUMIFS('Offshore (Raw data)'!H:H,'Offshore (Raw data)'!F:F,K52)</f>
        <v>258833644</v>
      </c>
      <c r="N52" s="793">
        <f>SUMPRODUCT(ISNUMBER(FIND(K52,'Offshore (Raw data)'!F:F))*1)</f>
        <v>2</v>
      </c>
    </row>
    <row r="53" spans="2:14" ht="16.5" thickBot="1">
      <c r="B53" s="156"/>
      <c r="C53" s="378"/>
      <c r="D53" s="156"/>
      <c r="E53" s="151"/>
      <c r="F53" s="156"/>
      <c r="G53" s="156"/>
      <c r="H53" s="156"/>
      <c r="I53" s="150"/>
      <c r="J53" s="728"/>
      <c r="K53" s="790"/>
      <c r="L53" s="151"/>
      <c r="M53" s="791"/>
      <c r="N53" s="792"/>
    </row>
    <row r="54" spans="2:14" ht="17.25" thickTop="1" thickBot="1">
      <c r="B54" s="156"/>
      <c r="C54" s="378"/>
      <c r="D54" s="156"/>
      <c r="E54" s="151"/>
      <c r="F54" s="156"/>
      <c r="G54" s="156"/>
      <c r="H54" s="156"/>
      <c r="I54" s="150"/>
      <c r="J54" s="769"/>
      <c r="K54" s="139"/>
      <c r="L54" s="140"/>
      <c r="M54" s="141"/>
      <c r="N54" s="173"/>
    </row>
    <row r="55" spans="2:14" ht="16.5" thickTop="1">
      <c r="B55" s="156"/>
      <c r="C55" s="378"/>
      <c r="D55" s="156"/>
      <c r="E55" s="151"/>
      <c r="F55" s="156"/>
      <c r="G55" s="156"/>
      <c r="H55" s="156"/>
      <c r="I55" s="150"/>
      <c r="J55" s="769"/>
      <c r="K55" s="139"/>
      <c r="L55" s="140"/>
      <c r="M55" s="141"/>
      <c r="N55" s="172"/>
    </row>
    <row r="56" spans="2:14" ht="16.5" thickBot="1">
      <c r="B56" s="156"/>
      <c r="C56" s="378"/>
      <c r="D56" s="156"/>
      <c r="E56" s="151"/>
      <c r="F56" s="156"/>
      <c r="G56" s="156"/>
      <c r="H56" s="156"/>
      <c r="I56" s="150"/>
      <c r="J56" s="142"/>
      <c r="K56" s="143"/>
      <c r="L56" s="144" t="s">
        <v>238</v>
      </c>
      <c r="M56" s="145" t="s">
        <v>238</v>
      </c>
      <c r="N56" s="173"/>
    </row>
    <row r="57" spans="2:14" ht="17.25" thickTop="1" thickBot="1">
      <c r="B57" s="156"/>
      <c r="C57" s="378"/>
      <c r="D57" s="156"/>
      <c r="E57" s="151"/>
      <c r="F57" s="156"/>
      <c r="G57" s="156"/>
      <c r="H57" s="156"/>
      <c r="I57" s="150"/>
      <c r="J57" s="146"/>
      <c r="K57" s="147" t="s">
        <v>239</v>
      </c>
      <c r="L57" s="148">
        <f>SUM(L4:L56)</f>
        <v>74015597279.73999</v>
      </c>
      <c r="M57" s="148">
        <f>SUM(M4:M56)</f>
        <v>93659339592.27002</v>
      </c>
      <c r="N57" s="248">
        <f>SUM(N4:N56)</f>
        <v>180</v>
      </c>
    </row>
    <row r="58" spans="2:14">
      <c r="B58" s="156"/>
      <c r="C58" s="378"/>
      <c r="D58" s="156"/>
      <c r="E58" s="151"/>
      <c r="F58" s="156"/>
      <c r="G58" s="156"/>
      <c r="H58" s="156"/>
      <c r="I58" s="150"/>
    </row>
    <row r="59" spans="2:14">
      <c r="B59" s="156"/>
      <c r="C59" s="378"/>
      <c r="D59" s="151"/>
      <c r="E59" s="151"/>
      <c r="F59" s="156"/>
      <c r="G59" s="156"/>
      <c r="H59" s="156"/>
      <c r="I59" s="150"/>
    </row>
    <row r="60" spans="2:14">
      <c r="B60" s="156"/>
      <c r="C60" s="378"/>
      <c r="D60" s="151"/>
      <c r="E60" s="151"/>
      <c r="F60" s="156"/>
      <c r="G60" s="156"/>
      <c r="H60" s="156"/>
      <c r="I60" s="150"/>
    </row>
    <row r="61" spans="2:14">
      <c r="B61" s="156"/>
      <c r="C61" s="378"/>
      <c r="D61" s="151"/>
      <c r="E61" s="151"/>
      <c r="F61" s="156"/>
      <c r="G61" s="156"/>
      <c r="H61" s="156"/>
      <c r="I61" s="150"/>
    </row>
    <row r="62" spans="2:14">
      <c r="B62" s="156"/>
      <c r="C62" s="378"/>
      <c r="D62" s="151"/>
      <c r="E62" s="151"/>
      <c r="F62" s="156"/>
      <c r="G62" s="156"/>
      <c r="H62" s="156"/>
      <c r="I62" s="150"/>
    </row>
    <row r="63" spans="2:14">
      <c r="B63" s="156"/>
      <c r="C63" s="378"/>
      <c r="D63" s="151"/>
      <c r="E63" s="151"/>
      <c r="F63" s="156"/>
      <c r="G63" s="156"/>
      <c r="H63" s="156"/>
      <c r="I63" s="150"/>
      <c r="L63" s="377"/>
    </row>
    <row r="64" spans="2:14">
      <c r="B64" s="150"/>
      <c r="C64" s="156"/>
      <c r="D64" s="150"/>
      <c r="E64" s="150"/>
      <c r="F64" s="150"/>
      <c r="G64" s="150"/>
      <c r="H64" s="150"/>
      <c r="I64" s="150"/>
      <c r="L64" s="377"/>
    </row>
    <row r="65" spans="2:9">
      <c r="B65" s="156"/>
      <c r="C65" s="156"/>
      <c r="D65" s="150"/>
      <c r="E65" s="150"/>
      <c r="F65" s="156"/>
      <c r="G65" s="156"/>
      <c r="H65" s="156"/>
      <c r="I65" s="150"/>
    </row>
    <row r="66" spans="2:9">
      <c r="B66" s="156"/>
      <c r="C66" s="156"/>
      <c r="D66" s="150"/>
      <c r="E66" s="150"/>
      <c r="F66" s="156"/>
      <c r="G66" s="156"/>
      <c r="H66" s="156"/>
      <c r="I66" s="150"/>
    </row>
    <row r="67" spans="2:9">
      <c r="B67" s="156"/>
      <c r="C67" s="156"/>
      <c r="D67" s="150"/>
      <c r="E67" s="150"/>
      <c r="F67" s="156"/>
      <c r="G67" s="156"/>
      <c r="H67" s="156"/>
      <c r="I67" s="150"/>
    </row>
    <row r="71" spans="2:9">
      <c r="B71" s="137"/>
      <c r="F71" s="137"/>
      <c r="G71" s="137"/>
      <c r="H71" s="137"/>
    </row>
    <row r="72" spans="2:9">
      <c r="B72" s="137"/>
      <c r="F72" s="137"/>
      <c r="G72" s="137"/>
      <c r="H72" s="137"/>
    </row>
    <row r="73" spans="2:9">
      <c r="B73" s="137"/>
      <c r="F73" s="137"/>
      <c r="G73" s="137"/>
      <c r="H73" s="137"/>
    </row>
    <row r="74" spans="2:9">
      <c r="B74" s="137"/>
      <c r="F74" s="137"/>
      <c r="G74" s="137"/>
      <c r="H74" s="137"/>
    </row>
    <row r="75" spans="2:9">
      <c r="B75" s="137"/>
      <c r="F75" s="137"/>
      <c r="G75" s="137"/>
      <c r="H75" s="137"/>
    </row>
    <row r="76" spans="2:9">
      <c r="B76" s="137"/>
      <c r="F76" s="137"/>
      <c r="G76" s="137"/>
      <c r="H76" s="137"/>
    </row>
    <row r="77" spans="2:9">
      <c r="B77" s="137"/>
      <c r="F77" s="137"/>
      <c r="G77" s="137"/>
      <c r="H77" s="137"/>
    </row>
    <row r="78" spans="2:9">
      <c r="B78" s="137"/>
      <c r="F78" s="137"/>
      <c r="G78" s="137"/>
      <c r="H78" s="137"/>
    </row>
    <row r="79" spans="2:9">
      <c r="B79" s="137"/>
      <c r="F79" s="137"/>
      <c r="G79" s="137"/>
      <c r="H79" s="137"/>
    </row>
    <row r="80" spans="2:9">
      <c r="B80" s="137"/>
      <c r="F80" s="137"/>
      <c r="G80" s="137"/>
      <c r="H80" s="137"/>
    </row>
    <row r="81" spans="2:8">
      <c r="B81" s="137"/>
      <c r="F81" s="137"/>
      <c r="G81" s="137"/>
      <c r="H81" s="137"/>
    </row>
    <row r="82" spans="2:8">
      <c r="B82" s="137"/>
      <c r="F82" s="137"/>
      <c r="G82" s="137"/>
      <c r="H82" s="137"/>
    </row>
    <row r="83" spans="2:8">
      <c r="B83" s="137"/>
      <c r="F83" s="137"/>
      <c r="G83" s="137"/>
      <c r="H83" s="137"/>
    </row>
    <row r="84" spans="2:8">
      <c r="B84" s="137"/>
      <c r="F84" s="137"/>
      <c r="G84" s="137"/>
      <c r="H84" s="137"/>
    </row>
    <row r="85" spans="2:8">
      <c r="B85" s="137"/>
      <c r="F85" s="137"/>
      <c r="G85" s="137"/>
      <c r="H85" s="137"/>
    </row>
  </sheetData>
  <phoneticPr fontId="2" type="noConversion"/>
  <pageMargins left="0.7" right="0.7" top="0.75" bottom="0.75" header="0.3" footer="0.3"/>
  <pageSetup paperSize="9" scale="50" fitToHeight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165"/>
  <sheetViews>
    <sheetView zoomScale="75" zoomScaleNormal="75" workbookViewId="0">
      <pane xSplit="2" ySplit="4" topLeftCell="CS59" activePane="bottomRight" state="frozen"/>
      <selection pane="topRight" activeCell="C1" sqref="C1"/>
      <selection pane="bottomLeft" activeCell="A5" sqref="A5"/>
      <selection pane="bottomRight" activeCell="DH79" sqref="DH79"/>
    </sheetView>
  </sheetViews>
  <sheetFormatPr defaultColWidth="10.25" defaultRowHeight="15.75"/>
  <cols>
    <col min="1" max="1" width="12.125" style="272" customWidth="1"/>
    <col min="2" max="2" width="3.75" style="272" customWidth="1"/>
    <col min="3" max="3" width="12.125" style="185" customWidth="1"/>
    <col min="4" max="4" width="17.75" style="185" customWidth="1"/>
    <col min="5" max="5" width="12.125" style="185" customWidth="1"/>
    <col min="6" max="6" width="6.5" style="185" customWidth="1"/>
    <col min="7" max="7" width="17.75" style="185" customWidth="1"/>
    <col min="8" max="8" width="12.125" style="185" customWidth="1"/>
    <col min="9" max="9" width="6.5" style="185" customWidth="1"/>
    <col min="10" max="10" width="3.75" style="43" customWidth="1"/>
    <col min="11" max="11" width="12.125" style="185" customWidth="1"/>
    <col min="12" max="12" width="17.75" style="185" customWidth="1"/>
    <col min="13" max="13" width="12.125" style="185" customWidth="1"/>
    <col min="14" max="14" width="6.5" style="185" customWidth="1"/>
    <col min="15" max="15" width="17.75" style="185" customWidth="1"/>
    <col min="16" max="16" width="12.125" style="185" customWidth="1"/>
    <col min="17" max="17" width="6.5" style="185" customWidth="1"/>
    <col min="18" max="18" width="17.75" style="185" customWidth="1"/>
    <col min="19" max="19" width="12.125" style="185" customWidth="1"/>
    <col min="20" max="20" width="6.5" style="185" customWidth="1"/>
    <col min="21" max="21" width="10.25" style="43"/>
    <col min="22" max="22" width="12.125" style="43" customWidth="1"/>
    <col min="23" max="23" width="17.75" style="43" customWidth="1"/>
    <col min="24" max="24" width="12.125" style="43" customWidth="1"/>
    <col min="25" max="25" width="6.5" style="43" customWidth="1"/>
    <col min="26" max="26" width="17.75" style="43" customWidth="1"/>
    <col min="27" max="27" width="12.125" style="43" customWidth="1"/>
    <col min="28" max="28" width="6.5" style="43" customWidth="1"/>
    <col min="29" max="29" width="17.75" style="43" customWidth="1"/>
    <col min="30" max="30" width="12.125" style="43" customWidth="1"/>
    <col min="31" max="31" width="6.5" style="43" customWidth="1"/>
    <col min="32" max="32" width="17.75" style="43" customWidth="1"/>
    <col min="33" max="33" width="12.125" style="43" customWidth="1"/>
    <col min="34" max="34" width="6.5" style="43" customWidth="1"/>
    <col min="35" max="36" width="10.25" style="43"/>
    <col min="37" max="37" width="12" style="43" bestFit="1" customWidth="1"/>
    <col min="38" max="39" width="10.25" style="43"/>
    <col min="40" max="40" width="12" style="43" bestFit="1" customWidth="1"/>
    <col min="41" max="42" width="10.25" style="43"/>
    <col min="43" max="43" width="12" style="43" bestFit="1" customWidth="1"/>
    <col min="44" max="45" width="10.25" style="43"/>
    <col min="46" max="46" width="12" style="43" bestFit="1" customWidth="1"/>
    <col min="47" max="90" width="10.25" style="43"/>
    <col min="91" max="93" width="10.25" style="797"/>
    <col min="94" max="110" width="10.25" style="43"/>
    <col min="111" max="113" width="10.25" style="797"/>
    <col min="114" max="121" width="10.25" style="43"/>
    <col min="122" max="124" width="10.25" style="556"/>
    <col min="125" max="16384" width="10.25" style="43"/>
  </cols>
  <sheetData>
    <row r="1" spans="1:127" ht="16.5" thickBot="1">
      <c r="DR1" s="43"/>
      <c r="DS1" s="43"/>
      <c r="DT1" s="43"/>
    </row>
    <row r="2" spans="1:127" ht="17.25" customHeight="1" thickBot="1">
      <c r="A2" s="880" t="s">
        <v>387</v>
      </c>
      <c r="B2" s="43"/>
      <c r="C2" s="857" t="s">
        <v>555</v>
      </c>
      <c r="D2" s="858"/>
      <c r="E2" s="858"/>
      <c r="F2" s="858"/>
      <c r="G2" s="858"/>
      <c r="H2" s="858"/>
      <c r="I2" s="859"/>
      <c r="K2" s="857" t="s">
        <v>558</v>
      </c>
      <c r="L2" s="858"/>
      <c r="M2" s="858"/>
      <c r="N2" s="858"/>
      <c r="O2" s="858"/>
      <c r="P2" s="858"/>
      <c r="Q2" s="858"/>
      <c r="R2" s="858"/>
      <c r="S2" s="858"/>
      <c r="T2" s="859"/>
      <c r="V2" s="857" t="s">
        <v>388</v>
      </c>
      <c r="W2" s="858"/>
      <c r="X2" s="858"/>
      <c r="Y2" s="858"/>
      <c r="Z2" s="858"/>
      <c r="AA2" s="858"/>
      <c r="AB2" s="858"/>
      <c r="AC2" s="858"/>
      <c r="AD2" s="858"/>
      <c r="AE2" s="858"/>
      <c r="AF2" s="858"/>
      <c r="AG2" s="858"/>
      <c r="AH2" s="859"/>
      <c r="AJ2" s="857" t="s">
        <v>389</v>
      </c>
      <c r="AK2" s="858"/>
      <c r="AL2" s="858"/>
      <c r="AM2" s="858"/>
      <c r="AN2" s="858"/>
      <c r="AO2" s="858"/>
      <c r="AP2" s="858"/>
      <c r="AQ2" s="858"/>
      <c r="AR2" s="858"/>
      <c r="AS2" s="858"/>
      <c r="AT2" s="858"/>
      <c r="AU2" s="858"/>
      <c r="AV2" s="859"/>
      <c r="AX2" s="857" t="s">
        <v>473</v>
      </c>
      <c r="AY2" s="858"/>
      <c r="AZ2" s="858"/>
      <c r="BA2" s="858"/>
      <c r="BB2" s="858"/>
      <c r="BC2" s="858"/>
      <c r="BD2" s="858"/>
      <c r="BE2" s="858"/>
      <c r="BF2" s="858"/>
      <c r="BG2" s="858"/>
      <c r="BH2" s="858"/>
      <c r="BI2" s="858"/>
      <c r="BJ2" s="858"/>
      <c r="BK2" s="858"/>
      <c r="BL2" s="858"/>
      <c r="BM2" s="859"/>
      <c r="BO2" s="857" t="s">
        <v>508</v>
      </c>
      <c r="BP2" s="858"/>
      <c r="BQ2" s="858"/>
      <c r="BR2" s="858"/>
      <c r="BS2" s="858"/>
      <c r="BT2" s="858"/>
      <c r="BU2" s="858"/>
      <c r="BV2" s="858"/>
      <c r="BW2" s="858"/>
      <c r="BX2" s="858"/>
      <c r="BY2" s="858"/>
      <c r="BZ2" s="858"/>
      <c r="CA2" s="858"/>
      <c r="CB2" s="858"/>
      <c r="CC2" s="858"/>
      <c r="CD2" s="859"/>
      <c r="CF2" s="857" t="s">
        <v>634</v>
      </c>
      <c r="CG2" s="858"/>
      <c r="CH2" s="858"/>
      <c r="CI2" s="858"/>
      <c r="CJ2" s="858"/>
      <c r="CK2" s="858"/>
      <c r="CL2" s="858"/>
      <c r="CM2" s="858"/>
      <c r="CN2" s="858"/>
      <c r="CO2" s="858"/>
      <c r="CP2" s="858"/>
      <c r="CQ2" s="858"/>
      <c r="CR2" s="859"/>
      <c r="CT2" s="857" t="s">
        <v>639</v>
      </c>
      <c r="CU2" s="858"/>
      <c r="CV2" s="858"/>
      <c r="CW2" s="858"/>
      <c r="CX2" s="858"/>
      <c r="CY2" s="858"/>
      <c r="CZ2" s="858"/>
      <c r="DA2" s="858"/>
      <c r="DB2" s="858"/>
      <c r="DC2" s="858"/>
      <c r="DD2" s="858"/>
      <c r="DE2" s="858"/>
      <c r="DF2" s="858"/>
      <c r="DG2" s="858"/>
      <c r="DH2" s="858"/>
      <c r="DI2" s="859"/>
      <c r="DK2" s="857" t="s">
        <v>543</v>
      </c>
      <c r="DL2" s="858"/>
      <c r="DM2" s="858"/>
      <c r="DN2" s="858"/>
      <c r="DO2" s="858"/>
      <c r="DP2" s="858"/>
      <c r="DQ2" s="858"/>
      <c r="DR2" s="858"/>
      <c r="DS2" s="858"/>
      <c r="DT2" s="858"/>
      <c r="DU2" s="858"/>
      <c r="DV2" s="858"/>
      <c r="DW2" s="859"/>
    </row>
    <row r="3" spans="1:127" ht="16.5" customHeight="1">
      <c r="A3" s="881"/>
      <c r="B3" s="273"/>
      <c r="C3" s="883" t="s">
        <v>390</v>
      </c>
      <c r="D3" s="885" t="s">
        <v>391</v>
      </c>
      <c r="E3" s="863"/>
      <c r="F3" s="864"/>
      <c r="G3" s="886" t="s">
        <v>392</v>
      </c>
      <c r="H3" s="887"/>
      <c r="I3" s="888"/>
      <c r="K3" s="860" t="s">
        <v>390</v>
      </c>
      <c r="L3" s="889" t="s">
        <v>302</v>
      </c>
      <c r="M3" s="889"/>
      <c r="N3" s="890"/>
      <c r="O3" s="894" t="s">
        <v>280</v>
      </c>
      <c r="P3" s="889"/>
      <c r="Q3" s="889"/>
      <c r="R3" s="895" t="s">
        <v>393</v>
      </c>
      <c r="S3" s="896"/>
      <c r="T3" s="897"/>
      <c r="V3" s="860" t="s">
        <v>390</v>
      </c>
      <c r="W3" s="863" t="s">
        <v>394</v>
      </c>
      <c r="X3" s="863"/>
      <c r="Y3" s="864"/>
      <c r="Z3" s="863" t="s">
        <v>395</v>
      </c>
      <c r="AA3" s="863"/>
      <c r="AB3" s="864"/>
      <c r="AC3" s="863" t="s">
        <v>396</v>
      </c>
      <c r="AD3" s="863"/>
      <c r="AE3" s="864"/>
      <c r="AF3" s="877" t="s">
        <v>397</v>
      </c>
      <c r="AG3" s="878"/>
      <c r="AH3" s="879"/>
      <c r="AJ3" s="860" t="s">
        <v>390</v>
      </c>
      <c r="AK3" s="863" t="s">
        <v>398</v>
      </c>
      <c r="AL3" s="863"/>
      <c r="AM3" s="864"/>
      <c r="AN3" s="863" t="s">
        <v>399</v>
      </c>
      <c r="AO3" s="863"/>
      <c r="AP3" s="864"/>
      <c r="AQ3" s="863" t="s">
        <v>400</v>
      </c>
      <c r="AR3" s="863"/>
      <c r="AS3" s="864"/>
      <c r="AT3" s="891" t="s">
        <v>524</v>
      </c>
      <c r="AU3" s="892"/>
      <c r="AV3" s="893"/>
      <c r="AX3" s="860" t="s">
        <v>390</v>
      </c>
      <c r="AY3" s="863" t="s">
        <v>475</v>
      </c>
      <c r="AZ3" s="863"/>
      <c r="BA3" s="864"/>
      <c r="BB3" s="863" t="s">
        <v>477</v>
      </c>
      <c r="BC3" s="863"/>
      <c r="BD3" s="864"/>
      <c r="BE3" s="863" t="s">
        <v>479</v>
      </c>
      <c r="BF3" s="863"/>
      <c r="BG3" s="864"/>
      <c r="BH3" s="863" t="s">
        <v>481</v>
      </c>
      <c r="BI3" s="863"/>
      <c r="BJ3" s="864"/>
      <c r="BK3" s="873" t="s">
        <v>483</v>
      </c>
      <c r="BL3" s="873"/>
      <c r="BM3" s="874"/>
      <c r="BO3" s="860" t="s">
        <v>390</v>
      </c>
      <c r="BP3" s="862" t="s">
        <v>522</v>
      </c>
      <c r="BQ3" s="863"/>
      <c r="BR3" s="864"/>
      <c r="BS3" s="863" t="s">
        <v>525</v>
      </c>
      <c r="BT3" s="863"/>
      <c r="BU3" s="864"/>
      <c r="BV3" s="875" t="s">
        <v>507</v>
      </c>
      <c r="BW3" s="875"/>
      <c r="BX3" s="876"/>
      <c r="BY3" s="863" t="s">
        <v>504</v>
      </c>
      <c r="BZ3" s="863"/>
      <c r="CA3" s="864"/>
      <c r="CB3" s="875" t="s">
        <v>50</v>
      </c>
      <c r="CC3" s="875"/>
      <c r="CD3" s="876"/>
      <c r="CF3" s="860" t="s">
        <v>390</v>
      </c>
      <c r="CG3" s="872" t="s">
        <v>635</v>
      </c>
      <c r="CH3" s="873"/>
      <c r="CI3" s="874"/>
      <c r="CJ3" s="863" t="s">
        <v>629</v>
      </c>
      <c r="CK3" s="863"/>
      <c r="CL3" s="864"/>
      <c r="CM3" s="870" t="s">
        <v>223</v>
      </c>
      <c r="CN3" s="870"/>
      <c r="CO3" s="871"/>
      <c r="CP3" s="863" t="s">
        <v>231</v>
      </c>
      <c r="CQ3" s="863"/>
      <c r="CR3" s="864"/>
      <c r="CT3" s="860" t="s">
        <v>390</v>
      </c>
      <c r="CU3" s="862" t="s">
        <v>218</v>
      </c>
      <c r="CV3" s="863"/>
      <c r="CW3" s="864"/>
      <c r="CX3" s="863" t="s">
        <v>208</v>
      </c>
      <c r="CY3" s="863"/>
      <c r="CZ3" s="864"/>
      <c r="DA3" s="868" t="s">
        <v>641</v>
      </c>
      <c r="DB3" s="868"/>
      <c r="DC3" s="869"/>
      <c r="DD3" s="863" t="s">
        <v>166</v>
      </c>
      <c r="DE3" s="863"/>
      <c r="DF3" s="864"/>
      <c r="DG3" s="870" t="s">
        <v>619</v>
      </c>
      <c r="DH3" s="870"/>
      <c r="DI3" s="871"/>
      <c r="DK3" s="860" t="s">
        <v>390</v>
      </c>
      <c r="DL3" s="862" t="s">
        <v>213</v>
      </c>
      <c r="DM3" s="863"/>
      <c r="DN3" s="864"/>
      <c r="DO3" s="863" t="s">
        <v>217</v>
      </c>
      <c r="DP3" s="863"/>
      <c r="DQ3" s="864"/>
      <c r="DR3" s="865" t="s">
        <v>211</v>
      </c>
      <c r="DS3" s="866"/>
      <c r="DT3" s="867"/>
      <c r="DU3" s="863" t="s">
        <v>233</v>
      </c>
      <c r="DV3" s="863"/>
      <c r="DW3" s="864"/>
    </row>
    <row r="4" spans="1:127" ht="63.75" thickBot="1">
      <c r="A4" s="882"/>
      <c r="B4" s="273"/>
      <c r="C4" s="884"/>
      <c r="D4" s="146" t="s">
        <v>401</v>
      </c>
      <c r="E4" s="159" t="s">
        <v>402</v>
      </c>
      <c r="F4" s="274" t="s">
        <v>403</v>
      </c>
      <c r="G4" s="275" t="s">
        <v>401</v>
      </c>
      <c r="H4" s="276" t="s">
        <v>402</v>
      </c>
      <c r="I4" s="277" t="s">
        <v>403</v>
      </c>
      <c r="K4" s="861"/>
      <c r="L4" s="159" t="s">
        <v>401</v>
      </c>
      <c r="M4" s="159" t="s">
        <v>402</v>
      </c>
      <c r="N4" s="274" t="s">
        <v>403</v>
      </c>
      <c r="O4" s="146" t="s">
        <v>401</v>
      </c>
      <c r="P4" s="159" t="s">
        <v>402</v>
      </c>
      <c r="Q4" s="278" t="s">
        <v>403</v>
      </c>
      <c r="R4" s="279" t="s">
        <v>401</v>
      </c>
      <c r="S4" s="280" t="s">
        <v>402</v>
      </c>
      <c r="T4" s="281" t="s">
        <v>403</v>
      </c>
      <c r="V4" s="861"/>
      <c r="W4" s="159" t="s">
        <v>401</v>
      </c>
      <c r="X4" s="159" t="s">
        <v>402</v>
      </c>
      <c r="Y4" s="274" t="s">
        <v>403</v>
      </c>
      <c r="Z4" s="159" t="s">
        <v>401</v>
      </c>
      <c r="AA4" s="159" t="s">
        <v>402</v>
      </c>
      <c r="AB4" s="274" t="s">
        <v>403</v>
      </c>
      <c r="AC4" s="146" t="s">
        <v>401</v>
      </c>
      <c r="AD4" s="159" t="s">
        <v>402</v>
      </c>
      <c r="AE4" s="278" t="s">
        <v>403</v>
      </c>
      <c r="AF4" s="282" t="s">
        <v>401</v>
      </c>
      <c r="AG4" s="283" t="s">
        <v>402</v>
      </c>
      <c r="AH4" s="284" t="s">
        <v>404</v>
      </c>
      <c r="AJ4" s="861"/>
      <c r="AK4" s="159" t="s">
        <v>401</v>
      </c>
      <c r="AL4" s="159" t="s">
        <v>402</v>
      </c>
      <c r="AM4" s="274" t="s">
        <v>403</v>
      </c>
      <c r="AN4" s="159" t="s">
        <v>401</v>
      </c>
      <c r="AO4" s="159" t="s">
        <v>402</v>
      </c>
      <c r="AP4" s="274" t="s">
        <v>403</v>
      </c>
      <c r="AQ4" s="146" t="s">
        <v>401</v>
      </c>
      <c r="AR4" s="159" t="s">
        <v>402</v>
      </c>
      <c r="AS4" s="278" t="s">
        <v>403</v>
      </c>
      <c r="AT4" s="285" t="s">
        <v>401</v>
      </c>
      <c r="AU4" s="286" t="s">
        <v>402</v>
      </c>
      <c r="AV4" s="287" t="s">
        <v>404</v>
      </c>
      <c r="AX4" s="861"/>
      <c r="AY4" s="159" t="s">
        <v>401</v>
      </c>
      <c r="AZ4" s="159" t="s">
        <v>402</v>
      </c>
      <c r="BA4" s="274" t="s">
        <v>403</v>
      </c>
      <c r="BB4" s="159" t="s">
        <v>401</v>
      </c>
      <c r="BC4" s="159" t="s">
        <v>402</v>
      </c>
      <c r="BD4" s="274" t="s">
        <v>403</v>
      </c>
      <c r="BE4" s="146" t="s">
        <v>401</v>
      </c>
      <c r="BF4" s="159" t="s">
        <v>402</v>
      </c>
      <c r="BG4" s="278" t="s">
        <v>403</v>
      </c>
      <c r="BH4" s="146" t="s">
        <v>401</v>
      </c>
      <c r="BI4" s="159" t="s">
        <v>402</v>
      </c>
      <c r="BJ4" s="278" t="s">
        <v>403</v>
      </c>
      <c r="BK4" s="434" t="s">
        <v>401</v>
      </c>
      <c r="BL4" s="435" t="s">
        <v>402</v>
      </c>
      <c r="BM4" s="436" t="s">
        <v>403</v>
      </c>
      <c r="BO4" s="861"/>
      <c r="BP4" s="159" t="s">
        <v>401</v>
      </c>
      <c r="BQ4" s="159" t="s">
        <v>402</v>
      </c>
      <c r="BR4" s="274" t="s">
        <v>153</v>
      </c>
      <c r="BS4" s="159" t="s">
        <v>401</v>
      </c>
      <c r="BT4" s="159" t="s">
        <v>402</v>
      </c>
      <c r="BU4" s="274" t="s">
        <v>153</v>
      </c>
      <c r="BV4" s="476" t="s">
        <v>401</v>
      </c>
      <c r="BW4" s="477" t="s">
        <v>402</v>
      </c>
      <c r="BX4" s="478" t="s">
        <v>153</v>
      </c>
      <c r="BY4" s="146" t="s">
        <v>401</v>
      </c>
      <c r="BZ4" s="159" t="s">
        <v>402</v>
      </c>
      <c r="CA4" s="278" t="s">
        <v>153</v>
      </c>
      <c r="CB4" s="476" t="s">
        <v>401</v>
      </c>
      <c r="CC4" s="477" t="s">
        <v>402</v>
      </c>
      <c r="CD4" s="495" t="s">
        <v>153</v>
      </c>
      <c r="CF4" s="861"/>
      <c r="CG4" s="435" t="s">
        <v>401</v>
      </c>
      <c r="CH4" s="435" t="s">
        <v>402</v>
      </c>
      <c r="CI4" s="812" t="s">
        <v>153</v>
      </c>
      <c r="CJ4" s="159" t="s">
        <v>401</v>
      </c>
      <c r="CK4" s="159" t="s">
        <v>402</v>
      </c>
      <c r="CL4" s="274" t="s">
        <v>153</v>
      </c>
      <c r="CM4" s="798" t="s">
        <v>401</v>
      </c>
      <c r="CN4" s="799" t="s">
        <v>402</v>
      </c>
      <c r="CO4" s="55" t="s">
        <v>153</v>
      </c>
      <c r="CP4" s="146" t="s">
        <v>401</v>
      </c>
      <c r="CQ4" s="159" t="s">
        <v>402</v>
      </c>
      <c r="CR4" s="274" t="s">
        <v>153</v>
      </c>
      <c r="CT4" s="861"/>
      <c r="CU4" s="159" t="s">
        <v>401</v>
      </c>
      <c r="CV4" s="159" t="s">
        <v>402</v>
      </c>
      <c r="CW4" s="274" t="s">
        <v>153</v>
      </c>
      <c r="CX4" s="159" t="s">
        <v>401</v>
      </c>
      <c r="CY4" s="159" t="s">
        <v>402</v>
      </c>
      <c r="CZ4" s="274" t="s">
        <v>153</v>
      </c>
      <c r="DA4" s="819" t="s">
        <v>401</v>
      </c>
      <c r="DB4" s="820" t="s">
        <v>402</v>
      </c>
      <c r="DC4" s="821" t="s">
        <v>153</v>
      </c>
      <c r="DD4" s="146" t="s">
        <v>401</v>
      </c>
      <c r="DE4" s="159" t="s">
        <v>402</v>
      </c>
      <c r="DF4" s="278" t="s">
        <v>153</v>
      </c>
      <c r="DG4" s="798" t="s">
        <v>401</v>
      </c>
      <c r="DH4" s="799" t="s">
        <v>402</v>
      </c>
      <c r="DI4" s="818" t="s">
        <v>153</v>
      </c>
      <c r="DK4" s="861"/>
      <c r="DL4" s="159" t="s">
        <v>401</v>
      </c>
      <c r="DM4" s="159" t="s">
        <v>402</v>
      </c>
      <c r="DN4" s="274" t="s">
        <v>153</v>
      </c>
      <c r="DO4" s="159" t="s">
        <v>401</v>
      </c>
      <c r="DP4" s="159" t="s">
        <v>402</v>
      </c>
      <c r="DQ4" s="274" t="s">
        <v>153</v>
      </c>
      <c r="DR4" s="557" t="s">
        <v>401</v>
      </c>
      <c r="DS4" s="558" t="s">
        <v>402</v>
      </c>
      <c r="DT4" s="559" t="s">
        <v>153</v>
      </c>
      <c r="DU4" s="146" t="s">
        <v>401</v>
      </c>
      <c r="DV4" s="159" t="s">
        <v>402</v>
      </c>
      <c r="DW4" s="555" t="s">
        <v>153</v>
      </c>
    </row>
    <row r="5" spans="1:127">
      <c r="A5" s="288" t="s">
        <v>405</v>
      </c>
      <c r="B5" s="273"/>
      <c r="C5" s="289">
        <v>0.88</v>
      </c>
      <c r="D5" s="289">
        <v>0.05</v>
      </c>
      <c r="E5" s="290">
        <f t="shared" ref="E5:E78" si="0">D5-C5</f>
        <v>-0.83</v>
      </c>
      <c r="F5" s="291">
        <v>2</v>
      </c>
      <c r="G5" s="292">
        <v>0.71</v>
      </c>
      <c r="H5" s="292">
        <f t="shared" ref="H5:H42" si="1">G5-C5</f>
        <v>-0.17000000000000004</v>
      </c>
      <c r="I5" s="293">
        <v>1</v>
      </c>
      <c r="K5" s="289" t="s">
        <v>406</v>
      </c>
      <c r="L5" s="294" t="s">
        <v>406</v>
      </c>
      <c r="M5" s="295" t="s">
        <v>406</v>
      </c>
      <c r="N5" s="295" t="s">
        <v>406</v>
      </c>
      <c r="O5" s="294" t="s">
        <v>406</v>
      </c>
      <c r="P5" s="295" t="s">
        <v>406</v>
      </c>
      <c r="Q5" s="296" t="s">
        <v>406</v>
      </c>
      <c r="R5" s="297" t="s">
        <v>406</v>
      </c>
      <c r="S5" s="298" t="s">
        <v>406</v>
      </c>
      <c r="T5" s="299" t="s">
        <v>406</v>
      </c>
      <c r="V5" s="294" t="s">
        <v>406</v>
      </c>
      <c r="W5" s="294" t="s">
        <v>269</v>
      </c>
      <c r="X5" s="295" t="s">
        <v>269</v>
      </c>
      <c r="Y5" s="295" t="s">
        <v>269</v>
      </c>
      <c r="Z5" s="294" t="s">
        <v>269</v>
      </c>
      <c r="AA5" s="295" t="s">
        <v>269</v>
      </c>
      <c r="AB5" s="295" t="s">
        <v>269</v>
      </c>
      <c r="AC5" s="294" t="s">
        <v>269</v>
      </c>
      <c r="AD5" s="295" t="s">
        <v>269</v>
      </c>
      <c r="AE5" s="296" t="s">
        <v>269</v>
      </c>
      <c r="AF5" s="300" t="s">
        <v>269</v>
      </c>
      <c r="AG5" s="301" t="s">
        <v>269</v>
      </c>
      <c r="AH5" s="302" t="s">
        <v>269</v>
      </c>
      <c r="AJ5" s="294" t="s">
        <v>406</v>
      </c>
      <c r="AK5" s="294" t="s">
        <v>269</v>
      </c>
      <c r="AL5" s="295" t="s">
        <v>269</v>
      </c>
      <c r="AM5" s="295" t="s">
        <v>269</v>
      </c>
      <c r="AN5" s="294" t="s">
        <v>269</v>
      </c>
      <c r="AO5" s="295" t="s">
        <v>269</v>
      </c>
      <c r="AP5" s="295" t="s">
        <v>269</v>
      </c>
      <c r="AQ5" s="294" t="s">
        <v>269</v>
      </c>
      <c r="AR5" s="295" t="s">
        <v>269</v>
      </c>
      <c r="AS5" s="296" t="s">
        <v>269</v>
      </c>
      <c r="AT5" s="303" t="s">
        <v>269</v>
      </c>
      <c r="AU5" s="304" t="s">
        <v>269</v>
      </c>
      <c r="AV5" s="305" t="s">
        <v>269</v>
      </c>
      <c r="AX5" s="294" t="s">
        <v>406</v>
      </c>
      <c r="AY5" s="294" t="s">
        <v>269</v>
      </c>
      <c r="AZ5" s="295" t="s">
        <v>269</v>
      </c>
      <c r="BA5" s="295" t="s">
        <v>269</v>
      </c>
      <c r="BB5" s="294" t="s">
        <v>269</v>
      </c>
      <c r="BC5" s="295" t="s">
        <v>269</v>
      </c>
      <c r="BD5" s="295" t="s">
        <v>269</v>
      </c>
      <c r="BE5" s="294" t="s">
        <v>269</v>
      </c>
      <c r="BF5" s="295" t="s">
        <v>269</v>
      </c>
      <c r="BG5" s="296" t="s">
        <v>269</v>
      </c>
      <c r="BH5" s="294" t="s">
        <v>269</v>
      </c>
      <c r="BI5" s="295" t="s">
        <v>269</v>
      </c>
      <c r="BJ5" s="296" t="s">
        <v>269</v>
      </c>
      <c r="BK5" s="437" t="s">
        <v>269</v>
      </c>
      <c r="BL5" s="438" t="s">
        <v>269</v>
      </c>
      <c r="BM5" s="439" t="s">
        <v>269</v>
      </c>
      <c r="BO5" s="294" t="s">
        <v>238</v>
      </c>
      <c r="BP5" s="294" t="s">
        <v>269</v>
      </c>
      <c r="BQ5" s="295" t="s">
        <v>269</v>
      </c>
      <c r="BR5" s="295" t="s">
        <v>269</v>
      </c>
      <c r="BS5" s="294" t="s">
        <v>269</v>
      </c>
      <c r="BT5" s="295" t="s">
        <v>269</v>
      </c>
      <c r="BU5" s="295" t="s">
        <v>269</v>
      </c>
      <c r="BV5" s="479" t="s">
        <v>269</v>
      </c>
      <c r="BW5" s="480" t="s">
        <v>269</v>
      </c>
      <c r="BX5" s="481" t="s">
        <v>269</v>
      </c>
      <c r="BY5" s="294" t="s">
        <v>269</v>
      </c>
      <c r="BZ5" s="295" t="s">
        <v>269</v>
      </c>
      <c r="CA5" s="296" t="s">
        <v>269</v>
      </c>
      <c r="CB5" s="479" t="s">
        <v>269</v>
      </c>
      <c r="CC5" s="480" t="s">
        <v>269</v>
      </c>
      <c r="CD5" s="481" t="s">
        <v>269</v>
      </c>
      <c r="CF5" s="294" t="s">
        <v>238</v>
      </c>
      <c r="CG5" s="437" t="s">
        <v>269</v>
      </c>
      <c r="CH5" s="438" t="s">
        <v>269</v>
      </c>
      <c r="CI5" s="438" t="s">
        <v>269</v>
      </c>
      <c r="CJ5" s="294" t="s">
        <v>269</v>
      </c>
      <c r="CK5" s="295" t="s">
        <v>269</v>
      </c>
      <c r="CL5" s="295" t="s">
        <v>269</v>
      </c>
      <c r="CM5" s="800" t="s">
        <v>269</v>
      </c>
      <c r="CN5" s="801" t="s">
        <v>269</v>
      </c>
      <c r="CO5" s="802" t="s">
        <v>269</v>
      </c>
      <c r="CP5" s="294" t="s">
        <v>269</v>
      </c>
      <c r="CQ5" s="295" t="s">
        <v>269</v>
      </c>
      <c r="CR5" s="296" t="s">
        <v>269</v>
      </c>
      <c r="CT5" s="294" t="s">
        <v>238</v>
      </c>
      <c r="CU5" s="294" t="s">
        <v>269</v>
      </c>
      <c r="CV5" s="295" t="s">
        <v>269</v>
      </c>
      <c r="CW5" s="295" t="s">
        <v>269</v>
      </c>
      <c r="CX5" s="294" t="s">
        <v>269</v>
      </c>
      <c r="CY5" s="295" t="s">
        <v>269</v>
      </c>
      <c r="CZ5" s="295" t="s">
        <v>269</v>
      </c>
      <c r="DA5" s="822" t="s">
        <v>269</v>
      </c>
      <c r="DB5" s="823" t="s">
        <v>269</v>
      </c>
      <c r="DC5" s="824" t="s">
        <v>269</v>
      </c>
      <c r="DD5" s="294" t="s">
        <v>269</v>
      </c>
      <c r="DE5" s="295" t="s">
        <v>269</v>
      </c>
      <c r="DF5" s="296" t="s">
        <v>269</v>
      </c>
      <c r="DG5" s="800" t="s">
        <v>269</v>
      </c>
      <c r="DH5" s="801" t="s">
        <v>269</v>
      </c>
      <c r="DI5" s="802" t="s">
        <v>269</v>
      </c>
      <c r="DK5" s="294" t="s">
        <v>238</v>
      </c>
      <c r="DL5" s="294" t="s">
        <v>269</v>
      </c>
      <c r="DM5" s="295" t="s">
        <v>269</v>
      </c>
      <c r="DN5" s="295" t="s">
        <v>269</v>
      </c>
      <c r="DO5" s="294" t="s">
        <v>269</v>
      </c>
      <c r="DP5" s="295" t="s">
        <v>269</v>
      </c>
      <c r="DQ5" s="295" t="s">
        <v>269</v>
      </c>
      <c r="DR5" s="560" t="s">
        <v>269</v>
      </c>
      <c r="DS5" s="561" t="s">
        <v>269</v>
      </c>
      <c r="DT5" s="562" t="s">
        <v>269</v>
      </c>
      <c r="DU5" s="294" t="s">
        <v>269</v>
      </c>
      <c r="DV5" s="295" t="s">
        <v>269</v>
      </c>
      <c r="DW5" s="296" t="s">
        <v>269</v>
      </c>
    </row>
    <row r="6" spans="1:127">
      <c r="A6" s="306" t="s">
        <v>407</v>
      </c>
      <c r="B6" s="273"/>
      <c r="C6" s="307">
        <v>6.62</v>
      </c>
      <c r="D6" s="307">
        <v>5.78</v>
      </c>
      <c r="E6" s="308">
        <f t="shared" si="0"/>
        <v>-0.83999999999999986</v>
      </c>
      <c r="F6" s="309">
        <v>2</v>
      </c>
      <c r="G6" s="310">
        <v>6.69</v>
      </c>
      <c r="H6" s="310">
        <f t="shared" si="1"/>
        <v>7.0000000000000284E-2</v>
      </c>
      <c r="I6" s="311">
        <v>1</v>
      </c>
      <c r="K6" s="307" t="s">
        <v>406</v>
      </c>
      <c r="L6" s="307" t="s">
        <v>406</v>
      </c>
      <c r="M6" s="308" t="s">
        <v>406</v>
      </c>
      <c r="N6" s="308" t="s">
        <v>406</v>
      </c>
      <c r="O6" s="307" t="s">
        <v>406</v>
      </c>
      <c r="P6" s="308" t="s">
        <v>406</v>
      </c>
      <c r="Q6" s="309" t="s">
        <v>406</v>
      </c>
      <c r="R6" s="312" t="s">
        <v>406</v>
      </c>
      <c r="S6" s="313" t="s">
        <v>406</v>
      </c>
      <c r="T6" s="314" t="s">
        <v>406</v>
      </c>
      <c r="V6" s="307" t="s">
        <v>406</v>
      </c>
      <c r="W6" s="307" t="s">
        <v>269</v>
      </c>
      <c r="X6" s="308" t="s">
        <v>269</v>
      </c>
      <c r="Y6" s="308" t="s">
        <v>269</v>
      </c>
      <c r="Z6" s="307" t="s">
        <v>269</v>
      </c>
      <c r="AA6" s="308" t="s">
        <v>269</v>
      </c>
      <c r="AB6" s="308" t="s">
        <v>269</v>
      </c>
      <c r="AC6" s="307" t="s">
        <v>269</v>
      </c>
      <c r="AD6" s="308" t="s">
        <v>269</v>
      </c>
      <c r="AE6" s="309" t="s">
        <v>269</v>
      </c>
      <c r="AF6" s="315" t="s">
        <v>269</v>
      </c>
      <c r="AG6" s="316" t="s">
        <v>269</v>
      </c>
      <c r="AH6" s="317" t="s">
        <v>269</v>
      </c>
      <c r="AJ6" s="307" t="s">
        <v>406</v>
      </c>
      <c r="AK6" s="307" t="s">
        <v>269</v>
      </c>
      <c r="AL6" s="308" t="s">
        <v>269</v>
      </c>
      <c r="AM6" s="308" t="s">
        <v>269</v>
      </c>
      <c r="AN6" s="307" t="s">
        <v>269</v>
      </c>
      <c r="AO6" s="308" t="s">
        <v>269</v>
      </c>
      <c r="AP6" s="308" t="s">
        <v>269</v>
      </c>
      <c r="AQ6" s="307" t="s">
        <v>269</v>
      </c>
      <c r="AR6" s="308" t="s">
        <v>269</v>
      </c>
      <c r="AS6" s="309" t="s">
        <v>269</v>
      </c>
      <c r="AT6" s="318" t="s">
        <v>269</v>
      </c>
      <c r="AU6" s="319" t="s">
        <v>269</v>
      </c>
      <c r="AV6" s="320" t="s">
        <v>269</v>
      </c>
      <c r="AX6" s="307" t="s">
        <v>406</v>
      </c>
      <c r="AY6" s="307" t="s">
        <v>269</v>
      </c>
      <c r="AZ6" s="308" t="s">
        <v>269</v>
      </c>
      <c r="BA6" s="308" t="s">
        <v>269</v>
      </c>
      <c r="BB6" s="307" t="s">
        <v>269</v>
      </c>
      <c r="BC6" s="308" t="s">
        <v>269</v>
      </c>
      <c r="BD6" s="308" t="s">
        <v>269</v>
      </c>
      <c r="BE6" s="307" t="s">
        <v>269</v>
      </c>
      <c r="BF6" s="308" t="s">
        <v>269</v>
      </c>
      <c r="BG6" s="309" t="s">
        <v>269</v>
      </c>
      <c r="BH6" s="307" t="s">
        <v>269</v>
      </c>
      <c r="BI6" s="308" t="s">
        <v>269</v>
      </c>
      <c r="BJ6" s="309" t="s">
        <v>269</v>
      </c>
      <c r="BK6" s="440" t="s">
        <v>269</v>
      </c>
      <c r="BL6" s="441" t="s">
        <v>269</v>
      </c>
      <c r="BM6" s="442" t="s">
        <v>269</v>
      </c>
      <c r="BO6" s="307" t="s">
        <v>238</v>
      </c>
      <c r="BP6" s="307" t="s">
        <v>269</v>
      </c>
      <c r="BQ6" s="308" t="s">
        <v>269</v>
      </c>
      <c r="BR6" s="308" t="s">
        <v>269</v>
      </c>
      <c r="BS6" s="307" t="s">
        <v>269</v>
      </c>
      <c r="BT6" s="308" t="s">
        <v>269</v>
      </c>
      <c r="BU6" s="308" t="s">
        <v>269</v>
      </c>
      <c r="BV6" s="482" t="s">
        <v>269</v>
      </c>
      <c r="BW6" s="483" t="s">
        <v>269</v>
      </c>
      <c r="BX6" s="484" t="s">
        <v>269</v>
      </c>
      <c r="BY6" s="307" t="s">
        <v>269</v>
      </c>
      <c r="BZ6" s="308" t="s">
        <v>269</v>
      </c>
      <c r="CA6" s="309" t="s">
        <v>269</v>
      </c>
      <c r="CB6" s="482" t="s">
        <v>269</v>
      </c>
      <c r="CC6" s="483" t="s">
        <v>269</v>
      </c>
      <c r="CD6" s="484" t="s">
        <v>269</v>
      </c>
      <c r="CF6" s="307" t="s">
        <v>238</v>
      </c>
      <c r="CG6" s="440" t="s">
        <v>269</v>
      </c>
      <c r="CH6" s="441" t="s">
        <v>269</v>
      </c>
      <c r="CI6" s="441" t="s">
        <v>269</v>
      </c>
      <c r="CJ6" s="307" t="s">
        <v>269</v>
      </c>
      <c r="CK6" s="308" t="s">
        <v>269</v>
      </c>
      <c r="CL6" s="308" t="s">
        <v>269</v>
      </c>
      <c r="CM6" s="92" t="s">
        <v>269</v>
      </c>
      <c r="CN6" s="93" t="s">
        <v>269</v>
      </c>
      <c r="CO6" s="803" t="s">
        <v>269</v>
      </c>
      <c r="CP6" s="307" t="s">
        <v>269</v>
      </c>
      <c r="CQ6" s="308" t="s">
        <v>269</v>
      </c>
      <c r="CR6" s="309" t="s">
        <v>269</v>
      </c>
      <c r="CT6" s="307" t="s">
        <v>238</v>
      </c>
      <c r="CU6" s="307" t="s">
        <v>269</v>
      </c>
      <c r="CV6" s="308" t="s">
        <v>269</v>
      </c>
      <c r="CW6" s="308" t="s">
        <v>269</v>
      </c>
      <c r="CX6" s="307" t="s">
        <v>269</v>
      </c>
      <c r="CY6" s="308" t="s">
        <v>269</v>
      </c>
      <c r="CZ6" s="308" t="s">
        <v>269</v>
      </c>
      <c r="DA6" s="825" t="s">
        <v>269</v>
      </c>
      <c r="DB6" s="826" t="s">
        <v>269</v>
      </c>
      <c r="DC6" s="827" t="s">
        <v>269</v>
      </c>
      <c r="DD6" s="307" t="s">
        <v>269</v>
      </c>
      <c r="DE6" s="308" t="s">
        <v>269</v>
      </c>
      <c r="DF6" s="309" t="s">
        <v>269</v>
      </c>
      <c r="DG6" s="92" t="s">
        <v>269</v>
      </c>
      <c r="DH6" s="93" t="s">
        <v>269</v>
      </c>
      <c r="DI6" s="803" t="s">
        <v>269</v>
      </c>
      <c r="DK6" s="307" t="s">
        <v>238</v>
      </c>
      <c r="DL6" s="307" t="s">
        <v>269</v>
      </c>
      <c r="DM6" s="308" t="s">
        <v>269</v>
      </c>
      <c r="DN6" s="308" t="s">
        <v>269</v>
      </c>
      <c r="DO6" s="307" t="s">
        <v>269</v>
      </c>
      <c r="DP6" s="308" t="s">
        <v>269</v>
      </c>
      <c r="DQ6" s="308" t="s">
        <v>269</v>
      </c>
      <c r="DR6" s="563" t="s">
        <v>269</v>
      </c>
      <c r="DS6" s="564" t="s">
        <v>269</v>
      </c>
      <c r="DT6" s="565" t="s">
        <v>269</v>
      </c>
      <c r="DU6" s="307" t="s">
        <v>269</v>
      </c>
      <c r="DV6" s="308" t="s">
        <v>269</v>
      </c>
      <c r="DW6" s="309" t="s">
        <v>269</v>
      </c>
    </row>
    <row r="7" spans="1:127">
      <c r="A7" s="306" t="s">
        <v>408</v>
      </c>
      <c r="B7" s="273"/>
      <c r="C7" s="307">
        <v>4.25</v>
      </c>
      <c r="D7" s="321">
        <v>3.65</v>
      </c>
      <c r="E7" s="250">
        <f t="shared" si="0"/>
        <v>-0.60000000000000009</v>
      </c>
      <c r="F7" s="322">
        <v>2</v>
      </c>
      <c r="G7" s="323">
        <v>4.21</v>
      </c>
      <c r="H7" s="323">
        <f t="shared" si="1"/>
        <v>-4.0000000000000036E-2</v>
      </c>
      <c r="I7" s="324">
        <v>1</v>
      </c>
      <c r="K7" s="307">
        <v>-0.28000000000000003</v>
      </c>
      <c r="L7" s="321">
        <v>-0.36</v>
      </c>
      <c r="M7" s="250">
        <f t="shared" ref="M7:M52" si="2">L7-K7</f>
        <v>-7.999999999999996E-2</v>
      </c>
      <c r="N7" s="250">
        <v>3</v>
      </c>
      <c r="O7" s="321">
        <v>-0.09</v>
      </c>
      <c r="P7" s="250">
        <f t="shared" ref="P7:P52" si="3">O7-K7</f>
        <v>0.19000000000000003</v>
      </c>
      <c r="Q7" s="322">
        <v>1</v>
      </c>
      <c r="R7" s="325">
        <v>-0.3</v>
      </c>
      <c r="S7" s="326">
        <f t="shared" ref="S7:S46" si="4">R7-K7</f>
        <v>-1.9999999999999962E-2</v>
      </c>
      <c r="T7" s="327">
        <v>2</v>
      </c>
      <c r="V7" s="321" t="s">
        <v>406</v>
      </c>
      <c r="W7" s="321" t="s">
        <v>269</v>
      </c>
      <c r="X7" s="250" t="s">
        <v>269</v>
      </c>
      <c r="Y7" s="250" t="s">
        <v>269</v>
      </c>
      <c r="Z7" s="321" t="s">
        <v>269</v>
      </c>
      <c r="AA7" s="250" t="s">
        <v>269</v>
      </c>
      <c r="AB7" s="250" t="s">
        <v>269</v>
      </c>
      <c r="AC7" s="321" t="s">
        <v>269</v>
      </c>
      <c r="AD7" s="250" t="s">
        <v>269</v>
      </c>
      <c r="AE7" s="322" t="s">
        <v>269</v>
      </c>
      <c r="AF7" s="328" t="s">
        <v>269</v>
      </c>
      <c r="AG7" s="329" t="s">
        <v>269</v>
      </c>
      <c r="AH7" s="330" t="s">
        <v>269</v>
      </c>
      <c r="AJ7" s="321" t="s">
        <v>406</v>
      </c>
      <c r="AK7" s="321" t="s">
        <v>269</v>
      </c>
      <c r="AL7" s="250" t="s">
        <v>269</v>
      </c>
      <c r="AM7" s="250" t="s">
        <v>269</v>
      </c>
      <c r="AN7" s="321" t="s">
        <v>269</v>
      </c>
      <c r="AO7" s="250" t="s">
        <v>269</v>
      </c>
      <c r="AP7" s="250" t="s">
        <v>269</v>
      </c>
      <c r="AQ7" s="321" t="s">
        <v>269</v>
      </c>
      <c r="AR7" s="250" t="s">
        <v>269</v>
      </c>
      <c r="AS7" s="322" t="s">
        <v>269</v>
      </c>
      <c r="AT7" s="331" t="s">
        <v>269</v>
      </c>
      <c r="AU7" s="332" t="s">
        <v>269</v>
      </c>
      <c r="AV7" s="333" t="s">
        <v>269</v>
      </c>
      <c r="AX7" s="321" t="s">
        <v>406</v>
      </c>
      <c r="AY7" s="321" t="s">
        <v>269</v>
      </c>
      <c r="AZ7" s="250" t="s">
        <v>269</v>
      </c>
      <c r="BA7" s="250" t="s">
        <v>269</v>
      </c>
      <c r="BB7" s="321" t="s">
        <v>269</v>
      </c>
      <c r="BC7" s="250" t="s">
        <v>269</v>
      </c>
      <c r="BD7" s="250" t="s">
        <v>269</v>
      </c>
      <c r="BE7" s="321" t="s">
        <v>269</v>
      </c>
      <c r="BF7" s="250" t="s">
        <v>269</v>
      </c>
      <c r="BG7" s="322" t="s">
        <v>269</v>
      </c>
      <c r="BH7" s="321" t="s">
        <v>269</v>
      </c>
      <c r="BI7" s="250" t="s">
        <v>269</v>
      </c>
      <c r="BJ7" s="322" t="s">
        <v>269</v>
      </c>
      <c r="BK7" s="443" t="s">
        <v>269</v>
      </c>
      <c r="BL7" s="444" t="s">
        <v>269</v>
      </c>
      <c r="BM7" s="445" t="s">
        <v>269</v>
      </c>
      <c r="BO7" s="321" t="s">
        <v>238</v>
      </c>
      <c r="BP7" s="321" t="s">
        <v>269</v>
      </c>
      <c r="BQ7" s="250" t="s">
        <v>269</v>
      </c>
      <c r="BR7" s="250" t="s">
        <v>269</v>
      </c>
      <c r="BS7" s="321" t="s">
        <v>269</v>
      </c>
      <c r="BT7" s="250" t="s">
        <v>269</v>
      </c>
      <c r="BU7" s="250" t="s">
        <v>269</v>
      </c>
      <c r="BV7" s="485" t="s">
        <v>269</v>
      </c>
      <c r="BW7" s="486" t="s">
        <v>269</v>
      </c>
      <c r="BX7" s="487" t="s">
        <v>269</v>
      </c>
      <c r="BY7" s="321" t="s">
        <v>269</v>
      </c>
      <c r="BZ7" s="250" t="s">
        <v>269</v>
      </c>
      <c r="CA7" s="322" t="s">
        <v>269</v>
      </c>
      <c r="CB7" s="485" t="s">
        <v>269</v>
      </c>
      <c r="CC7" s="486" t="s">
        <v>269</v>
      </c>
      <c r="CD7" s="487" t="s">
        <v>269</v>
      </c>
      <c r="CF7" s="321" t="s">
        <v>238</v>
      </c>
      <c r="CG7" s="443" t="s">
        <v>269</v>
      </c>
      <c r="CH7" s="444" t="s">
        <v>269</v>
      </c>
      <c r="CI7" s="444" t="s">
        <v>269</v>
      </c>
      <c r="CJ7" s="321" t="s">
        <v>269</v>
      </c>
      <c r="CK7" s="250" t="s">
        <v>269</v>
      </c>
      <c r="CL7" s="250" t="s">
        <v>269</v>
      </c>
      <c r="CM7" s="53" t="s">
        <v>269</v>
      </c>
      <c r="CN7" s="42" t="s">
        <v>269</v>
      </c>
      <c r="CO7" s="804" t="s">
        <v>269</v>
      </c>
      <c r="CP7" s="321" t="s">
        <v>269</v>
      </c>
      <c r="CQ7" s="250" t="s">
        <v>269</v>
      </c>
      <c r="CR7" s="322" t="s">
        <v>269</v>
      </c>
      <c r="CT7" s="321" t="s">
        <v>238</v>
      </c>
      <c r="CU7" s="321" t="s">
        <v>269</v>
      </c>
      <c r="CV7" s="250" t="s">
        <v>269</v>
      </c>
      <c r="CW7" s="250" t="s">
        <v>269</v>
      </c>
      <c r="CX7" s="321" t="s">
        <v>269</v>
      </c>
      <c r="CY7" s="250" t="s">
        <v>269</v>
      </c>
      <c r="CZ7" s="250" t="s">
        <v>269</v>
      </c>
      <c r="DA7" s="828" t="s">
        <v>269</v>
      </c>
      <c r="DB7" s="829" t="s">
        <v>269</v>
      </c>
      <c r="DC7" s="830" t="s">
        <v>269</v>
      </c>
      <c r="DD7" s="321" t="s">
        <v>269</v>
      </c>
      <c r="DE7" s="250" t="s">
        <v>269</v>
      </c>
      <c r="DF7" s="322" t="s">
        <v>269</v>
      </c>
      <c r="DG7" s="53" t="s">
        <v>269</v>
      </c>
      <c r="DH7" s="42" t="s">
        <v>269</v>
      </c>
      <c r="DI7" s="804" t="s">
        <v>269</v>
      </c>
      <c r="DK7" s="321" t="s">
        <v>238</v>
      </c>
      <c r="DL7" s="321" t="s">
        <v>269</v>
      </c>
      <c r="DM7" s="250" t="s">
        <v>269</v>
      </c>
      <c r="DN7" s="250" t="s">
        <v>269</v>
      </c>
      <c r="DO7" s="321" t="s">
        <v>269</v>
      </c>
      <c r="DP7" s="250" t="s">
        <v>269</v>
      </c>
      <c r="DQ7" s="250" t="s">
        <v>269</v>
      </c>
      <c r="DR7" s="566" t="s">
        <v>269</v>
      </c>
      <c r="DS7" s="567" t="s">
        <v>269</v>
      </c>
      <c r="DT7" s="568" t="s">
        <v>269</v>
      </c>
      <c r="DU7" s="321" t="s">
        <v>269</v>
      </c>
      <c r="DV7" s="250" t="s">
        <v>269</v>
      </c>
      <c r="DW7" s="322" t="s">
        <v>269</v>
      </c>
    </row>
    <row r="8" spans="1:127">
      <c r="A8" s="306" t="s">
        <v>409</v>
      </c>
      <c r="B8" s="273"/>
      <c r="C8" s="334">
        <v>5.0999999999999996</v>
      </c>
      <c r="D8" s="307">
        <v>4.8899999999999997</v>
      </c>
      <c r="E8" s="308">
        <f t="shared" si="0"/>
        <v>-0.20999999999999996</v>
      </c>
      <c r="F8" s="309">
        <v>2</v>
      </c>
      <c r="G8" s="310">
        <v>5.1100000000000003</v>
      </c>
      <c r="H8" s="310">
        <f t="shared" si="1"/>
        <v>1.0000000000000675E-2</v>
      </c>
      <c r="I8" s="311">
        <v>1</v>
      </c>
      <c r="K8" s="307">
        <v>-0.72</v>
      </c>
      <c r="L8" s="307">
        <v>-0.87</v>
      </c>
      <c r="M8" s="308">
        <f t="shared" si="2"/>
        <v>-0.15000000000000002</v>
      </c>
      <c r="N8" s="308">
        <v>2</v>
      </c>
      <c r="O8" s="307">
        <v>-0.85</v>
      </c>
      <c r="P8" s="308">
        <f t="shared" si="3"/>
        <v>-0.13</v>
      </c>
      <c r="Q8" s="309">
        <v>1</v>
      </c>
      <c r="R8" s="312">
        <v>-1.0900000000000001</v>
      </c>
      <c r="S8" s="335">
        <f t="shared" si="4"/>
        <v>-0.37000000000000011</v>
      </c>
      <c r="T8" s="314">
        <v>3</v>
      </c>
      <c r="V8" s="307" t="s">
        <v>406</v>
      </c>
      <c r="W8" s="307" t="s">
        <v>269</v>
      </c>
      <c r="X8" s="308" t="s">
        <v>269</v>
      </c>
      <c r="Y8" s="308" t="s">
        <v>269</v>
      </c>
      <c r="Z8" s="307" t="s">
        <v>269</v>
      </c>
      <c r="AA8" s="308" t="s">
        <v>269</v>
      </c>
      <c r="AB8" s="308" t="s">
        <v>269</v>
      </c>
      <c r="AC8" s="307" t="s">
        <v>269</v>
      </c>
      <c r="AD8" s="308" t="s">
        <v>269</v>
      </c>
      <c r="AE8" s="309" t="s">
        <v>269</v>
      </c>
      <c r="AF8" s="315" t="s">
        <v>269</v>
      </c>
      <c r="AG8" s="336" t="s">
        <v>269</v>
      </c>
      <c r="AH8" s="317" t="s">
        <v>269</v>
      </c>
      <c r="AJ8" s="307" t="s">
        <v>406</v>
      </c>
      <c r="AK8" s="307" t="s">
        <v>269</v>
      </c>
      <c r="AL8" s="308" t="s">
        <v>269</v>
      </c>
      <c r="AM8" s="308" t="s">
        <v>269</v>
      </c>
      <c r="AN8" s="307" t="s">
        <v>269</v>
      </c>
      <c r="AO8" s="308" t="s">
        <v>269</v>
      </c>
      <c r="AP8" s="308" t="s">
        <v>269</v>
      </c>
      <c r="AQ8" s="307" t="s">
        <v>269</v>
      </c>
      <c r="AR8" s="308" t="s">
        <v>269</v>
      </c>
      <c r="AS8" s="309" t="s">
        <v>269</v>
      </c>
      <c r="AT8" s="318" t="s">
        <v>269</v>
      </c>
      <c r="AU8" s="337" t="s">
        <v>269</v>
      </c>
      <c r="AV8" s="320" t="s">
        <v>269</v>
      </c>
      <c r="AX8" s="307" t="s">
        <v>406</v>
      </c>
      <c r="AY8" s="307" t="s">
        <v>269</v>
      </c>
      <c r="AZ8" s="308" t="s">
        <v>269</v>
      </c>
      <c r="BA8" s="308" t="s">
        <v>269</v>
      </c>
      <c r="BB8" s="307" t="s">
        <v>269</v>
      </c>
      <c r="BC8" s="308" t="s">
        <v>269</v>
      </c>
      <c r="BD8" s="308" t="s">
        <v>269</v>
      </c>
      <c r="BE8" s="307" t="s">
        <v>269</v>
      </c>
      <c r="BF8" s="308" t="s">
        <v>269</v>
      </c>
      <c r="BG8" s="309" t="s">
        <v>269</v>
      </c>
      <c r="BH8" s="307" t="s">
        <v>269</v>
      </c>
      <c r="BI8" s="308" t="s">
        <v>269</v>
      </c>
      <c r="BJ8" s="309" t="s">
        <v>269</v>
      </c>
      <c r="BK8" s="440" t="s">
        <v>269</v>
      </c>
      <c r="BL8" s="441" t="s">
        <v>269</v>
      </c>
      <c r="BM8" s="442" t="s">
        <v>269</v>
      </c>
      <c r="BO8" s="307" t="s">
        <v>238</v>
      </c>
      <c r="BP8" s="307" t="s">
        <v>269</v>
      </c>
      <c r="BQ8" s="308" t="s">
        <v>269</v>
      </c>
      <c r="BR8" s="308" t="s">
        <v>269</v>
      </c>
      <c r="BS8" s="307" t="s">
        <v>269</v>
      </c>
      <c r="BT8" s="308" t="s">
        <v>269</v>
      </c>
      <c r="BU8" s="308" t="s">
        <v>269</v>
      </c>
      <c r="BV8" s="482" t="s">
        <v>269</v>
      </c>
      <c r="BW8" s="483" t="s">
        <v>269</v>
      </c>
      <c r="BX8" s="484" t="s">
        <v>269</v>
      </c>
      <c r="BY8" s="307" t="s">
        <v>269</v>
      </c>
      <c r="BZ8" s="308" t="s">
        <v>269</v>
      </c>
      <c r="CA8" s="309" t="s">
        <v>269</v>
      </c>
      <c r="CB8" s="482" t="s">
        <v>269</v>
      </c>
      <c r="CC8" s="483" t="s">
        <v>269</v>
      </c>
      <c r="CD8" s="484" t="s">
        <v>269</v>
      </c>
      <c r="CF8" s="307" t="s">
        <v>238</v>
      </c>
      <c r="CG8" s="440" t="s">
        <v>269</v>
      </c>
      <c r="CH8" s="441" t="s">
        <v>269</v>
      </c>
      <c r="CI8" s="441" t="s">
        <v>269</v>
      </c>
      <c r="CJ8" s="307" t="s">
        <v>269</v>
      </c>
      <c r="CK8" s="308" t="s">
        <v>269</v>
      </c>
      <c r="CL8" s="308" t="s">
        <v>269</v>
      </c>
      <c r="CM8" s="92" t="s">
        <v>269</v>
      </c>
      <c r="CN8" s="93" t="s">
        <v>269</v>
      </c>
      <c r="CO8" s="803" t="s">
        <v>269</v>
      </c>
      <c r="CP8" s="307" t="s">
        <v>269</v>
      </c>
      <c r="CQ8" s="308" t="s">
        <v>269</v>
      </c>
      <c r="CR8" s="309" t="s">
        <v>269</v>
      </c>
      <c r="CT8" s="307" t="s">
        <v>238</v>
      </c>
      <c r="CU8" s="307" t="s">
        <v>269</v>
      </c>
      <c r="CV8" s="308" t="s">
        <v>269</v>
      </c>
      <c r="CW8" s="308" t="s">
        <v>269</v>
      </c>
      <c r="CX8" s="307" t="s">
        <v>269</v>
      </c>
      <c r="CY8" s="308" t="s">
        <v>269</v>
      </c>
      <c r="CZ8" s="308" t="s">
        <v>269</v>
      </c>
      <c r="DA8" s="825" t="s">
        <v>269</v>
      </c>
      <c r="DB8" s="826" t="s">
        <v>269</v>
      </c>
      <c r="DC8" s="827" t="s">
        <v>269</v>
      </c>
      <c r="DD8" s="307" t="s">
        <v>269</v>
      </c>
      <c r="DE8" s="308" t="s">
        <v>269</v>
      </c>
      <c r="DF8" s="309" t="s">
        <v>269</v>
      </c>
      <c r="DG8" s="92" t="s">
        <v>269</v>
      </c>
      <c r="DH8" s="93" t="s">
        <v>269</v>
      </c>
      <c r="DI8" s="803" t="s">
        <v>269</v>
      </c>
      <c r="DK8" s="307" t="s">
        <v>238</v>
      </c>
      <c r="DL8" s="307" t="s">
        <v>269</v>
      </c>
      <c r="DM8" s="308" t="s">
        <v>269</v>
      </c>
      <c r="DN8" s="308" t="s">
        <v>269</v>
      </c>
      <c r="DO8" s="307" t="s">
        <v>269</v>
      </c>
      <c r="DP8" s="308" t="s">
        <v>269</v>
      </c>
      <c r="DQ8" s="308" t="s">
        <v>269</v>
      </c>
      <c r="DR8" s="563" t="s">
        <v>269</v>
      </c>
      <c r="DS8" s="564" t="s">
        <v>269</v>
      </c>
      <c r="DT8" s="565" t="s">
        <v>269</v>
      </c>
      <c r="DU8" s="307" t="s">
        <v>269</v>
      </c>
      <c r="DV8" s="308" t="s">
        <v>269</v>
      </c>
      <c r="DW8" s="309" t="s">
        <v>269</v>
      </c>
    </row>
    <row r="9" spans="1:127">
      <c r="A9" s="306" t="s">
        <v>410</v>
      </c>
      <c r="B9" s="273"/>
      <c r="C9" s="334">
        <v>0.6</v>
      </c>
      <c r="D9" s="321">
        <v>-1.23</v>
      </c>
      <c r="E9" s="250">
        <f t="shared" si="0"/>
        <v>-1.83</v>
      </c>
      <c r="F9" s="322">
        <v>2</v>
      </c>
      <c r="G9" s="323">
        <v>0.06</v>
      </c>
      <c r="H9" s="323">
        <f t="shared" si="1"/>
        <v>-0.54</v>
      </c>
      <c r="I9" s="324">
        <v>1</v>
      </c>
      <c r="K9" s="307">
        <v>-0.28999999999999998</v>
      </c>
      <c r="L9" s="321">
        <v>-0.95</v>
      </c>
      <c r="M9" s="250">
        <f t="shared" si="2"/>
        <v>-0.65999999999999992</v>
      </c>
      <c r="N9" s="250">
        <v>2</v>
      </c>
      <c r="O9" s="321">
        <v>-0.02</v>
      </c>
      <c r="P9" s="250">
        <f t="shared" si="3"/>
        <v>0.26999999999999996</v>
      </c>
      <c r="Q9" s="322">
        <v>1</v>
      </c>
      <c r="R9" s="338">
        <v>-1.05</v>
      </c>
      <c r="S9" s="326">
        <f t="shared" si="4"/>
        <v>-0.76</v>
      </c>
      <c r="T9" s="327">
        <v>3</v>
      </c>
      <c r="V9" s="321" t="s">
        <v>406</v>
      </c>
      <c r="W9" s="321" t="s">
        <v>269</v>
      </c>
      <c r="X9" s="250" t="s">
        <v>269</v>
      </c>
      <c r="Y9" s="250" t="s">
        <v>269</v>
      </c>
      <c r="Z9" s="321" t="s">
        <v>269</v>
      </c>
      <c r="AA9" s="250" t="s">
        <v>269</v>
      </c>
      <c r="AB9" s="250" t="s">
        <v>269</v>
      </c>
      <c r="AC9" s="321" t="s">
        <v>269</v>
      </c>
      <c r="AD9" s="250" t="s">
        <v>269</v>
      </c>
      <c r="AE9" s="322" t="s">
        <v>269</v>
      </c>
      <c r="AF9" s="339" t="s">
        <v>269</v>
      </c>
      <c r="AG9" s="329" t="s">
        <v>269</v>
      </c>
      <c r="AH9" s="330" t="s">
        <v>269</v>
      </c>
      <c r="AJ9" s="321" t="s">
        <v>406</v>
      </c>
      <c r="AK9" s="321" t="s">
        <v>269</v>
      </c>
      <c r="AL9" s="250" t="s">
        <v>269</v>
      </c>
      <c r="AM9" s="250" t="s">
        <v>269</v>
      </c>
      <c r="AN9" s="321" t="s">
        <v>269</v>
      </c>
      <c r="AO9" s="250" t="s">
        <v>269</v>
      </c>
      <c r="AP9" s="250" t="s">
        <v>269</v>
      </c>
      <c r="AQ9" s="321" t="s">
        <v>269</v>
      </c>
      <c r="AR9" s="250" t="s">
        <v>269</v>
      </c>
      <c r="AS9" s="322" t="s">
        <v>269</v>
      </c>
      <c r="AT9" s="340" t="s">
        <v>269</v>
      </c>
      <c r="AU9" s="332" t="s">
        <v>269</v>
      </c>
      <c r="AV9" s="333" t="s">
        <v>269</v>
      </c>
      <c r="AX9" s="321" t="s">
        <v>406</v>
      </c>
      <c r="AY9" s="321" t="s">
        <v>269</v>
      </c>
      <c r="AZ9" s="250" t="s">
        <v>269</v>
      </c>
      <c r="BA9" s="250" t="s">
        <v>269</v>
      </c>
      <c r="BB9" s="321" t="s">
        <v>269</v>
      </c>
      <c r="BC9" s="250" t="s">
        <v>269</v>
      </c>
      <c r="BD9" s="250" t="s">
        <v>269</v>
      </c>
      <c r="BE9" s="321" t="s">
        <v>269</v>
      </c>
      <c r="BF9" s="250" t="s">
        <v>269</v>
      </c>
      <c r="BG9" s="322" t="s">
        <v>269</v>
      </c>
      <c r="BH9" s="321" t="s">
        <v>269</v>
      </c>
      <c r="BI9" s="250" t="s">
        <v>269</v>
      </c>
      <c r="BJ9" s="322" t="s">
        <v>269</v>
      </c>
      <c r="BK9" s="443" t="s">
        <v>269</v>
      </c>
      <c r="BL9" s="444" t="s">
        <v>269</v>
      </c>
      <c r="BM9" s="445" t="s">
        <v>269</v>
      </c>
      <c r="BO9" s="321" t="s">
        <v>238</v>
      </c>
      <c r="BP9" s="321" t="s">
        <v>269</v>
      </c>
      <c r="BQ9" s="250" t="s">
        <v>269</v>
      </c>
      <c r="BR9" s="250" t="s">
        <v>269</v>
      </c>
      <c r="BS9" s="321" t="s">
        <v>269</v>
      </c>
      <c r="BT9" s="250" t="s">
        <v>269</v>
      </c>
      <c r="BU9" s="250" t="s">
        <v>269</v>
      </c>
      <c r="BV9" s="485" t="s">
        <v>269</v>
      </c>
      <c r="BW9" s="486" t="s">
        <v>269</v>
      </c>
      <c r="BX9" s="487" t="s">
        <v>269</v>
      </c>
      <c r="BY9" s="321" t="s">
        <v>269</v>
      </c>
      <c r="BZ9" s="250" t="s">
        <v>269</v>
      </c>
      <c r="CA9" s="322" t="s">
        <v>269</v>
      </c>
      <c r="CB9" s="485" t="s">
        <v>269</v>
      </c>
      <c r="CC9" s="486" t="s">
        <v>269</v>
      </c>
      <c r="CD9" s="487" t="s">
        <v>269</v>
      </c>
      <c r="CF9" s="321" t="s">
        <v>238</v>
      </c>
      <c r="CG9" s="443" t="s">
        <v>269</v>
      </c>
      <c r="CH9" s="444" t="s">
        <v>269</v>
      </c>
      <c r="CI9" s="444" t="s">
        <v>269</v>
      </c>
      <c r="CJ9" s="321" t="s">
        <v>269</v>
      </c>
      <c r="CK9" s="250" t="s">
        <v>269</v>
      </c>
      <c r="CL9" s="250" t="s">
        <v>269</v>
      </c>
      <c r="CM9" s="53" t="s">
        <v>269</v>
      </c>
      <c r="CN9" s="42" t="s">
        <v>269</v>
      </c>
      <c r="CO9" s="804" t="s">
        <v>269</v>
      </c>
      <c r="CP9" s="321" t="s">
        <v>269</v>
      </c>
      <c r="CQ9" s="250" t="s">
        <v>269</v>
      </c>
      <c r="CR9" s="322" t="s">
        <v>269</v>
      </c>
      <c r="CT9" s="321" t="s">
        <v>238</v>
      </c>
      <c r="CU9" s="321" t="s">
        <v>269</v>
      </c>
      <c r="CV9" s="250" t="s">
        <v>269</v>
      </c>
      <c r="CW9" s="250" t="s">
        <v>269</v>
      </c>
      <c r="CX9" s="321" t="s">
        <v>269</v>
      </c>
      <c r="CY9" s="250" t="s">
        <v>269</v>
      </c>
      <c r="CZ9" s="250" t="s">
        <v>269</v>
      </c>
      <c r="DA9" s="828" t="s">
        <v>269</v>
      </c>
      <c r="DB9" s="829" t="s">
        <v>269</v>
      </c>
      <c r="DC9" s="830" t="s">
        <v>269</v>
      </c>
      <c r="DD9" s="321" t="s">
        <v>269</v>
      </c>
      <c r="DE9" s="250" t="s">
        <v>269</v>
      </c>
      <c r="DF9" s="322" t="s">
        <v>269</v>
      </c>
      <c r="DG9" s="53" t="s">
        <v>269</v>
      </c>
      <c r="DH9" s="42" t="s">
        <v>269</v>
      </c>
      <c r="DI9" s="804" t="s">
        <v>269</v>
      </c>
      <c r="DK9" s="321" t="s">
        <v>238</v>
      </c>
      <c r="DL9" s="321" t="s">
        <v>269</v>
      </c>
      <c r="DM9" s="250" t="s">
        <v>269</v>
      </c>
      <c r="DN9" s="250" t="s">
        <v>269</v>
      </c>
      <c r="DO9" s="321" t="s">
        <v>269</v>
      </c>
      <c r="DP9" s="250" t="s">
        <v>269</v>
      </c>
      <c r="DQ9" s="250" t="s">
        <v>269</v>
      </c>
      <c r="DR9" s="566" t="s">
        <v>269</v>
      </c>
      <c r="DS9" s="567" t="s">
        <v>269</v>
      </c>
      <c r="DT9" s="568" t="s">
        <v>269</v>
      </c>
      <c r="DU9" s="321" t="s">
        <v>269</v>
      </c>
      <c r="DV9" s="250" t="s">
        <v>269</v>
      </c>
      <c r="DW9" s="322" t="s">
        <v>269</v>
      </c>
    </row>
    <row r="10" spans="1:127">
      <c r="A10" s="306" t="s">
        <v>411</v>
      </c>
      <c r="B10" s="273"/>
      <c r="C10" s="307">
        <v>1.03</v>
      </c>
      <c r="D10" s="307">
        <v>-1.69</v>
      </c>
      <c r="E10" s="308">
        <f t="shared" si="0"/>
        <v>-2.7199999999999998</v>
      </c>
      <c r="F10" s="309">
        <v>2</v>
      </c>
      <c r="G10" s="310">
        <v>-0.43</v>
      </c>
      <c r="H10" s="310">
        <f t="shared" si="1"/>
        <v>-1.46</v>
      </c>
      <c r="I10" s="311">
        <v>1</v>
      </c>
      <c r="K10" s="307">
        <v>1.54</v>
      </c>
      <c r="L10" s="307">
        <v>0.48</v>
      </c>
      <c r="M10" s="308">
        <f t="shared" si="2"/>
        <v>-1.06</v>
      </c>
      <c r="N10" s="308">
        <v>3</v>
      </c>
      <c r="O10" s="307">
        <v>1.27</v>
      </c>
      <c r="P10" s="308">
        <f t="shared" si="3"/>
        <v>-0.27</v>
      </c>
      <c r="Q10" s="309">
        <v>1</v>
      </c>
      <c r="R10" s="312">
        <v>0.53</v>
      </c>
      <c r="S10" s="335">
        <f t="shared" si="4"/>
        <v>-1.01</v>
      </c>
      <c r="T10" s="314">
        <v>2</v>
      </c>
      <c r="V10" s="307" t="s">
        <v>406</v>
      </c>
      <c r="W10" s="307" t="s">
        <v>269</v>
      </c>
      <c r="X10" s="308" t="s">
        <v>269</v>
      </c>
      <c r="Y10" s="308" t="s">
        <v>269</v>
      </c>
      <c r="Z10" s="307" t="s">
        <v>269</v>
      </c>
      <c r="AA10" s="308" t="s">
        <v>269</v>
      </c>
      <c r="AB10" s="308" t="s">
        <v>269</v>
      </c>
      <c r="AC10" s="307" t="s">
        <v>269</v>
      </c>
      <c r="AD10" s="308" t="s">
        <v>269</v>
      </c>
      <c r="AE10" s="309" t="s">
        <v>269</v>
      </c>
      <c r="AF10" s="315" t="s">
        <v>269</v>
      </c>
      <c r="AG10" s="336" t="s">
        <v>269</v>
      </c>
      <c r="AH10" s="317" t="s">
        <v>269</v>
      </c>
      <c r="AJ10" s="307" t="s">
        <v>406</v>
      </c>
      <c r="AK10" s="307" t="s">
        <v>269</v>
      </c>
      <c r="AL10" s="308" t="s">
        <v>269</v>
      </c>
      <c r="AM10" s="308" t="s">
        <v>269</v>
      </c>
      <c r="AN10" s="307" t="s">
        <v>269</v>
      </c>
      <c r="AO10" s="308" t="s">
        <v>269</v>
      </c>
      <c r="AP10" s="308" t="s">
        <v>269</v>
      </c>
      <c r="AQ10" s="307" t="s">
        <v>269</v>
      </c>
      <c r="AR10" s="308" t="s">
        <v>269</v>
      </c>
      <c r="AS10" s="309" t="s">
        <v>269</v>
      </c>
      <c r="AT10" s="318" t="s">
        <v>269</v>
      </c>
      <c r="AU10" s="337" t="s">
        <v>269</v>
      </c>
      <c r="AV10" s="320" t="s">
        <v>269</v>
      </c>
      <c r="AX10" s="307" t="s">
        <v>406</v>
      </c>
      <c r="AY10" s="307" t="s">
        <v>269</v>
      </c>
      <c r="AZ10" s="308" t="s">
        <v>269</v>
      </c>
      <c r="BA10" s="308" t="s">
        <v>269</v>
      </c>
      <c r="BB10" s="307" t="s">
        <v>269</v>
      </c>
      <c r="BC10" s="308" t="s">
        <v>269</v>
      </c>
      <c r="BD10" s="308" t="s">
        <v>269</v>
      </c>
      <c r="BE10" s="307" t="s">
        <v>269</v>
      </c>
      <c r="BF10" s="308" t="s">
        <v>269</v>
      </c>
      <c r="BG10" s="309" t="s">
        <v>269</v>
      </c>
      <c r="BH10" s="307" t="s">
        <v>269</v>
      </c>
      <c r="BI10" s="308" t="s">
        <v>269</v>
      </c>
      <c r="BJ10" s="309" t="s">
        <v>269</v>
      </c>
      <c r="BK10" s="440" t="s">
        <v>269</v>
      </c>
      <c r="BL10" s="441" t="s">
        <v>269</v>
      </c>
      <c r="BM10" s="442" t="s">
        <v>269</v>
      </c>
      <c r="BO10" s="307" t="s">
        <v>238</v>
      </c>
      <c r="BP10" s="307" t="s">
        <v>269</v>
      </c>
      <c r="BQ10" s="308" t="s">
        <v>269</v>
      </c>
      <c r="BR10" s="308" t="s">
        <v>269</v>
      </c>
      <c r="BS10" s="307" t="s">
        <v>269</v>
      </c>
      <c r="BT10" s="308" t="s">
        <v>269</v>
      </c>
      <c r="BU10" s="308" t="s">
        <v>269</v>
      </c>
      <c r="BV10" s="482" t="s">
        <v>269</v>
      </c>
      <c r="BW10" s="483" t="s">
        <v>269</v>
      </c>
      <c r="BX10" s="484" t="s">
        <v>269</v>
      </c>
      <c r="BY10" s="307" t="s">
        <v>269</v>
      </c>
      <c r="BZ10" s="308" t="s">
        <v>269</v>
      </c>
      <c r="CA10" s="309" t="s">
        <v>269</v>
      </c>
      <c r="CB10" s="482" t="s">
        <v>269</v>
      </c>
      <c r="CC10" s="483" t="s">
        <v>269</v>
      </c>
      <c r="CD10" s="484" t="s">
        <v>269</v>
      </c>
      <c r="CF10" s="307" t="s">
        <v>238</v>
      </c>
      <c r="CG10" s="440" t="s">
        <v>269</v>
      </c>
      <c r="CH10" s="441" t="s">
        <v>269</v>
      </c>
      <c r="CI10" s="441" t="s">
        <v>269</v>
      </c>
      <c r="CJ10" s="307" t="s">
        <v>269</v>
      </c>
      <c r="CK10" s="308" t="s">
        <v>269</v>
      </c>
      <c r="CL10" s="308" t="s">
        <v>269</v>
      </c>
      <c r="CM10" s="92" t="s">
        <v>269</v>
      </c>
      <c r="CN10" s="93" t="s">
        <v>269</v>
      </c>
      <c r="CO10" s="803" t="s">
        <v>269</v>
      </c>
      <c r="CP10" s="307" t="s">
        <v>269</v>
      </c>
      <c r="CQ10" s="308" t="s">
        <v>269</v>
      </c>
      <c r="CR10" s="309" t="s">
        <v>269</v>
      </c>
      <c r="CT10" s="307" t="s">
        <v>238</v>
      </c>
      <c r="CU10" s="307" t="s">
        <v>269</v>
      </c>
      <c r="CV10" s="308" t="s">
        <v>269</v>
      </c>
      <c r="CW10" s="308" t="s">
        <v>269</v>
      </c>
      <c r="CX10" s="307" t="s">
        <v>269</v>
      </c>
      <c r="CY10" s="308" t="s">
        <v>269</v>
      </c>
      <c r="CZ10" s="308" t="s">
        <v>269</v>
      </c>
      <c r="DA10" s="825" t="s">
        <v>269</v>
      </c>
      <c r="DB10" s="826" t="s">
        <v>269</v>
      </c>
      <c r="DC10" s="827" t="s">
        <v>269</v>
      </c>
      <c r="DD10" s="307" t="s">
        <v>269</v>
      </c>
      <c r="DE10" s="308" t="s">
        <v>269</v>
      </c>
      <c r="DF10" s="309" t="s">
        <v>269</v>
      </c>
      <c r="DG10" s="92" t="s">
        <v>269</v>
      </c>
      <c r="DH10" s="93" t="s">
        <v>269</v>
      </c>
      <c r="DI10" s="803" t="s">
        <v>269</v>
      </c>
      <c r="DK10" s="307" t="s">
        <v>238</v>
      </c>
      <c r="DL10" s="307" t="s">
        <v>269</v>
      </c>
      <c r="DM10" s="308" t="s">
        <v>269</v>
      </c>
      <c r="DN10" s="308" t="s">
        <v>269</v>
      </c>
      <c r="DO10" s="307" t="s">
        <v>269</v>
      </c>
      <c r="DP10" s="308" t="s">
        <v>269</v>
      </c>
      <c r="DQ10" s="308" t="s">
        <v>269</v>
      </c>
      <c r="DR10" s="563" t="s">
        <v>269</v>
      </c>
      <c r="DS10" s="564" t="s">
        <v>269</v>
      </c>
      <c r="DT10" s="565" t="s">
        <v>269</v>
      </c>
      <c r="DU10" s="307" t="s">
        <v>269</v>
      </c>
      <c r="DV10" s="308" t="s">
        <v>269</v>
      </c>
      <c r="DW10" s="309" t="s">
        <v>269</v>
      </c>
    </row>
    <row r="11" spans="1:127">
      <c r="A11" s="306" t="s">
        <v>412</v>
      </c>
      <c r="B11" s="273"/>
      <c r="C11" s="334">
        <v>10.6</v>
      </c>
      <c r="D11" s="341">
        <v>8.1999999999999993</v>
      </c>
      <c r="E11" s="250">
        <f t="shared" si="0"/>
        <v>-2.4000000000000004</v>
      </c>
      <c r="F11" s="322">
        <v>2</v>
      </c>
      <c r="G11" s="323">
        <v>9.2100000000000009</v>
      </c>
      <c r="H11" s="323">
        <f t="shared" si="1"/>
        <v>-1.3899999999999988</v>
      </c>
      <c r="I11" s="324">
        <v>1</v>
      </c>
      <c r="K11" s="307">
        <v>7.23</v>
      </c>
      <c r="L11" s="321">
        <v>6.63</v>
      </c>
      <c r="M11" s="342">
        <f t="shared" si="2"/>
        <v>-0.60000000000000053</v>
      </c>
      <c r="N11" s="250">
        <v>2</v>
      </c>
      <c r="O11" s="321">
        <v>8.14</v>
      </c>
      <c r="P11" s="250">
        <f t="shared" si="3"/>
        <v>0.91000000000000014</v>
      </c>
      <c r="Q11" s="322">
        <v>1</v>
      </c>
      <c r="R11" s="338">
        <v>6.49</v>
      </c>
      <c r="S11" s="326">
        <f t="shared" si="4"/>
        <v>-0.74000000000000021</v>
      </c>
      <c r="T11" s="327">
        <v>3</v>
      </c>
      <c r="V11" s="321" t="s">
        <v>406</v>
      </c>
      <c r="W11" s="321" t="s">
        <v>269</v>
      </c>
      <c r="X11" s="342" t="s">
        <v>269</v>
      </c>
      <c r="Y11" s="250" t="s">
        <v>269</v>
      </c>
      <c r="Z11" s="321" t="s">
        <v>269</v>
      </c>
      <c r="AA11" s="342" t="s">
        <v>269</v>
      </c>
      <c r="AB11" s="250" t="s">
        <v>269</v>
      </c>
      <c r="AC11" s="321" t="s">
        <v>269</v>
      </c>
      <c r="AD11" s="250" t="s">
        <v>269</v>
      </c>
      <c r="AE11" s="322" t="s">
        <v>269</v>
      </c>
      <c r="AF11" s="339" t="s">
        <v>269</v>
      </c>
      <c r="AG11" s="329" t="s">
        <v>269</v>
      </c>
      <c r="AH11" s="330" t="s">
        <v>269</v>
      </c>
      <c r="AJ11" s="321" t="s">
        <v>406</v>
      </c>
      <c r="AK11" s="321" t="s">
        <v>269</v>
      </c>
      <c r="AL11" s="342" t="s">
        <v>269</v>
      </c>
      <c r="AM11" s="250" t="s">
        <v>269</v>
      </c>
      <c r="AN11" s="321" t="s">
        <v>269</v>
      </c>
      <c r="AO11" s="342" t="s">
        <v>269</v>
      </c>
      <c r="AP11" s="250" t="s">
        <v>269</v>
      </c>
      <c r="AQ11" s="321" t="s">
        <v>269</v>
      </c>
      <c r="AR11" s="250" t="s">
        <v>269</v>
      </c>
      <c r="AS11" s="322" t="s">
        <v>269</v>
      </c>
      <c r="AT11" s="340" t="s">
        <v>269</v>
      </c>
      <c r="AU11" s="332" t="s">
        <v>269</v>
      </c>
      <c r="AV11" s="333" t="s">
        <v>269</v>
      </c>
      <c r="AX11" s="321" t="s">
        <v>406</v>
      </c>
      <c r="AY11" s="321" t="s">
        <v>269</v>
      </c>
      <c r="AZ11" s="342" t="s">
        <v>269</v>
      </c>
      <c r="BA11" s="250" t="s">
        <v>269</v>
      </c>
      <c r="BB11" s="321" t="s">
        <v>269</v>
      </c>
      <c r="BC11" s="342" t="s">
        <v>269</v>
      </c>
      <c r="BD11" s="250" t="s">
        <v>269</v>
      </c>
      <c r="BE11" s="321" t="s">
        <v>269</v>
      </c>
      <c r="BF11" s="250" t="s">
        <v>269</v>
      </c>
      <c r="BG11" s="322" t="s">
        <v>269</v>
      </c>
      <c r="BH11" s="321" t="s">
        <v>269</v>
      </c>
      <c r="BI11" s="250" t="s">
        <v>269</v>
      </c>
      <c r="BJ11" s="322" t="s">
        <v>269</v>
      </c>
      <c r="BK11" s="443" t="s">
        <v>269</v>
      </c>
      <c r="BL11" s="444" t="s">
        <v>269</v>
      </c>
      <c r="BM11" s="445" t="s">
        <v>269</v>
      </c>
      <c r="BO11" s="321" t="s">
        <v>238</v>
      </c>
      <c r="BP11" s="321" t="s">
        <v>269</v>
      </c>
      <c r="BQ11" s="342" t="s">
        <v>269</v>
      </c>
      <c r="BR11" s="250" t="s">
        <v>269</v>
      </c>
      <c r="BS11" s="321" t="s">
        <v>269</v>
      </c>
      <c r="BT11" s="342" t="s">
        <v>269</v>
      </c>
      <c r="BU11" s="250" t="s">
        <v>269</v>
      </c>
      <c r="BV11" s="485" t="s">
        <v>269</v>
      </c>
      <c r="BW11" s="486" t="s">
        <v>269</v>
      </c>
      <c r="BX11" s="487" t="s">
        <v>269</v>
      </c>
      <c r="BY11" s="321" t="s">
        <v>269</v>
      </c>
      <c r="BZ11" s="250" t="s">
        <v>269</v>
      </c>
      <c r="CA11" s="322" t="s">
        <v>269</v>
      </c>
      <c r="CB11" s="485" t="s">
        <v>269</v>
      </c>
      <c r="CC11" s="486" t="s">
        <v>269</v>
      </c>
      <c r="CD11" s="487" t="s">
        <v>269</v>
      </c>
      <c r="CF11" s="321" t="s">
        <v>238</v>
      </c>
      <c r="CG11" s="443" t="s">
        <v>269</v>
      </c>
      <c r="CH11" s="813" t="s">
        <v>269</v>
      </c>
      <c r="CI11" s="444" t="s">
        <v>269</v>
      </c>
      <c r="CJ11" s="321" t="s">
        <v>269</v>
      </c>
      <c r="CK11" s="342" t="s">
        <v>269</v>
      </c>
      <c r="CL11" s="250" t="s">
        <v>269</v>
      </c>
      <c r="CM11" s="53" t="s">
        <v>269</v>
      </c>
      <c r="CN11" s="42" t="s">
        <v>269</v>
      </c>
      <c r="CO11" s="804" t="s">
        <v>269</v>
      </c>
      <c r="CP11" s="321" t="s">
        <v>269</v>
      </c>
      <c r="CQ11" s="250" t="s">
        <v>269</v>
      </c>
      <c r="CR11" s="322" t="s">
        <v>269</v>
      </c>
      <c r="CT11" s="321" t="s">
        <v>238</v>
      </c>
      <c r="CU11" s="321" t="s">
        <v>269</v>
      </c>
      <c r="CV11" s="342" t="s">
        <v>269</v>
      </c>
      <c r="CW11" s="250" t="s">
        <v>269</v>
      </c>
      <c r="CX11" s="321" t="s">
        <v>269</v>
      </c>
      <c r="CY11" s="342" t="s">
        <v>269</v>
      </c>
      <c r="CZ11" s="250" t="s">
        <v>269</v>
      </c>
      <c r="DA11" s="828" t="s">
        <v>269</v>
      </c>
      <c r="DB11" s="829" t="s">
        <v>269</v>
      </c>
      <c r="DC11" s="830" t="s">
        <v>269</v>
      </c>
      <c r="DD11" s="321" t="s">
        <v>269</v>
      </c>
      <c r="DE11" s="250" t="s">
        <v>269</v>
      </c>
      <c r="DF11" s="322" t="s">
        <v>269</v>
      </c>
      <c r="DG11" s="53" t="s">
        <v>269</v>
      </c>
      <c r="DH11" s="42" t="s">
        <v>269</v>
      </c>
      <c r="DI11" s="804" t="s">
        <v>269</v>
      </c>
      <c r="DK11" s="321" t="s">
        <v>238</v>
      </c>
      <c r="DL11" s="321" t="s">
        <v>269</v>
      </c>
      <c r="DM11" s="342" t="s">
        <v>269</v>
      </c>
      <c r="DN11" s="250" t="s">
        <v>269</v>
      </c>
      <c r="DO11" s="321" t="s">
        <v>269</v>
      </c>
      <c r="DP11" s="342" t="s">
        <v>269</v>
      </c>
      <c r="DQ11" s="250" t="s">
        <v>269</v>
      </c>
      <c r="DR11" s="566" t="s">
        <v>269</v>
      </c>
      <c r="DS11" s="567" t="s">
        <v>269</v>
      </c>
      <c r="DT11" s="568" t="s">
        <v>269</v>
      </c>
      <c r="DU11" s="321" t="s">
        <v>269</v>
      </c>
      <c r="DV11" s="250" t="s">
        <v>269</v>
      </c>
      <c r="DW11" s="322" t="s">
        <v>269</v>
      </c>
    </row>
    <row r="12" spans="1:127">
      <c r="A12" s="306" t="s">
        <v>413</v>
      </c>
      <c r="B12" s="273"/>
      <c r="C12" s="307">
        <v>10.49</v>
      </c>
      <c r="D12" s="307">
        <v>7.23</v>
      </c>
      <c r="E12" s="308">
        <f t="shared" si="0"/>
        <v>-3.26</v>
      </c>
      <c r="F12" s="309">
        <v>2</v>
      </c>
      <c r="G12" s="310">
        <v>8.75</v>
      </c>
      <c r="H12" s="310">
        <f t="shared" si="1"/>
        <v>-1.7400000000000002</v>
      </c>
      <c r="I12" s="311">
        <v>1</v>
      </c>
      <c r="K12" s="307">
        <v>8.68</v>
      </c>
      <c r="L12" s="307">
        <v>8.14</v>
      </c>
      <c r="M12" s="308">
        <f t="shared" si="2"/>
        <v>-0.53999999999999915</v>
      </c>
      <c r="N12" s="308">
        <v>2</v>
      </c>
      <c r="O12" s="307">
        <v>9.7799999999999994</v>
      </c>
      <c r="P12" s="343">
        <f t="shared" si="3"/>
        <v>1.0999999999999996</v>
      </c>
      <c r="Q12" s="309">
        <v>1</v>
      </c>
      <c r="R12" s="312">
        <v>8.1199999999999992</v>
      </c>
      <c r="S12" s="335">
        <f t="shared" si="4"/>
        <v>-0.5600000000000005</v>
      </c>
      <c r="T12" s="314">
        <v>3</v>
      </c>
      <c r="V12" s="307" t="s">
        <v>406</v>
      </c>
      <c r="W12" s="307" t="s">
        <v>269</v>
      </c>
      <c r="X12" s="308" t="s">
        <v>269</v>
      </c>
      <c r="Y12" s="308" t="s">
        <v>269</v>
      </c>
      <c r="Z12" s="307" t="s">
        <v>269</v>
      </c>
      <c r="AA12" s="308" t="s">
        <v>269</v>
      </c>
      <c r="AB12" s="308" t="s">
        <v>269</v>
      </c>
      <c r="AC12" s="307" t="s">
        <v>269</v>
      </c>
      <c r="AD12" s="343" t="s">
        <v>269</v>
      </c>
      <c r="AE12" s="309" t="s">
        <v>269</v>
      </c>
      <c r="AF12" s="315" t="s">
        <v>269</v>
      </c>
      <c r="AG12" s="336" t="s">
        <v>269</v>
      </c>
      <c r="AH12" s="317" t="s">
        <v>269</v>
      </c>
      <c r="AJ12" s="307" t="s">
        <v>406</v>
      </c>
      <c r="AK12" s="307" t="s">
        <v>269</v>
      </c>
      <c r="AL12" s="308" t="s">
        <v>269</v>
      </c>
      <c r="AM12" s="308" t="s">
        <v>269</v>
      </c>
      <c r="AN12" s="307" t="s">
        <v>269</v>
      </c>
      <c r="AO12" s="308" t="s">
        <v>269</v>
      </c>
      <c r="AP12" s="308" t="s">
        <v>269</v>
      </c>
      <c r="AQ12" s="307" t="s">
        <v>269</v>
      </c>
      <c r="AR12" s="343" t="s">
        <v>269</v>
      </c>
      <c r="AS12" s="309" t="s">
        <v>269</v>
      </c>
      <c r="AT12" s="318" t="s">
        <v>269</v>
      </c>
      <c r="AU12" s="337" t="s">
        <v>269</v>
      </c>
      <c r="AV12" s="320" t="s">
        <v>269</v>
      </c>
      <c r="AX12" s="307" t="s">
        <v>406</v>
      </c>
      <c r="AY12" s="307" t="s">
        <v>269</v>
      </c>
      <c r="AZ12" s="308" t="s">
        <v>269</v>
      </c>
      <c r="BA12" s="308" t="s">
        <v>269</v>
      </c>
      <c r="BB12" s="307" t="s">
        <v>269</v>
      </c>
      <c r="BC12" s="308" t="s">
        <v>269</v>
      </c>
      <c r="BD12" s="308" t="s">
        <v>269</v>
      </c>
      <c r="BE12" s="307" t="s">
        <v>269</v>
      </c>
      <c r="BF12" s="343" t="s">
        <v>269</v>
      </c>
      <c r="BG12" s="309" t="s">
        <v>269</v>
      </c>
      <c r="BH12" s="307" t="s">
        <v>269</v>
      </c>
      <c r="BI12" s="343" t="s">
        <v>269</v>
      </c>
      <c r="BJ12" s="309" t="s">
        <v>269</v>
      </c>
      <c r="BK12" s="440" t="s">
        <v>269</v>
      </c>
      <c r="BL12" s="446" t="s">
        <v>269</v>
      </c>
      <c r="BM12" s="442" t="s">
        <v>269</v>
      </c>
      <c r="BO12" s="307" t="s">
        <v>238</v>
      </c>
      <c r="BP12" s="307" t="s">
        <v>269</v>
      </c>
      <c r="BQ12" s="308" t="s">
        <v>269</v>
      </c>
      <c r="BR12" s="308" t="s">
        <v>269</v>
      </c>
      <c r="BS12" s="307" t="s">
        <v>269</v>
      </c>
      <c r="BT12" s="308" t="s">
        <v>269</v>
      </c>
      <c r="BU12" s="308" t="s">
        <v>269</v>
      </c>
      <c r="BV12" s="482" t="s">
        <v>269</v>
      </c>
      <c r="BW12" s="488" t="s">
        <v>269</v>
      </c>
      <c r="BX12" s="484" t="s">
        <v>269</v>
      </c>
      <c r="BY12" s="307" t="s">
        <v>269</v>
      </c>
      <c r="BZ12" s="343" t="s">
        <v>269</v>
      </c>
      <c r="CA12" s="309" t="s">
        <v>269</v>
      </c>
      <c r="CB12" s="482" t="s">
        <v>269</v>
      </c>
      <c r="CC12" s="488" t="s">
        <v>269</v>
      </c>
      <c r="CD12" s="484" t="s">
        <v>269</v>
      </c>
      <c r="CF12" s="307" t="s">
        <v>238</v>
      </c>
      <c r="CG12" s="440" t="s">
        <v>269</v>
      </c>
      <c r="CH12" s="441" t="s">
        <v>269</v>
      </c>
      <c r="CI12" s="441" t="s">
        <v>269</v>
      </c>
      <c r="CJ12" s="307" t="s">
        <v>269</v>
      </c>
      <c r="CK12" s="308" t="s">
        <v>269</v>
      </c>
      <c r="CL12" s="308" t="s">
        <v>269</v>
      </c>
      <c r="CM12" s="92" t="s">
        <v>269</v>
      </c>
      <c r="CN12" s="805" t="s">
        <v>269</v>
      </c>
      <c r="CO12" s="803" t="s">
        <v>269</v>
      </c>
      <c r="CP12" s="307" t="s">
        <v>269</v>
      </c>
      <c r="CQ12" s="343" t="s">
        <v>269</v>
      </c>
      <c r="CR12" s="309" t="s">
        <v>269</v>
      </c>
      <c r="CT12" s="307" t="s">
        <v>238</v>
      </c>
      <c r="CU12" s="307" t="s">
        <v>269</v>
      </c>
      <c r="CV12" s="308" t="s">
        <v>269</v>
      </c>
      <c r="CW12" s="308" t="s">
        <v>269</v>
      </c>
      <c r="CX12" s="307" t="s">
        <v>269</v>
      </c>
      <c r="CY12" s="308" t="s">
        <v>269</v>
      </c>
      <c r="CZ12" s="308" t="s">
        <v>269</v>
      </c>
      <c r="DA12" s="825" t="s">
        <v>269</v>
      </c>
      <c r="DB12" s="831" t="s">
        <v>269</v>
      </c>
      <c r="DC12" s="827" t="s">
        <v>269</v>
      </c>
      <c r="DD12" s="307" t="s">
        <v>269</v>
      </c>
      <c r="DE12" s="343" t="s">
        <v>269</v>
      </c>
      <c r="DF12" s="309" t="s">
        <v>269</v>
      </c>
      <c r="DG12" s="92" t="s">
        <v>269</v>
      </c>
      <c r="DH12" s="805" t="s">
        <v>269</v>
      </c>
      <c r="DI12" s="803" t="s">
        <v>269</v>
      </c>
      <c r="DK12" s="307" t="s">
        <v>238</v>
      </c>
      <c r="DL12" s="307" t="s">
        <v>269</v>
      </c>
      <c r="DM12" s="308" t="s">
        <v>269</v>
      </c>
      <c r="DN12" s="308" t="s">
        <v>269</v>
      </c>
      <c r="DO12" s="307" t="s">
        <v>269</v>
      </c>
      <c r="DP12" s="308" t="s">
        <v>269</v>
      </c>
      <c r="DQ12" s="308" t="s">
        <v>269</v>
      </c>
      <c r="DR12" s="563" t="s">
        <v>269</v>
      </c>
      <c r="DS12" s="569" t="s">
        <v>269</v>
      </c>
      <c r="DT12" s="565" t="s">
        <v>269</v>
      </c>
      <c r="DU12" s="307" t="s">
        <v>269</v>
      </c>
      <c r="DV12" s="343" t="s">
        <v>269</v>
      </c>
      <c r="DW12" s="309" t="s">
        <v>269</v>
      </c>
    </row>
    <row r="13" spans="1:127">
      <c r="A13" s="306" t="s">
        <v>414</v>
      </c>
      <c r="B13" s="273"/>
      <c r="C13" s="307">
        <v>10.44</v>
      </c>
      <c r="D13" s="307">
        <v>7.29</v>
      </c>
      <c r="E13" s="308">
        <f t="shared" si="0"/>
        <v>-3.1499999999999995</v>
      </c>
      <c r="F13" s="309">
        <v>2</v>
      </c>
      <c r="G13" s="310">
        <v>8.4700000000000006</v>
      </c>
      <c r="H13" s="310">
        <f t="shared" si="1"/>
        <v>-1.9699999999999989</v>
      </c>
      <c r="I13" s="311">
        <v>1</v>
      </c>
      <c r="K13" s="307">
        <v>4.78</v>
      </c>
      <c r="L13" s="321">
        <v>4.1100000000000003</v>
      </c>
      <c r="M13" s="250">
        <f t="shared" si="2"/>
        <v>-0.66999999999999993</v>
      </c>
      <c r="N13" s="250">
        <v>2</v>
      </c>
      <c r="O13" s="321">
        <v>4.92</v>
      </c>
      <c r="P13" s="250">
        <f t="shared" si="3"/>
        <v>0.13999999999999968</v>
      </c>
      <c r="Q13" s="322">
        <v>1</v>
      </c>
      <c r="R13" s="338">
        <v>3.89</v>
      </c>
      <c r="S13" s="326">
        <f t="shared" si="4"/>
        <v>-0.89000000000000012</v>
      </c>
      <c r="T13" s="327">
        <v>3</v>
      </c>
      <c r="V13" s="321" t="s">
        <v>406</v>
      </c>
      <c r="W13" s="321" t="s">
        <v>269</v>
      </c>
      <c r="X13" s="250" t="s">
        <v>269</v>
      </c>
      <c r="Y13" s="250" t="s">
        <v>269</v>
      </c>
      <c r="Z13" s="321" t="s">
        <v>269</v>
      </c>
      <c r="AA13" s="250" t="s">
        <v>269</v>
      </c>
      <c r="AB13" s="250" t="s">
        <v>269</v>
      </c>
      <c r="AC13" s="321" t="s">
        <v>269</v>
      </c>
      <c r="AD13" s="250" t="s">
        <v>269</v>
      </c>
      <c r="AE13" s="322" t="s">
        <v>269</v>
      </c>
      <c r="AF13" s="339" t="s">
        <v>269</v>
      </c>
      <c r="AG13" s="329" t="s">
        <v>269</v>
      </c>
      <c r="AH13" s="330" t="s">
        <v>269</v>
      </c>
      <c r="AJ13" s="321" t="s">
        <v>406</v>
      </c>
      <c r="AK13" s="321" t="s">
        <v>269</v>
      </c>
      <c r="AL13" s="250" t="s">
        <v>269</v>
      </c>
      <c r="AM13" s="250" t="s">
        <v>269</v>
      </c>
      <c r="AN13" s="321" t="s">
        <v>269</v>
      </c>
      <c r="AO13" s="250" t="s">
        <v>269</v>
      </c>
      <c r="AP13" s="250" t="s">
        <v>269</v>
      </c>
      <c r="AQ13" s="321" t="s">
        <v>269</v>
      </c>
      <c r="AR13" s="250" t="s">
        <v>269</v>
      </c>
      <c r="AS13" s="322" t="s">
        <v>269</v>
      </c>
      <c r="AT13" s="340" t="s">
        <v>269</v>
      </c>
      <c r="AU13" s="332" t="s">
        <v>269</v>
      </c>
      <c r="AV13" s="333" t="s">
        <v>269</v>
      </c>
      <c r="AX13" s="321" t="s">
        <v>406</v>
      </c>
      <c r="AY13" s="321" t="s">
        <v>269</v>
      </c>
      <c r="AZ13" s="250" t="s">
        <v>269</v>
      </c>
      <c r="BA13" s="250" t="s">
        <v>269</v>
      </c>
      <c r="BB13" s="321" t="s">
        <v>269</v>
      </c>
      <c r="BC13" s="250" t="s">
        <v>269</v>
      </c>
      <c r="BD13" s="250" t="s">
        <v>269</v>
      </c>
      <c r="BE13" s="321" t="s">
        <v>269</v>
      </c>
      <c r="BF13" s="250" t="s">
        <v>269</v>
      </c>
      <c r="BG13" s="322" t="s">
        <v>269</v>
      </c>
      <c r="BH13" s="321" t="s">
        <v>269</v>
      </c>
      <c r="BI13" s="250" t="s">
        <v>269</v>
      </c>
      <c r="BJ13" s="322" t="s">
        <v>269</v>
      </c>
      <c r="BK13" s="443" t="s">
        <v>269</v>
      </c>
      <c r="BL13" s="444" t="s">
        <v>269</v>
      </c>
      <c r="BM13" s="445" t="s">
        <v>269</v>
      </c>
      <c r="BO13" s="321" t="s">
        <v>238</v>
      </c>
      <c r="BP13" s="321" t="s">
        <v>269</v>
      </c>
      <c r="BQ13" s="250" t="s">
        <v>269</v>
      </c>
      <c r="BR13" s="250" t="s">
        <v>269</v>
      </c>
      <c r="BS13" s="321" t="s">
        <v>269</v>
      </c>
      <c r="BT13" s="250" t="s">
        <v>269</v>
      </c>
      <c r="BU13" s="250" t="s">
        <v>269</v>
      </c>
      <c r="BV13" s="485" t="s">
        <v>269</v>
      </c>
      <c r="BW13" s="486" t="s">
        <v>269</v>
      </c>
      <c r="BX13" s="487" t="s">
        <v>269</v>
      </c>
      <c r="BY13" s="321" t="s">
        <v>269</v>
      </c>
      <c r="BZ13" s="250" t="s">
        <v>269</v>
      </c>
      <c r="CA13" s="322" t="s">
        <v>269</v>
      </c>
      <c r="CB13" s="485" t="s">
        <v>269</v>
      </c>
      <c r="CC13" s="486" t="s">
        <v>269</v>
      </c>
      <c r="CD13" s="487" t="s">
        <v>269</v>
      </c>
      <c r="CF13" s="321" t="s">
        <v>238</v>
      </c>
      <c r="CG13" s="443" t="s">
        <v>269</v>
      </c>
      <c r="CH13" s="444" t="s">
        <v>269</v>
      </c>
      <c r="CI13" s="444" t="s">
        <v>269</v>
      </c>
      <c r="CJ13" s="321" t="s">
        <v>269</v>
      </c>
      <c r="CK13" s="250" t="s">
        <v>269</v>
      </c>
      <c r="CL13" s="250" t="s">
        <v>269</v>
      </c>
      <c r="CM13" s="53" t="s">
        <v>269</v>
      </c>
      <c r="CN13" s="42" t="s">
        <v>269</v>
      </c>
      <c r="CO13" s="804" t="s">
        <v>269</v>
      </c>
      <c r="CP13" s="321" t="s">
        <v>269</v>
      </c>
      <c r="CQ13" s="250" t="s">
        <v>269</v>
      </c>
      <c r="CR13" s="322" t="s">
        <v>269</v>
      </c>
      <c r="CT13" s="321" t="s">
        <v>238</v>
      </c>
      <c r="CU13" s="321" t="s">
        <v>269</v>
      </c>
      <c r="CV13" s="250" t="s">
        <v>269</v>
      </c>
      <c r="CW13" s="250" t="s">
        <v>269</v>
      </c>
      <c r="CX13" s="321" t="s">
        <v>269</v>
      </c>
      <c r="CY13" s="250" t="s">
        <v>269</v>
      </c>
      <c r="CZ13" s="250" t="s">
        <v>269</v>
      </c>
      <c r="DA13" s="828" t="s">
        <v>269</v>
      </c>
      <c r="DB13" s="829" t="s">
        <v>269</v>
      </c>
      <c r="DC13" s="830" t="s">
        <v>269</v>
      </c>
      <c r="DD13" s="321" t="s">
        <v>269</v>
      </c>
      <c r="DE13" s="250" t="s">
        <v>269</v>
      </c>
      <c r="DF13" s="322" t="s">
        <v>269</v>
      </c>
      <c r="DG13" s="53" t="s">
        <v>269</v>
      </c>
      <c r="DH13" s="42" t="s">
        <v>269</v>
      </c>
      <c r="DI13" s="804" t="s">
        <v>269</v>
      </c>
      <c r="DK13" s="321" t="s">
        <v>238</v>
      </c>
      <c r="DL13" s="321" t="s">
        <v>269</v>
      </c>
      <c r="DM13" s="250" t="s">
        <v>269</v>
      </c>
      <c r="DN13" s="250" t="s">
        <v>269</v>
      </c>
      <c r="DO13" s="321" t="s">
        <v>269</v>
      </c>
      <c r="DP13" s="250" t="s">
        <v>269</v>
      </c>
      <c r="DQ13" s="250" t="s">
        <v>269</v>
      </c>
      <c r="DR13" s="566" t="s">
        <v>269</v>
      </c>
      <c r="DS13" s="567" t="s">
        <v>269</v>
      </c>
      <c r="DT13" s="568" t="s">
        <v>269</v>
      </c>
      <c r="DU13" s="321" t="s">
        <v>269</v>
      </c>
      <c r="DV13" s="250" t="s">
        <v>269</v>
      </c>
      <c r="DW13" s="322" t="s">
        <v>269</v>
      </c>
    </row>
    <row r="14" spans="1:127">
      <c r="A14" s="306" t="s">
        <v>415</v>
      </c>
      <c r="B14" s="273"/>
      <c r="C14" s="307">
        <v>14.43</v>
      </c>
      <c r="D14" s="341">
        <v>10.62</v>
      </c>
      <c r="E14" s="250">
        <f t="shared" si="0"/>
        <v>-3.8100000000000005</v>
      </c>
      <c r="F14" s="322">
        <v>2</v>
      </c>
      <c r="G14" s="344">
        <v>11.5</v>
      </c>
      <c r="H14" s="323">
        <f t="shared" si="1"/>
        <v>-2.9299999999999997</v>
      </c>
      <c r="I14" s="324">
        <v>1</v>
      </c>
      <c r="K14" s="307">
        <v>8.86</v>
      </c>
      <c r="L14" s="307">
        <v>7.74</v>
      </c>
      <c r="M14" s="308">
        <f t="shared" si="2"/>
        <v>-1.1199999999999992</v>
      </c>
      <c r="N14" s="308">
        <v>3</v>
      </c>
      <c r="O14" s="307">
        <v>8.91</v>
      </c>
      <c r="P14" s="308">
        <f t="shared" si="3"/>
        <v>5.0000000000000711E-2</v>
      </c>
      <c r="Q14" s="309">
        <v>1</v>
      </c>
      <c r="R14" s="312">
        <v>8.01</v>
      </c>
      <c r="S14" s="335">
        <f t="shared" si="4"/>
        <v>-0.84999999999999964</v>
      </c>
      <c r="T14" s="314">
        <v>2</v>
      </c>
      <c r="V14" s="307" t="s">
        <v>406</v>
      </c>
      <c r="W14" s="307" t="s">
        <v>269</v>
      </c>
      <c r="X14" s="308" t="s">
        <v>269</v>
      </c>
      <c r="Y14" s="308" t="s">
        <v>269</v>
      </c>
      <c r="Z14" s="307" t="s">
        <v>269</v>
      </c>
      <c r="AA14" s="308" t="s">
        <v>269</v>
      </c>
      <c r="AB14" s="308" t="s">
        <v>269</v>
      </c>
      <c r="AC14" s="307" t="s">
        <v>269</v>
      </c>
      <c r="AD14" s="308" t="s">
        <v>269</v>
      </c>
      <c r="AE14" s="309" t="s">
        <v>269</v>
      </c>
      <c r="AF14" s="315" t="s">
        <v>269</v>
      </c>
      <c r="AG14" s="336" t="s">
        <v>269</v>
      </c>
      <c r="AH14" s="317" t="s">
        <v>269</v>
      </c>
      <c r="AJ14" s="307" t="s">
        <v>406</v>
      </c>
      <c r="AK14" s="307" t="s">
        <v>269</v>
      </c>
      <c r="AL14" s="308" t="s">
        <v>269</v>
      </c>
      <c r="AM14" s="308" t="s">
        <v>269</v>
      </c>
      <c r="AN14" s="307" t="s">
        <v>269</v>
      </c>
      <c r="AO14" s="308" t="s">
        <v>269</v>
      </c>
      <c r="AP14" s="308" t="s">
        <v>269</v>
      </c>
      <c r="AQ14" s="307" t="s">
        <v>269</v>
      </c>
      <c r="AR14" s="308" t="s">
        <v>269</v>
      </c>
      <c r="AS14" s="309" t="s">
        <v>269</v>
      </c>
      <c r="AT14" s="318" t="s">
        <v>269</v>
      </c>
      <c r="AU14" s="337" t="s">
        <v>269</v>
      </c>
      <c r="AV14" s="320" t="s">
        <v>269</v>
      </c>
      <c r="AX14" s="307" t="s">
        <v>406</v>
      </c>
      <c r="AY14" s="307" t="s">
        <v>269</v>
      </c>
      <c r="AZ14" s="308" t="s">
        <v>269</v>
      </c>
      <c r="BA14" s="308" t="s">
        <v>269</v>
      </c>
      <c r="BB14" s="307" t="s">
        <v>269</v>
      </c>
      <c r="BC14" s="308" t="s">
        <v>269</v>
      </c>
      <c r="BD14" s="308" t="s">
        <v>269</v>
      </c>
      <c r="BE14" s="307" t="s">
        <v>269</v>
      </c>
      <c r="BF14" s="308" t="s">
        <v>269</v>
      </c>
      <c r="BG14" s="309" t="s">
        <v>269</v>
      </c>
      <c r="BH14" s="307" t="s">
        <v>269</v>
      </c>
      <c r="BI14" s="308" t="s">
        <v>269</v>
      </c>
      <c r="BJ14" s="309" t="s">
        <v>269</v>
      </c>
      <c r="BK14" s="440" t="s">
        <v>269</v>
      </c>
      <c r="BL14" s="441" t="s">
        <v>269</v>
      </c>
      <c r="BM14" s="442" t="s">
        <v>269</v>
      </c>
      <c r="BO14" s="307" t="s">
        <v>238</v>
      </c>
      <c r="BP14" s="307" t="s">
        <v>269</v>
      </c>
      <c r="BQ14" s="308" t="s">
        <v>269</v>
      </c>
      <c r="BR14" s="308" t="s">
        <v>269</v>
      </c>
      <c r="BS14" s="307" t="s">
        <v>269</v>
      </c>
      <c r="BT14" s="308" t="s">
        <v>269</v>
      </c>
      <c r="BU14" s="308" t="s">
        <v>269</v>
      </c>
      <c r="BV14" s="482" t="s">
        <v>269</v>
      </c>
      <c r="BW14" s="483" t="s">
        <v>269</v>
      </c>
      <c r="BX14" s="484" t="s">
        <v>269</v>
      </c>
      <c r="BY14" s="307" t="s">
        <v>269</v>
      </c>
      <c r="BZ14" s="308" t="s">
        <v>269</v>
      </c>
      <c r="CA14" s="309" t="s">
        <v>269</v>
      </c>
      <c r="CB14" s="482" t="s">
        <v>269</v>
      </c>
      <c r="CC14" s="483" t="s">
        <v>269</v>
      </c>
      <c r="CD14" s="484" t="s">
        <v>269</v>
      </c>
      <c r="CF14" s="307" t="s">
        <v>238</v>
      </c>
      <c r="CG14" s="440" t="s">
        <v>269</v>
      </c>
      <c r="CH14" s="441" t="s">
        <v>269</v>
      </c>
      <c r="CI14" s="441" t="s">
        <v>269</v>
      </c>
      <c r="CJ14" s="307" t="s">
        <v>269</v>
      </c>
      <c r="CK14" s="308" t="s">
        <v>269</v>
      </c>
      <c r="CL14" s="308" t="s">
        <v>269</v>
      </c>
      <c r="CM14" s="92" t="s">
        <v>269</v>
      </c>
      <c r="CN14" s="93" t="s">
        <v>269</v>
      </c>
      <c r="CO14" s="803" t="s">
        <v>269</v>
      </c>
      <c r="CP14" s="307" t="s">
        <v>269</v>
      </c>
      <c r="CQ14" s="308" t="s">
        <v>269</v>
      </c>
      <c r="CR14" s="309" t="s">
        <v>269</v>
      </c>
      <c r="CT14" s="307" t="s">
        <v>238</v>
      </c>
      <c r="CU14" s="307" t="s">
        <v>269</v>
      </c>
      <c r="CV14" s="308" t="s">
        <v>269</v>
      </c>
      <c r="CW14" s="308" t="s">
        <v>269</v>
      </c>
      <c r="CX14" s="307" t="s">
        <v>269</v>
      </c>
      <c r="CY14" s="308" t="s">
        <v>269</v>
      </c>
      <c r="CZ14" s="308" t="s">
        <v>269</v>
      </c>
      <c r="DA14" s="825" t="s">
        <v>269</v>
      </c>
      <c r="DB14" s="826" t="s">
        <v>269</v>
      </c>
      <c r="DC14" s="827" t="s">
        <v>269</v>
      </c>
      <c r="DD14" s="307" t="s">
        <v>269</v>
      </c>
      <c r="DE14" s="308" t="s">
        <v>269</v>
      </c>
      <c r="DF14" s="309" t="s">
        <v>269</v>
      </c>
      <c r="DG14" s="92" t="s">
        <v>269</v>
      </c>
      <c r="DH14" s="93" t="s">
        <v>269</v>
      </c>
      <c r="DI14" s="803" t="s">
        <v>269</v>
      </c>
      <c r="DK14" s="307" t="s">
        <v>238</v>
      </c>
      <c r="DL14" s="307" t="s">
        <v>269</v>
      </c>
      <c r="DM14" s="308" t="s">
        <v>269</v>
      </c>
      <c r="DN14" s="308" t="s">
        <v>269</v>
      </c>
      <c r="DO14" s="307" t="s">
        <v>269</v>
      </c>
      <c r="DP14" s="308" t="s">
        <v>269</v>
      </c>
      <c r="DQ14" s="308" t="s">
        <v>269</v>
      </c>
      <c r="DR14" s="563" t="s">
        <v>269</v>
      </c>
      <c r="DS14" s="564" t="s">
        <v>269</v>
      </c>
      <c r="DT14" s="565" t="s">
        <v>269</v>
      </c>
      <c r="DU14" s="307" t="s">
        <v>269</v>
      </c>
      <c r="DV14" s="308" t="s">
        <v>269</v>
      </c>
      <c r="DW14" s="309" t="s">
        <v>269</v>
      </c>
    </row>
    <row r="15" spans="1:127">
      <c r="A15" s="306" t="s">
        <v>416</v>
      </c>
      <c r="B15" s="273"/>
      <c r="C15" s="307">
        <v>20.170000000000002</v>
      </c>
      <c r="D15" s="307">
        <v>15.88</v>
      </c>
      <c r="E15" s="308">
        <f t="shared" si="0"/>
        <v>-4.2900000000000009</v>
      </c>
      <c r="F15" s="309">
        <v>2</v>
      </c>
      <c r="G15" s="310">
        <v>17.04</v>
      </c>
      <c r="H15" s="310">
        <f t="shared" si="1"/>
        <v>-3.1300000000000026</v>
      </c>
      <c r="I15" s="311">
        <v>1</v>
      </c>
      <c r="K15" s="307">
        <v>9.89</v>
      </c>
      <c r="L15" s="321">
        <v>9.0399999999999991</v>
      </c>
      <c r="M15" s="250">
        <f t="shared" si="2"/>
        <v>-0.85000000000000142</v>
      </c>
      <c r="N15" s="250">
        <v>2</v>
      </c>
      <c r="O15" s="321">
        <v>10.16</v>
      </c>
      <c r="P15" s="250">
        <f t="shared" si="3"/>
        <v>0.26999999999999957</v>
      </c>
      <c r="Q15" s="322">
        <v>1</v>
      </c>
      <c r="R15" s="338">
        <v>8.83</v>
      </c>
      <c r="S15" s="326">
        <f t="shared" si="4"/>
        <v>-1.0600000000000005</v>
      </c>
      <c r="T15" s="327">
        <v>3</v>
      </c>
      <c r="V15" s="321" t="s">
        <v>406</v>
      </c>
      <c r="W15" s="321" t="s">
        <v>269</v>
      </c>
      <c r="X15" s="250" t="s">
        <v>269</v>
      </c>
      <c r="Y15" s="250" t="s">
        <v>269</v>
      </c>
      <c r="Z15" s="321" t="s">
        <v>269</v>
      </c>
      <c r="AA15" s="250" t="s">
        <v>269</v>
      </c>
      <c r="AB15" s="250" t="s">
        <v>269</v>
      </c>
      <c r="AC15" s="321" t="s">
        <v>269</v>
      </c>
      <c r="AD15" s="250" t="s">
        <v>269</v>
      </c>
      <c r="AE15" s="322" t="s">
        <v>269</v>
      </c>
      <c r="AF15" s="339" t="s">
        <v>269</v>
      </c>
      <c r="AG15" s="329" t="s">
        <v>269</v>
      </c>
      <c r="AH15" s="330" t="s">
        <v>269</v>
      </c>
      <c r="AJ15" s="321" t="s">
        <v>406</v>
      </c>
      <c r="AK15" s="321" t="s">
        <v>269</v>
      </c>
      <c r="AL15" s="250" t="s">
        <v>269</v>
      </c>
      <c r="AM15" s="250" t="s">
        <v>269</v>
      </c>
      <c r="AN15" s="321" t="s">
        <v>269</v>
      </c>
      <c r="AO15" s="250" t="s">
        <v>269</v>
      </c>
      <c r="AP15" s="250" t="s">
        <v>269</v>
      </c>
      <c r="AQ15" s="321" t="s">
        <v>269</v>
      </c>
      <c r="AR15" s="250" t="s">
        <v>269</v>
      </c>
      <c r="AS15" s="322" t="s">
        <v>269</v>
      </c>
      <c r="AT15" s="340" t="s">
        <v>269</v>
      </c>
      <c r="AU15" s="332" t="s">
        <v>269</v>
      </c>
      <c r="AV15" s="333" t="s">
        <v>269</v>
      </c>
      <c r="AX15" s="321" t="s">
        <v>406</v>
      </c>
      <c r="AY15" s="321" t="s">
        <v>269</v>
      </c>
      <c r="AZ15" s="250" t="s">
        <v>269</v>
      </c>
      <c r="BA15" s="250" t="s">
        <v>269</v>
      </c>
      <c r="BB15" s="321" t="s">
        <v>269</v>
      </c>
      <c r="BC15" s="250" t="s">
        <v>269</v>
      </c>
      <c r="BD15" s="250" t="s">
        <v>269</v>
      </c>
      <c r="BE15" s="321" t="s">
        <v>269</v>
      </c>
      <c r="BF15" s="250" t="s">
        <v>269</v>
      </c>
      <c r="BG15" s="322" t="s">
        <v>269</v>
      </c>
      <c r="BH15" s="321" t="s">
        <v>269</v>
      </c>
      <c r="BI15" s="250" t="s">
        <v>269</v>
      </c>
      <c r="BJ15" s="322" t="s">
        <v>269</v>
      </c>
      <c r="BK15" s="443" t="s">
        <v>269</v>
      </c>
      <c r="BL15" s="444" t="s">
        <v>269</v>
      </c>
      <c r="BM15" s="445" t="s">
        <v>269</v>
      </c>
      <c r="BO15" s="321" t="s">
        <v>238</v>
      </c>
      <c r="BP15" s="321" t="s">
        <v>269</v>
      </c>
      <c r="BQ15" s="250" t="s">
        <v>269</v>
      </c>
      <c r="BR15" s="250" t="s">
        <v>269</v>
      </c>
      <c r="BS15" s="321" t="s">
        <v>269</v>
      </c>
      <c r="BT15" s="250" t="s">
        <v>269</v>
      </c>
      <c r="BU15" s="250" t="s">
        <v>269</v>
      </c>
      <c r="BV15" s="485" t="s">
        <v>269</v>
      </c>
      <c r="BW15" s="486" t="s">
        <v>269</v>
      </c>
      <c r="BX15" s="487" t="s">
        <v>269</v>
      </c>
      <c r="BY15" s="321" t="s">
        <v>269</v>
      </c>
      <c r="BZ15" s="250" t="s">
        <v>269</v>
      </c>
      <c r="CA15" s="322" t="s">
        <v>269</v>
      </c>
      <c r="CB15" s="485" t="s">
        <v>269</v>
      </c>
      <c r="CC15" s="486" t="s">
        <v>269</v>
      </c>
      <c r="CD15" s="487" t="s">
        <v>269</v>
      </c>
      <c r="CF15" s="321" t="s">
        <v>238</v>
      </c>
      <c r="CG15" s="443" t="s">
        <v>269</v>
      </c>
      <c r="CH15" s="444" t="s">
        <v>269</v>
      </c>
      <c r="CI15" s="444" t="s">
        <v>269</v>
      </c>
      <c r="CJ15" s="321" t="s">
        <v>269</v>
      </c>
      <c r="CK15" s="250" t="s">
        <v>269</v>
      </c>
      <c r="CL15" s="250" t="s">
        <v>269</v>
      </c>
      <c r="CM15" s="53" t="s">
        <v>269</v>
      </c>
      <c r="CN15" s="42" t="s">
        <v>269</v>
      </c>
      <c r="CO15" s="804" t="s">
        <v>269</v>
      </c>
      <c r="CP15" s="321" t="s">
        <v>269</v>
      </c>
      <c r="CQ15" s="250" t="s">
        <v>269</v>
      </c>
      <c r="CR15" s="322" t="s">
        <v>269</v>
      </c>
      <c r="CT15" s="321" t="s">
        <v>238</v>
      </c>
      <c r="CU15" s="321" t="s">
        <v>269</v>
      </c>
      <c r="CV15" s="250" t="s">
        <v>269</v>
      </c>
      <c r="CW15" s="250" t="s">
        <v>269</v>
      </c>
      <c r="CX15" s="321" t="s">
        <v>269</v>
      </c>
      <c r="CY15" s="250" t="s">
        <v>269</v>
      </c>
      <c r="CZ15" s="250" t="s">
        <v>269</v>
      </c>
      <c r="DA15" s="828" t="s">
        <v>269</v>
      </c>
      <c r="DB15" s="829" t="s">
        <v>269</v>
      </c>
      <c r="DC15" s="830" t="s">
        <v>269</v>
      </c>
      <c r="DD15" s="321" t="s">
        <v>269</v>
      </c>
      <c r="DE15" s="250" t="s">
        <v>269</v>
      </c>
      <c r="DF15" s="322" t="s">
        <v>269</v>
      </c>
      <c r="DG15" s="53" t="s">
        <v>269</v>
      </c>
      <c r="DH15" s="42" t="s">
        <v>269</v>
      </c>
      <c r="DI15" s="804" t="s">
        <v>269</v>
      </c>
      <c r="DK15" s="321" t="s">
        <v>238</v>
      </c>
      <c r="DL15" s="321" t="s">
        <v>269</v>
      </c>
      <c r="DM15" s="250" t="s">
        <v>269</v>
      </c>
      <c r="DN15" s="250" t="s">
        <v>269</v>
      </c>
      <c r="DO15" s="321" t="s">
        <v>269</v>
      </c>
      <c r="DP15" s="250" t="s">
        <v>269</v>
      </c>
      <c r="DQ15" s="250" t="s">
        <v>269</v>
      </c>
      <c r="DR15" s="566" t="s">
        <v>269</v>
      </c>
      <c r="DS15" s="567" t="s">
        <v>269</v>
      </c>
      <c r="DT15" s="568" t="s">
        <v>269</v>
      </c>
      <c r="DU15" s="321" t="s">
        <v>269</v>
      </c>
      <c r="DV15" s="250" t="s">
        <v>269</v>
      </c>
      <c r="DW15" s="322" t="s">
        <v>269</v>
      </c>
    </row>
    <row r="16" spans="1:127">
      <c r="A16" s="306" t="s">
        <v>417</v>
      </c>
      <c r="B16" s="273"/>
      <c r="C16" s="307">
        <v>17.03</v>
      </c>
      <c r="D16" s="307">
        <v>13.32</v>
      </c>
      <c r="E16" s="308">
        <f t="shared" si="0"/>
        <v>-3.7100000000000009</v>
      </c>
      <c r="F16" s="309">
        <v>2</v>
      </c>
      <c r="G16" s="310">
        <v>13.81</v>
      </c>
      <c r="H16" s="310">
        <f t="shared" si="1"/>
        <v>-3.2200000000000006</v>
      </c>
      <c r="I16" s="311">
        <v>1</v>
      </c>
      <c r="K16" s="307">
        <v>9.57</v>
      </c>
      <c r="L16" s="307">
        <v>8.9700000000000006</v>
      </c>
      <c r="M16" s="343">
        <f t="shared" si="2"/>
        <v>-0.59999999999999964</v>
      </c>
      <c r="N16" s="308">
        <v>2</v>
      </c>
      <c r="O16" s="307">
        <v>9.68</v>
      </c>
      <c r="P16" s="308">
        <f t="shared" si="3"/>
        <v>0.10999999999999943</v>
      </c>
      <c r="Q16" s="309">
        <v>1</v>
      </c>
      <c r="R16" s="312">
        <v>8.49</v>
      </c>
      <c r="S16" s="335">
        <f t="shared" si="4"/>
        <v>-1.08</v>
      </c>
      <c r="T16" s="314">
        <v>3</v>
      </c>
      <c r="V16" s="307" t="s">
        <v>406</v>
      </c>
      <c r="W16" s="307" t="s">
        <v>269</v>
      </c>
      <c r="X16" s="343" t="s">
        <v>269</v>
      </c>
      <c r="Y16" s="308" t="s">
        <v>269</v>
      </c>
      <c r="Z16" s="307" t="s">
        <v>269</v>
      </c>
      <c r="AA16" s="343" t="s">
        <v>269</v>
      </c>
      <c r="AB16" s="308" t="s">
        <v>269</v>
      </c>
      <c r="AC16" s="307" t="s">
        <v>269</v>
      </c>
      <c r="AD16" s="308" t="s">
        <v>269</v>
      </c>
      <c r="AE16" s="309" t="s">
        <v>269</v>
      </c>
      <c r="AF16" s="315" t="s">
        <v>269</v>
      </c>
      <c r="AG16" s="336" t="s">
        <v>269</v>
      </c>
      <c r="AH16" s="317" t="s">
        <v>269</v>
      </c>
      <c r="AJ16" s="307" t="s">
        <v>406</v>
      </c>
      <c r="AK16" s="307" t="s">
        <v>269</v>
      </c>
      <c r="AL16" s="343" t="s">
        <v>269</v>
      </c>
      <c r="AM16" s="308" t="s">
        <v>269</v>
      </c>
      <c r="AN16" s="307" t="s">
        <v>269</v>
      </c>
      <c r="AO16" s="343" t="s">
        <v>269</v>
      </c>
      <c r="AP16" s="308" t="s">
        <v>269</v>
      </c>
      <c r="AQ16" s="307" t="s">
        <v>269</v>
      </c>
      <c r="AR16" s="308" t="s">
        <v>269</v>
      </c>
      <c r="AS16" s="309" t="s">
        <v>269</v>
      </c>
      <c r="AT16" s="318" t="s">
        <v>269</v>
      </c>
      <c r="AU16" s="337" t="s">
        <v>269</v>
      </c>
      <c r="AV16" s="320" t="s">
        <v>269</v>
      </c>
      <c r="AX16" s="307" t="s">
        <v>406</v>
      </c>
      <c r="AY16" s="307" t="s">
        <v>269</v>
      </c>
      <c r="AZ16" s="343" t="s">
        <v>269</v>
      </c>
      <c r="BA16" s="308" t="s">
        <v>269</v>
      </c>
      <c r="BB16" s="307" t="s">
        <v>269</v>
      </c>
      <c r="BC16" s="343" t="s">
        <v>269</v>
      </c>
      <c r="BD16" s="308" t="s">
        <v>269</v>
      </c>
      <c r="BE16" s="307" t="s">
        <v>269</v>
      </c>
      <c r="BF16" s="308" t="s">
        <v>269</v>
      </c>
      <c r="BG16" s="309" t="s">
        <v>269</v>
      </c>
      <c r="BH16" s="307" t="s">
        <v>269</v>
      </c>
      <c r="BI16" s="308" t="s">
        <v>269</v>
      </c>
      <c r="BJ16" s="309" t="s">
        <v>269</v>
      </c>
      <c r="BK16" s="440" t="s">
        <v>269</v>
      </c>
      <c r="BL16" s="441" t="s">
        <v>269</v>
      </c>
      <c r="BM16" s="442" t="s">
        <v>269</v>
      </c>
      <c r="BO16" s="307" t="s">
        <v>238</v>
      </c>
      <c r="BP16" s="307" t="s">
        <v>269</v>
      </c>
      <c r="BQ16" s="343" t="s">
        <v>269</v>
      </c>
      <c r="BR16" s="308" t="s">
        <v>269</v>
      </c>
      <c r="BS16" s="307" t="s">
        <v>269</v>
      </c>
      <c r="BT16" s="343" t="s">
        <v>269</v>
      </c>
      <c r="BU16" s="308" t="s">
        <v>269</v>
      </c>
      <c r="BV16" s="482" t="s">
        <v>269</v>
      </c>
      <c r="BW16" s="483" t="s">
        <v>269</v>
      </c>
      <c r="BX16" s="484" t="s">
        <v>269</v>
      </c>
      <c r="BY16" s="307" t="s">
        <v>269</v>
      </c>
      <c r="BZ16" s="308" t="s">
        <v>269</v>
      </c>
      <c r="CA16" s="309" t="s">
        <v>269</v>
      </c>
      <c r="CB16" s="482" t="s">
        <v>269</v>
      </c>
      <c r="CC16" s="483" t="s">
        <v>269</v>
      </c>
      <c r="CD16" s="484" t="s">
        <v>269</v>
      </c>
      <c r="CF16" s="307" t="s">
        <v>238</v>
      </c>
      <c r="CG16" s="440" t="s">
        <v>269</v>
      </c>
      <c r="CH16" s="446" t="s">
        <v>269</v>
      </c>
      <c r="CI16" s="441" t="s">
        <v>269</v>
      </c>
      <c r="CJ16" s="307" t="s">
        <v>269</v>
      </c>
      <c r="CK16" s="343" t="s">
        <v>269</v>
      </c>
      <c r="CL16" s="308" t="s">
        <v>269</v>
      </c>
      <c r="CM16" s="92" t="s">
        <v>269</v>
      </c>
      <c r="CN16" s="93" t="s">
        <v>269</v>
      </c>
      <c r="CO16" s="803" t="s">
        <v>269</v>
      </c>
      <c r="CP16" s="307" t="s">
        <v>269</v>
      </c>
      <c r="CQ16" s="308" t="s">
        <v>269</v>
      </c>
      <c r="CR16" s="309" t="s">
        <v>269</v>
      </c>
      <c r="CT16" s="307" t="s">
        <v>238</v>
      </c>
      <c r="CU16" s="307" t="s">
        <v>269</v>
      </c>
      <c r="CV16" s="343" t="s">
        <v>269</v>
      </c>
      <c r="CW16" s="308" t="s">
        <v>269</v>
      </c>
      <c r="CX16" s="307" t="s">
        <v>269</v>
      </c>
      <c r="CY16" s="343" t="s">
        <v>269</v>
      </c>
      <c r="CZ16" s="308" t="s">
        <v>269</v>
      </c>
      <c r="DA16" s="825" t="s">
        <v>269</v>
      </c>
      <c r="DB16" s="826" t="s">
        <v>269</v>
      </c>
      <c r="DC16" s="827" t="s">
        <v>269</v>
      </c>
      <c r="DD16" s="307" t="s">
        <v>269</v>
      </c>
      <c r="DE16" s="308" t="s">
        <v>269</v>
      </c>
      <c r="DF16" s="309" t="s">
        <v>269</v>
      </c>
      <c r="DG16" s="92" t="s">
        <v>269</v>
      </c>
      <c r="DH16" s="93" t="s">
        <v>269</v>
      </c>
      <c r="DI16" s="803" t="s">
        <v>269</v>
      </c>
      <c r="DK16" s="307" t="s">
        <v>238</v>
      </c>
      <c r="DL16" s="307" t="s">
        <v>269</v>
      </c>
      <c r="DM16" s="343" t="s">
        <v>269</v>
      </c>
      <c r="DN16" s="308" t="s">
        <v>269</v>
      </c>
      <c r="DO16" s="307" t="s">
        <v>269</v>
      </c>
      <c r="DP16" s="343" t="s">
        <v>269</v>
      </c>
      <c r="DQ16" s="308" t="s">
        <v>269</v>
      </c>
      <c r="DR16" s="563" t="s">
        <v>269</v>
      </c>
      <c r="DS16" s="564" t="s">
        <v>269</v>
      </c>
      <c r="DT16" s="565" t="s">
        <v>269</v>
      </c>
      <c r="DU16" s="307" t="s">
        <v>269</v>
      </c>
      <c r="DV16" s="308" t="s">
        <v>269</v>
      </c>
      <c r="DW16" s="309" t="s">
        <v>269</v>
      </c>
    </row>
    <row r="17" spans="1:127">
      <c r="A17" s="306" t="s">
        <v>418</v>
      </c>
      <c r="B17" s="273"/>
      <c r="C17" s="307">
        <v>15.86</v>
      </c>
      <c r="D17" s="345">
        <v>12.48</v>
      </c>
      <c r="E17" s="346">
        <f t="shared" si="0"/>
        <v>-3.379999999999999</v>
      </c>
      <c r="F17" s="347">
        <v>2</v>
      </c>
      <c r="G17" s="310">
        <v>12.63</v>
      </c>
      <c r="H17" s="310">
        <f t="shared" si="1"/>
        <v>-3.2299999999999986</v>
      </c>
      <c r="I17" s="311">
        <v>1</v>
      </c>
      <c r="K17" s="307">
        <v>10.56</v>
      </c>
      <c r="L17" s="307">
        <v>10.16</v>
      </c>
      <c r="M17" s="308">
        <f t="shared" si="2"/>
        <v>-0.40000000000000036</v>
      </c>
      <c r="N17" s="308">
        <v>2</v>
      </c>
      <c r="O17" s="307">
        <v>13.06</v>
      </c>
      <c r="P17" s="308">
        <f t="shared" si="3"/>
        <v>2.5</v>
      </c>
      <c r="Q17" s="309">
        <v>1</v>
      </c>
      <c r="R17" s="312">
        <v>9.3699999999999992</v>
      </c>
      <c r="S17" s="313">
        <f t="shared" si="4"/>
        <v>-1.1900000000000013</v>
      </c>
      <c r="T17" s="314">
        <v>3</v>
      </c>
      <c r="V17" s="307" t="s">
        <v>406</v>
      </c>
      <c r="W17" s="307" t="s">
        <v>269</v>
      </c>
      <c r="X17" s="308" t="s">
        <v>269</v>
      </c>
      <c r="Y17" s="308" t="s">
        <v>269</v>
      </c>
      <c r="Z17" s="307" t="s">
        <v>269</v>
      </c>
      <c r="AA17" s="308" t="s">
        <v>269</v>
      </c>
      <c r="AB17" s="308" t="s">
        <v>269</v>
      </c>
      <c r="AC17" s="307" t="s">
        <v>269</v>
      </c>
      <c r="AD17" s="308" t="s">
        <v>269</v>
      </c>
      <c r="AE17" s="309" t="s">
        <v>269</v>
      </c>
      <c r="AF17" s="315" t="s">
        <v>269</v>
      </c>
      <c r="AG17" s="316" t="s">
        <v>269</v>
      </c>
      <c r="AH17" s="317" t="s">
        <v>269</v>
      </c>
      <c r="AJ17" s="307" t="s">
        <v>406</v>
      </c>
      <c r="AK17" s="307" t="s">
        <v>269</v>
      </c>
      <c r="AL17" s="308" t="s">
        <v>269</v>
      </c>
      <c r="AM17" s="308" t="s">
        <v>269</v>
      </c>
      <c r="AN17" s="307" t="s">
        <v>269</v>
      </c>
      <c r="AO17" s="308" t="s">
        <v>269</v>
      </c>
      <c r="AP17" s="308" t="s">
        <v>269</v>
      </c>
      <c r="AQ17" s="307" t="s">
        <v>269</v>
      </c>
      <c r="AR17" s="308" t="s">
        <v>269</v>
      </c>
      <c r="AS17" s="309" t="s">
        <v>269</v>
      </c>
      <c r="AT17" s="318" t="s">
        <v>269</v>
      </c>
      <c r="AU17" s="319" t="s">
        <v>269</v>
      </c>
      <c r="AV17" s="320" t="s">
        <v>269</v>
      </c>
      <c r="AX17" s="307" t="s">
        <v>406</v>
      </c>
      <c r="AY17" s="307" t="s">
        <v>269</v>
      </c>
      <c r="AZ17" s="308" t="s">
        <v>269</v>
      </c>
      <c r="BA17" s="308" t="s">
        <v>269</v>
      </c>
      <c r="BB17" s="307" t="s">
        <v>269</v>
      </c>
      <c r="BC17" s="308" t="s">
        <v>269</v>
      </c>
      <c r="BD17" s="308" t="s">
        <v>269</v>
      </c>
      <c r="BE17" s="307" t="s">
        <v>269</v>
      </c>
      <c r="BF17" s="308" t="s">
        <v>269</v>
      </c>
      <c r="BG17" s="309" t="s">
        <v>269</v>
      </c>
      <c r="BH17" s="307" t="s">
        <v>269</v>
      </c>
      <c r="BI17" s="308" t="s">
        <v>269</v>
      </c>
      <c r="BJ17" s="309" t="s">
        <v>269</v>
      </c>
      <c r="BK17" s="440" t="s">
        <v>269</v>
      </c>
      <c r="BL17" s="441" t="s">
        <v>269</v>
      </c>
      <c r="BM17" s="442" t="s">
        <v>269</v>
      </c>
      <c r="BO17" s="307" t="s">
        <v>238</v>
      </c>
      <c r="BP17" s="307" t="s">
        <v>269</v>
      </c>
      <c r="BQ17" s="308" t="s">
        <v>269</v>
      </c>
      <c r="BR17" s="308" t="s">
        <v>269</v>
      </c>
      <c r="BS17" s="307" t="s">
        <v>269</v>
      </c>
      <c r="BT17" s="308" t="s">
        <v>269</v>
      </c>
      <c r="BU17" s="308" t="s">
        <v>269</v>
      </c>
      <c r="BV17" s="482" t="s">
        <v>269</v>
      </c>
      <c r="BW17" s="483" t="s">
        <v>269</v>
      </c>
      <c r="BX17" s="484" t="s">
        <v>269</v>
      </c>
      <c r="BY17" s="307" t="s">
        <v>269</v>
      </c>
      <c r="BZ17" s="308" t="s">
        <v>269</v>
      </c>
      <c r="CA17" s="309" t="s">
        <v>269</v>
      </c>
      <c r="CB17" s="482" t="s">
        <v>269</v>
      </c>
      <c r="CC17" s="483" t="s">
        <v>269</v>
      </c>
      <c r="CD17" s="484" t="s">
        <v>269</v>
      </c>
      <c r="CF17" s="307" t="s">
        <v>238</v>
      </c>
      <c r="CG17" s="440" t="s">
        <v>269</v>
      </c>
      <c r="CH17" s="441" t="s">
        <v>269</v>
      </c>
      <c r="CI17" s="441" t="s">
        <v>269</v>
      </c>
      <c r="CJ17" s="307" t="s">
        <v>269</v>
      </c>
      <c r="CK17" s="308" t="s">
        <v>269</v>
      </c>
      <c r="CL17" s="308" t="s">
        <v>269</v>
      </c>
      <c r="CM17" s="92" t="s">
        <v>269</v>
      </c>
      <c r="CN17" s="93" t="s">
        <v>269</v>
      </c>
      <c r="CO17" s="803" t="s">
        <v>269</v>
      </c>
      <c r="CP17" s="307" t="s">
        <v>269</v>
      </c>
      <c r="CQ17" s="308" t="s">
        <v>269</v>
      </c>
      <c r="CR17" s="309" t="s">
        <v>269</v>
      </c>
      <c r="CT17" s="307" t="s">
        <v>238</v>
      </c>
      <c r="CU17" s="307" t="s">
        <v>269</v>
      </c>
      <c r="CV17" s="308" t="s">
        <v>269</v>
      </c>
      <c r="CW17" s="308" t="s">
        <v>269</v>
      </c>
      <c r="CX17" s="307" t="s">
        <v>269</v>
      </c>
      <c r="CY17" s="308" t="s">
        <v>269</v>
      </c>
      <c r="CZ17" s="308" t="s">
        <v>269</v>
      </c>
      <c r="DA17" s="825" t="s">
        <v>269</v>
      </c>
      <c r="DB17" s="826" t="s">
        <v>269</v>
      </c>
      <c r="DC17" s="827" t="s">
        <v>269</v>
      </c>
      <c r="DD17" s="307" t="s">
        <v>269</v>
      </c>
      <c r="DE17" s="308" t="s">
        <v>269</v>
      </c>
      <c r="DF17" s="309" t="s">
        <v>269</v>
      </c>
      <c r="DG17" s="92" t="s">
        <v>269</v>
      </c>
      <c r="DH17" s="93" t="s">
        <v>269</v>
      </c>
      <c r="DI17" s="803" t="s">
        <v>269</v>
      </c>
      <c r="DK17" s="307" t="s">
        <v>238</v>
      </c>
      <c r="DL17" s="307" t="s">
        <v>269</v>
      </c>
      <c r="DM17" s="308" t="s">
        <v>269</v>
      </c>
      <c r="DN17" s="308" t="s">
        <v>269</v>
      </c>
      <c r="DO17" s="307" t="s">
        <v>269</v>
      </c>
      <c r="DP17" s="308" t="s">
        <v>269</v>
      </c>
      <c r="DQ17" s="308" t="s">
        <v>269</v>
      </c>
      <c r="DR17" s="563" t="s">
        <v>269</v>
      </c>
      <c r="DS17" s="564" t="s">
        <v>269</v>
      </c>
      <c r="DT17" s="565" t="s">
        <v>269</v>
      </c>
      <c r="DU17" s="307" t="s">
        <v>269</v>
      </c>
      <c r="DV17" s="308" t="s">
        <v>269</v>
      </c>
      <c r="DW17" s="309" t="s">
        <v>269</v>
      </c>
    </row>
    <row r="18" spans="1:127">
      <c r="A18" s="306" t="s">
        <v>419</v>
      </c>
      <c r="B18" s="273"/>
      <c r="C18" s="307">
        <v>9.27</v>
      </c>
      <c r="D18" s="307">
        <v>6.09</v>
      </c>
      <c r="E18" s="346">
        <f t="shared" si="0"/>
        <v>-3.1799999999999997</v>
      </c>
      <c r="F18" s="347">
        <v>1</v>
      </c>
      <c r="G18" s="348">
        <v>5.7</v>
      </c>
      <c r="H18" s="348">
        <f t="shared" si="1"/>
        <v>-3.5699999999999994</v>
      </c>
      <c r="I18" s="349">
        <v>2</v>
      </c>
      <c r="K18" s="307">
        <v>7.59</v>
      </c>
      <c r="L18" s="307">
        <v>7.43</v>
      </c>
      <c r="M18" s="308">
        <f t="shared" si="2"/>
        <v>-0.16000000000000014</v>
      </c>
      <c r="N18" s="308">
        <v>2</v>
      </c>
      <c r="O18" s="307">
        <v>10.6</v>
      </c>
      <c r="P18" s="308">
        <f t="shared" si="3"/>
        <v>3.01</v>
      </c>
      <c r="Q18" s="309">
        <v>1</v>
      </c>
      <c r="R18" s="312">
        <v>6.92</v>
      </c>
      <c r="S18" s="313">
        <f t="shared" si="4"/>
        <v>-0.66999999999999993</v>
      </c>
      <c r="T18" s="314">
        <v>3</v>
      </c>
      <c r="V18" s="307" t="s">
        <v>406</v>
      </c>
      <c r="W18" s="307" t="s">
        <v>269</v>
      </c>
      <c r="X18" s="308" t="s">
        <v>269</v>
      </c>
      <c r="Y18" s="308" t="s">
        <v>269</v>
      </c>
      <c r="Z18" s="307" t="s">
        <v>269</v>
      </c>
      <c r="AA18" s="308" t="s">
        <v>269</v>
      </c>
      <c r="AB18" s="308" t="s">
        <v>269</v>
      </c>
      <c r="AC18" s="307" t="s">
        <v>269</v>
      </c>
      <c r="AD18" s="308" t="s">
        <v>269</v>
      </c>
      <c r="AE18" s="309" t="s">
        <v>269</v>
      </c>
      <c r="AF18" s="315" t="s">
        <v>269</v>
      </c>
      <c r="AG18" s="316" t="s">
        <v>269</v>
      </c>
      <c r="AH18" s="317" t="s">
        <v>269</v>
      </c>
      <c r="AJ18" s="307" t="s">
        <v>406</v>
      </c>
      <c r="AK18" s="307" t="s">
        <v>269</v>
      </c>
      <c r="AL18" s="308" t="s">
        <v>269</v>
      </c>
      <c r="AM18" s="308" t="s">
        <v>269</v>
      </c>
      <c r="AN18" s="307" t="s">
        <v>269</v>
      </c>
      <c r="AO18" s="308" t="s">
        <v>269</v>
      </c>
      <c r="AP18" s="308" t="s">
        <v>269</v>
      </c>
      <c r="AQ18" s="307" t="s">
        <v>269</v>
      </c>
      <c r="AR18" s="308" t="s">
        <v>269</v>
      </c>
      <c r="AS18" s="309" t="s">
        <v>269</v>
      </c>
      <c r="AT18" s="318" t="s">
        <v>269</v>
      </c>
      <c r="AU18" s="319" t="s">
        <v>269</v>
      </c>
      <c r="AV18" s="320" t="s">
        <v>269</v>
      </c>
      <c r="AX18" s="307" t="s">
        <v>406</v>
      </c>
      <c r="AY18" s="307" t="s">
        <v>269</v>
      </c>
      <c r="AZ18" s="308" t="s">
        <v>269</v>
      </c>
      <c r="BA18" s="308" t="s">
        <v>269</v>
      </c>
      <c r="BB18" s="307" t="s">
        <v>269</v>
      </c>
      <c r="BC18" s="308" t="s">
        <v>269</v>
      </c>
      <c r="BD18" s="308" t="s">
        <v>269</v>
      </c>
      <c r="BE18" s="307" t="s">
        <v>269</v>
      </c>
      <c r="BF18" s="308" t="s">
        <v>269</v>
      </c>
      <c r="BG18" s="309" t="s">
        <v>269</v>
      </c>
      <c r="BH18" s="307" t="s">
        <v>269</v>
      </c>
      <c r="BI18" s="308" t="s">
        <v>269</v>
      </c>
      <c r="BJ18" s="309" t="s">
        <v>269</v>
      </c>
      <c r="BK18" s="440" t="s">
        <v>269</v>
      </c>
      <c r="BL18" s="441" t="s">
        <v>269</v>
      </c>
      <c r="BM18" s="442" t="s">
        <v>269</v>
      </c>
      <c r="BO18" s="307" t="s">
        <v>238</v>
      </c>
      <c r="BP18" s="307" t="s">
        <v>269</v>
      </c>
      <c r="BQ18" s="308" t="s">
        <v>269</v>
      </c>
      <c r="BR18" s="308" t="s">
        <v>269</v>
      </c>
      <c r="BS18" s="307" t="s">
        <v>269</v>
      </c>
      <c r="BT18" s="308" t="s">
        <v>269</v>
      </c>
      <c r="BU18" s="308" t="s">
        <v>269</v>
      </c>
      <c r="BV18" s="482" t="s">
        <v>269</v>
      </c>
      <c r="BW18" s="483" t="s">
        <v>269</v>
      </c>
      <c r="BX18" s="484" t="s">
        <v>269</v>
      </c>
      <c r="BY18" s="307" t="s">
        <v>269</v>
      </c>
      <c r="BZ18" s="308" t="s">
        <v>269</v>
      </c>
      <c r="CA18" s="309" t="s">
        <v>269</v>
      </c>
      <c r="CB18" s="482" t="s">
        <v>269</v>
      </c>
      <c r="CC18" s="483" t="s">
        <v>269</v>
      </c>
      <c r="CD18" s="484" t="s">
        <v>269</v>
      </c>
      <c r="CF18" s="307" t="s">
        <v>238</v>
      </c>
      <c r="CG18" s="440" t="s">
        <v>269</v>
      </c>
      <c r="CH18" s="441" t="s">
        <v>269</v>
      </c>
      <c r="CI18" s="441" t="s">
        <v>269</v>
      </c>
      <c r="CJ18" s="307" t="s">
        <v>269</v>
      </c>
      <c r="CK18" s="308" t="s">
        <v>269</v>
      </c>
      <c r="CL18" s="308" t="s">
        <v>269</v>
      </c>
      <c r="CM18" s="92" t="s">
        <v>269</v>
      </c>
      <c r="CN18" s="93" t="s">
        <v>269</v>
      </c>
      <c r="CO18" s="803" t="s">
        <v>269</v>
      </c>
      <c r="CP18" s="307" t="s">
        <v>269</v>
      </c>
      <c r="CQ18" s="308" t="s">
        <v>269</v>
      </c>
      <c r="CR18" s="309" t="s">
        <v>269</v>
      </c>
      <c r="CT18" s="307" t="s">
        <v>238</v>
      </c>
      <c r="CU18" s="307" t="s">
        <v>269</v>
      </c>
      <c r="CV18" s="308" t="s">
        <v>269</v>
      </c>
      <c r="CW18" s="308" t="s">
        <v>269</v>
      </c>
      <c r="CX18" s="307" t="s">
        <v>269</v>
      </c>
      <c r="CY18" s="308" t="s">
        <v>269</v>
      </c>
      <c r="CZ18" s="308" t="s">
        <v>269</v>
      </c>
      <c r="DA18" s="825" t="s">
        <v>269</v>
      </c>
      <c r="DB18" s="826" t="s">
        <v>269</v>
      </c>
      <c r="DC18" s="827" t="s">
        <v>269</v>
      </c>
      <c r="DD18" s="307" t="s">
        <v>269</v>
      </c>
      <c r="DE18" s="308" t="s">
        <v>269</v>
      </c>
      <c r="DF18" s="309" t="s">
        <v>269</v>
      </c>
      <c r="DG18" s="92" t="s">
        <v>269</v>
      </c>
      <c r="DH18" s="93" t="s">
        <v>269</v>
      </c>
      <c r="DI18" s="803" t="s">
        <v>269</v>
      </c>
      <c r="DK18" s="307" t="s">
        <v>238</v>
      </c>
      <c r="DL18" s="307" t="s">
        <v>269</v>
      </c>
      <c r="DM18" s="308" t="s">
        <v>269</v>
      </c>
      <c r="DN18" s="308" t="s">
        <v>269</v>
      </c>
      <c r="DO18" s="307" t="s">
        <v>269</v>
      </c>
      <c r="DP18" s="308" t="s">
        <v>269</v>
      </c>
      <c r="DQ18" s="308" t="s">
        <v>269</v>
      </c>
      <c r="DR18" s="563" t="s">
        <v>269</v>
      </c>
      <c r="DS18" s="564" t="s">
        <v>269</v>
      </c>
      <c r="DT18" s="565" t="s">
        <v>269</v>
      </c>
      <c r="DU18" s="307" t="s">
        <v>269</v>
      </c>
      <c r="DV18" s="308" t="s">
        <v>269</v>
      </c>
      <c r="DW18" s="309" t="s">
        <v>269</v>
      </c>
    </row>
    <row r="19" spans="1:127">
      <c r="A19" s="306" t="s">
        <v>420</v>
      </c>
      <c r="B19" s="273"/>
      <c r="C19" s="307">
        <v>6.28</v>
      </c>
      <c r="D19" s="350">
        <v>2.56</v>
      </c>
      <c r="E19" s="346">
        <f t="shared" si="0"/>
        <v>-3.72</v>
      </c>
      <c r="F19" s="347">
        <v>1</v>
      </c>
      <c r="G19" s="351">
        <v>2.46</v>
      </c>
      <c r="H19" s="310">
        <f t="shared" si="1"/>
        <v>-3.8200000000000003</v>
      </c>
      <c r="I19" s="311">
        <v>2</v>
      </c>
      <c r="K19" s="307">
        <v>1.52</v>
      </c>
      <c r="L19" s="307">
        <v>1.25</v>
      </c>
      <c r="M19" s="346">
        <f t="shared" si="2"/>
        <v>-0.27</v>
      </c>
      <c r="N19" s="346">
        <v>2</v>
      </c>
      <c r="O19" s="345">
        <v>3.8</v>
      </c>
      <c r="P19" s="346">
        <f t="shared" si="3"/>
        <v>2.2799999999999998</v>
      </c>
      <c r="Q19" s="309">
        <v>1</v>
      </c>
      <c r="R19" s="312">
        <v>0.33</v>
      </c>
      <c r="S19" s="313">
        <f t="shared" si="4"/>
        <v>-1.19</v>
      </c>
      <c r="T19" s="314">
        <v>3</v>
      </c>
      <c r="V19" s="307" t="s">
        <v>406</v>
      </c>
      <c r="W19" s="307" t="s">
        <v>269</v>
      </c>
      <c r="X19" s="346" t="s">
        <v>269</v>
      </c>
      <c r="Y19" s="346" t="s">
        <v>269</v>
      </c>
      <c r="Z19" s="307" t="s">
        <v>269</v>
      </c>
      <c r="AA19" s="346" t="s">
        <v>269</v>
      </c>
      <c r="AB19" s="346" t="s">
        <v>269</v>
      </c>
      <c r="AC19" s="345" t="s">
        <v>269</v>
      </c>
      <c r="AD19" s="346" t="s">
        <v>269</v>
      </c>
      <c r="AE19" s="309" t="s">
        <v>269</v>
      </c>
      <c r="AF19" s="315" t="s">
        <v>269</v>
      </c>
      <c r="AG19" s="316" t="s">
        <v>269</v>
      </c>
      <c r="AH19" s="317" t="s">
        <v>269</v>
      </c>
      <c r="AJ19" s="307" t="s">
        <v>406</v>
      </c>
      <c r="AK19" s="307" t="s">
        <v>269</v>
      </c>
      <c r="AL19" s="346" t="s">
        <v>269</v>
      </c>
      <c r="AM19" s="346" t="s">
        <v>269</v>
      </c>
      <c r="AN19" s="307" t="s">
        <v>269</v>
      </c>
      <c r="AO19" s="346" t="s">
        <v>269</v>
      </c>
      <c r="AP19" s="346" t="s">
        <v>269</v>
      </c>
      <c r="AQ19" s="345" t="s">
        <v>269</v>
      </c>
      <c r="AR19" s="346" t="s">
        <v>269</v>
      </c>
      <c r="AS19" s="309" t="s">
        <v>269</v>
      </c>
      <c r="AT19" s="318" t="s">
        <v>269</v>
      </c>
      <c r="AU19" s="319" t="s">
        <v>269</v>
      </c>
      <c r="AV19" s="320" t="s">
        <v>269</v>
      </c>
      <c r="AX19" s="307" t="s">
        <v>406</v>
      </c>
      <c r="AY19" s="307" t="s">
        <v>269</v>
      </c>
      <c r="AZ19" s="346" t="s">
        <v>269</v>
      </c>
      <c r="BA19" s="346" t="s">
        <v>269</v>
      </c>
      <c r="BB19" s="307" t="s">
        <v>269</v>
      </c>
      <c r="BC19" s="346" t="s">
        <v>269</v>
      </c>
      <c r="BD19" s="346" t="s">
        <v>269</v>
      </c>
      <c r="BE19" s="345" t="s">
        <v>269</v>
      </c>
      <c r="BF19" s="346" t="s">
        <v>269</v>
      </c>
      <c r="BG19" s="309" t="s">
        <v>269</v>
      </c>
      <c r="BH19" s="345" t="s">
        <v>269</v>
      </c>
      <c r="BI19" s="346" t="s">
        <v>269</v>
      </c>
      <c r="BJ19" s="309" t="s">
        <v>269</v>
      </c>
      <c r="BK19" s="447" t="s">
        <v>269</v>
      </c>
      <c r="BL19" s="448" t="s">
        <v>269</v>
      </c>
      <c r="BM19" s="442" t="s">
        <v>269</v>
      </c>
      <c r="BO19" s="307" t="s">
        <v>238</v>
      </c>
      <c r="BP19" s="307" t="s">
        <v>269</v>
      </c>
      <c r="BQ19" s="346" t="s">
        <v>269</v>
      </c>
      <c r="BR19" s="346" t="s">
        <v>269</v>
      </c>
      <c r="BS19" s="307" t="s">
        <v>269</v>
      </c>
      <c r="BT19" s="346" t="s">
        <v>269</v>
      </c>
      <c r="BU19" s="346" t="s">
        <v>269</v>
      </c>
      <c r="BV19" s="489" t="s">
        <v>269</v>
      </c>
      <c r="BW19" s="490" t="s">
        <v>269</v>
      </c>
      <c r="BX19" s="484" t="s">
        <v>269</v>
      </c>
      <c r="BY19" s="345" t="s">
        <v>269</v>
      </c>
      <c r="BZ19" s="346" t="s">
        <v>269</v>
      </c>
      <c r="CA19" s="309" t="s">
        <v>269</v>
      </c>
      <c r="CB19" s="489" t="s">
        <v>269</v>
      </c>
      <c r="CC19" s="490" t="s">
        <v>269</v>
      </c>
      <c r="CD19" s="484" t="s">
        <v>269</v>
      </c>
      <c r="CF19" s="307" t="s">
        <v>238</v>
      </c>
      <c r="CG19" s="440" t="s">
        <v>269</v>
      </c>
      <c r="CH19" s="448" t="s">
        <v>269</v>
      </c>
      <c r="CI19" s="448" t="s">
        <v>269</v>
      </c>
      <c r="CJ19" s="307" t="s">
        <v>269</v>
      </c>
      <c r="CK19" s="346" t="s">
        <v>269</v>
      </c>
      <c r="CL19" s="346" t="s">
        <v>269</v>
      </c>
      <c r="CM19" s="806" t="s">
        <v>269</v>
      </c>
      <c r="CN19" s="807" t="s">
        <v>269</v>
      </c>
      <c r="CO19" s="803" t="s">
        <v>269</v>
      </c>
      <c r="CP19" s="345" t="s">
        <v>269</v>
      </c>
      <c r="CQ19" s="346" t="s">
        <v>269</v>
      </c>
      <c r="CR19" s="309" t="s">
        <v>269</v>
      </c>
      <c r="CT19" s="307" t="s">
        <v>238</v>
      </c>
      <c r="CU19" s="307" t="s">
        <v>269</v>
      </c>
      <c r="CV19" s="346" t="s">
        <v>269</v>
      </c>
      <c r="CW19" s="346" t="s">
        <v>269</v>
      </c>
      <c r="CX19" s="307" t="s">
        <v>269</v>
      </c>
      <c r="CY19" s="346" t="s">
        <v>269</v>
      </c>
      <c r="CZ19" s="346" t="s">
        <v>269</v>
      </c>
      <c r="DA19" s="832" t="s">
        <v>269</v>
      </c>
      <c r="DB19" s="833" t="s">
        <v>269</v>
      </c>
      <c r="DC19" s="827" t="s">
        <v>269</v>
      </c>
      <c r="DD19" s="345" t="s">
        <v>269</v>
      </c>
      <c r="DE19" s="346" t="s">
        <v>269</v>
      </c>
      <c r="DF19" s="309" t="s">
        <v>269</v>
      </c>
      <c r="DG19" s="806" t="s">
        <v>269</v>
      </c>
      <c r="DH19" s="807" t="s">
        <v>269</v>
      </c>
      <c r="DI19" s="803" t="s">
        <v>269</v>
      </c>
      <c r="DK19" s="307" t="s">
        <v>238</v>
      </c>
      <c r="DL19" s="307" t="s">
        <v>269</v>
      </c>
      <c r="DM19" s="346" t="s">
        <v>269</v>
      </c>
      <c r="DN19" s="346" t="s">
        <v>269</v>
      </c>
      <c r="DO19" s="307" t="s">
        <v>269</v>
      </c>
      <c r="DP19" s="346" t="s">
        <v>269</v>
      </c>
      <c r="DQ19" s="346" t="s">
        <v>269</v>
      </c>
      <c r="DR19" s="570" t="s">
        <v>269</v>
      </c>
      <c r="DS19" s="571" t="s">
        <v>269</v>
      </c>
      <c r="DT19" s="565" t="s">
        <v>269</v>
      </c>
      <c r="DU19" s="345" t="s">
        <v>269</v>
      </c>
      <c r="DV19" s="346" t="s">
        <v>269</v>
      </c>
      <c r="DW19" s="309" t="s">
        <v>269</v>
      </c>
    </row>
    <row r="20" spans="1:127">
      <c r="A20" s="352" t="s">
        <v>421</v>
      </c>
      <c r="B20" s="273"/>
      <c r="C20" s="307">
        <v>9.3800000000000008</v>
      </c>
      <c r="D20" s="307">
        <v>5.9</v>
      </c>
      <c r="E20" s="308">
        <f t="shared" si="0"/>
        <v>-3.4800000000000004</v>
      </c>
      <c r="F20" s="309">
        <v>1</v>
      </c>
      <c r="G20" s="351">
        <v>5.78</v>
      </c>
      <c r="H20" s="310">
        <f t="shared" si="1"/>
        <v>-3.6000000000000005</v>
      </c>
      <c r="I20" s="311">
        <v>2</v>
      </c>
      <c r="K20" s="307">
        <v>1.54</v>
      </c>
      <c r="L20" s="321">
        <v>1.4</v>
      </c>
      <c r="M20" s="346">
        <f t="shared" si="2"/>
        <v>-0.14000000000000012</v>
      </c>
      <c r="N20" s="347">
        <v>2</v>
      </c>
      <c r="O20" s="307">
        <v>4.16</v>
      </c>
      <c r="P20" s="308">
        <f t="shared" si="3"/>
        <v>2.62</v>
      </c>
      <c r="Q20" s="309">
        <v>1</v>
      </c>
      <c r="R20" s="338">
        <v>0.92</v>
      </c>
      <c r="S20" s="313">
        <f t="shared" si="4"/>
        <v>-0.62</v>
      </c>
      <c r="T20" s="327">
        <v>3</v>
      </c>
      <c r="V20" s="321" t="s">
        <v>406</v>
      </c>
      <c r="W20" s="321" t="s">
        <v>269</v>
      </c>
      <c r="X20" s="346" t="s">
        <v>269</v>
      </c>
      <c r="Y20" s="347" t="s">
        <v>269</v>
      </c>
      <c r="Z20" s="321" t="s">
        <v>269</v>
      </c>
      <c r="AA20" s="346" t="s">
        <v>269</v>
      </c>
      <c r="AB20" s="347" t="s">
        <v>269</v>
      </c>
      <c r="AC20" s="307" t="s">
        <v>269</v>
      </c>
      <c r="AD20" s="308" t="s">
        <v>269</v>
      </c>
      <c r="AE20" s="309" t="s">
        <v>269</v>
      </c>
      <c r="AF20" s="339" t="s">
        <v>269</v>
      </c>
      <c r="AG20" s="316" t="s">
        <v>269</v>
      </c>
      <c r="AH20" s="330" t="s">
        <v>269</v>
      </c>
      <c r="AJ20" s="321" t="s">
        <v>406</v>
      </c>
      <c r="AK20" s="321" t="s">
        <v>269</v>
      </c>
      <c r="AL20" s="346" t="s">
        <v>269</v>
      </c>
      <c r="AM20" s="347" t="s">
        <v>269</v>
      </c>
      <c r="AN20" s="321" t="s">
        <v>269</v>
      </c>
      <c r="AO20" s="346" t="s">
        <v>269</v>
      </c>
      <c r="AP20" s="347" t="s">
        <v>269</v>
      </c>
      <c r="AQ20" s="307" t="s">
        <v>269</v>
      </c>
      <c r="AR20" s="308" t="s">
        <v>269</v>
      </c>
      <c r="AS20" s="309" t="s">
        <v>269</v>
      </c>
      <c r="AT20" s="340" t="s">
        <v>269</v>
      </c>
      <c r="AU20" s="319" t="s">
        <v>269</v>
      </c>
      <c r="AV20" s="333" t="s">
        <v>269</v>
      </c>
      <c r="AX20" s="321" t="s">
        <v>406</v>
      </c>
      <c r="AY20" s="321" t="s">
        <v>269</v>
      </c>
      <c r="AZ20" s="346" t="s">
        <v>269</v>
      </c>
      <c r="BA20" s="347" t="s">
        <v>269</v>
      </c>
      <c r="BB20" s="321" t="s">
        <v>269</v>
      </c>
      <c r="BC20" s="346" t="s">
        <v>269</v>
      </c>
      <c r="BD20" s="347" t="s">
        <v>269</v>
      </c>
      <c r="BE20" s="307" t="s">
        <v>269</v>
      </c>
      <c r="BF20" s="308" t="s">
        <v>269</v>
      </c>
      <c r="BG20" s="309" t="s">
        <v>269</v>
      </c>
      <c r="BH20" s="307" t="s">
        <v>269</v>
      </c>
      <c r="BI20" s="308" t="s">
        <v>269</v>
      </c>
      <c r="BJ20" s="309" t="s">
        <v>269</v>
      </c>
      <c r="BK20" s="440" t="s">
        <v>269</v>
      </c>
      <c r="BL20" s="441" t="s">
        <v>269</v>
      </c>
      <c r="BM20" s="442" t="s">
        <v>269</v>
      </c>
      <c r="BO20" s="321" t="s">
        <v>238</v>
      </c>
      <c r="BP20" s="321" t="s">
        <v>269</v>
      </c>
      <c r="BQ20" s="346" t="s">
        <v>269</v>
      </c>
      <c r="BR20" s="347" t="s">
        <v>269</v>
      </c>
      <c r="BS20" s="321" t="s">
        <v>269</v>
      </c>
      <c r="BT20" s="346" t="s">
        <v>269</v>
      </c>
      <c r="BU20" s="347" t="s">
        <v>269</v>
      </c>
      <c r="BV20" s="482" t="s">
        <v>269</v>
      </c>
      <c r="BW20" s="483" t="s">
        <v>269</v>
      </c>
      <c r="BX20" s="484" t="s">
        <v>269</v>
      </c>
      <c r="BY20" s="307" t="s">
        <v>269</v>
      </c>
      <c r="BZ20" s="308" t="s">
        <v>269</v>
      </c>
      <c r="CA20" s="309" t="s">
        <v>269</v>
      </c>
      <c r="CB20" s="482" t="s">
        <v>269</v>
      </c>
      <c r="CC20" s="483" t="s">
        <v>269</v>
      </c>
      <c r="CD20" s="484" t="s">
        <v>269</v>
      </c>
      <c r="CF20" s="321" t="s">
        <v>238</v>
      </c>
      <c r="CG20" s="443" t="s">
        <v>269</v>
      </c>
      <c r="CH20" s="448" t="s">
        <v>269</v>
      </c>
      <c r="CI20" s="814" t="s">
        <v>269</v>
      </c>
      <c r="CJ20" s="321" t="s">
        <v>269</v>
      </c>
      <c r="CK20" s="346" t="s">
        <v>269</v>
      </c>
      <c r="CL20" s="347" t="s">
        <v>269</v>
      </c>
      <c r="CM20" s="92" t="s">
        <v>269</v>
      </c>
      <c r="CN20" s="93" t="s">
        <v>269</v>
      </c>
      <c r="CO20" s="803" t="s">
        <v>269</v>
      </c>
      <c r="CP20" s="307" t="s">
        <v>269</v>
      </c>
      <c r="CQ20" s="308" t="s">
        <v>269</v>
      </c>
      <c r="CR20" s="309" t="s">
        <v>269</v>
      </c>
      <c r="CT20" s="321" t="s">
        <v>238</v>
      </c>
      <c r="CU20" s="321" t="s">
        <v>269</v>
      </c>
      <c r="CV20" s="346" t="s">
        <v>269</v>
      </c>
      <c r="CW20" s="347" t="s">
        <v>269</v>
      </c>
      <c r="CX20" s="321" t="s">
        <v>269</v>
      </c>
      <c r="CY20" s="346" t="s">
        <v>269</v>
      </c>
      <c r="CZ20" s="347" t="s">
        <v>269</v>
      </c>
      <c r="DA20" s="825" t="s">
        <v>269</v>
      </c>
      <c r="DB20" s="826" t="s">
        <v>269</v>
      </c>
      <c r="DC20" s="827" t="s">
        <v>269</v>
      </c>
      <c r="DD20" s="307" t="s">
        <v>269</v>
      </c>
      <c r="DE20" s="308" t="s">
        <v>269</v>
      </c>
      <c r="DF20" s="309" t="s">
        <v>269</v>
      </c>
      <c r="DG20" s="92" t="s">
        <v>269</v>
      </c>
      <c r="DH20" s="93" t="s">
        <v>269</v>
      </c>
      <c r="DI20" s="803" t="s">
        <v>269</v>
      </c>
      <c r="DK20" s="321" t="s">
        <v>238</v>
      </c>
      <c r="DL20" s="321" t="s">
        <v>269</v>
      </c>
      <c r="DM20" s="346" t="s">
        <v>269</v>
      </c>
      <c r="DN20" s="347" t="s">
        <v>269</v>
      </c>
      <c r="DO20" s="321" t="s">
        <v>269</v>
      </c>
      <c r="DP20" s="346" t="s">
        <v>269</v>
      </c>
      <c r="DQ20" s="347" t="s">
        <v>269</v>
      </c>
      <c r="DR20" s="563" t="s">
        <v>269</v>
      </c>
      <c r="DS20" s="564" t="s">
        <v>269</v>
      </c>
      <c r="DT20" s="565" t="s">
        <v>269</v>
      </c>
      <c r="DU20" s="307" t="s">
        <v>269</v>
      </c>
      <c r="DV20" s="308" t="s">
        <v>269</v>
      </c>
      <c r="DW20" s="309" t="s">
        <v>269</v>
      </c>
    </row>
    <row r="21" spans="1:127">
      <c r="A21" s="306" t="s">
        <v>422</v>
      </c>
      <c r="B21" s="273"/>
      <c r="C21" s="307">
        <v>9.9700000000000006</v>
      </c>
      <c r="D21" s="307">
        <v>6</v>
      </c>
      <c r="E21" s="308">
        <f t="shared" si="0"/>
        <v>-3.9700000000000006</v>
      </c>
      <c r="F21" s="347">
        <v>1</v>
      </c>
      <c r="G21" s="323">
        <v>5.86</v>
      </c>
      <c r="H21" s="310">
        <f t="shared" si="1"/>
        <v>-4.1100000000000003</v>
      </c>
      <c r="I21" s="324">
        <v>2</v>
      </c>
      <c r="K21" s="307">
        <v>3.58</v>
      </c>
      <c r="L21" s="345">
        <v>3.26</v>
      </c>
      <c r="M21" s="346">
        <f t="shared" si="2"/>
        <v>-0.32000000000000028</v>
      </c>
      <c r="N21" s="347">
        <v>3</v>
      </c>
      <c r="O21" s="321">
        <v>4.28</v>
      </c>
      <c r="P21" s="308">
        <f t="shared" si="3"/>
        <v>0.70000000000000018</v>
      </c>
      <c r="Q21" s="322">
        <v>1</v>
      </c>
      <c r="R21" s="312">
        <v>3.28</v>
      </c>
      <c r="S21" s="353">
        <f t="shared" si="4"/>
        <v>-0.30000000000000027</v>
      </c>
      <c r="T21" s="354">
        <v>2</v>
      </c>
      <c r="V21" s="345" t="s">
        <v>406</v>
      </c>
      <c r="W21" s="345" t="s">
        <v>269</v>
      </c>
      <c r="X21" s="346" t="s">
        <v>269</v>
      </c>
      <c r="Y21" s="347" t="s">
        <v>269</v>
      </c>
      <c r="Z21" s="345" t="s">
        <v>269</v>
      </c>
      <c r="AA21" s="346" t="s">
        <v>269</v>
      </c>
      <c r="AB21" s="347" t="s">
        <v>269</v>
      </c>
      <c r="AC21" s="321" t="s">
        <v>269</v>
      </c>
      <c r="AD21" s="308" t="s">
        <v>269</v>
      </c>
      <c r="AE21" s="322" t="s">
        <v>269</v>
      </c>
      <c r="AF21" s="315" t="s">
        <v>269</v>
      </c>
      <c r="AG21" s="355" t="s">
        <v>269</v>
      </c>
      <c r="AH21" s="356" t="s">
        <v>269</v>
      </c>
      <c r="AJ21" s="345" t="s">
        <v>406</v>
      </c>
      <c r="AK21" s="345" t="s">
        <v>269</v>
      </c>
      <c r="AL21" s="346" t="s">
        <v>269</v>
      </c>
      <c r="AM21" s="347" t="s">
        <v>269</v>
      </c>
      <c r="AN21" s="345" t="s">
        <v>269</v>
      </c>
      <c r="AO21" s="346" t="s">
        <v>269</v>
      </c>
      <c r="AP21" s="347" t="s">
        <v>269</v>
      </c>
      <c r="AQ21" s="321" t="s">
        <v>269</v>
      </c>
      <c r="AR21" s="308" t="s">
        <v>269</v>
      </c>
      <c r="AS21" s="322" t="s">
        <v>269</v>
      </c>
      <c r="AT21" s="318" t="s">
        <v>269</v>
      </c>
      <c r="AU21" s="357" t="s">
        <v>269</v>
      </c>
      <c r="AV21" s="358" t="s">
        <v>269</v>
      </c>
      <c r="AX21" s="345" t="s">
        <v>406</v>
      </c>
      <c r="AY21" s="345" t="s">
        <v>269</v>
      </c>
      <c r="AZ21" s="346" t="s">
        <v>269</v>
      </c>
      <c r="BA21" s="347" t="s">
        <v>269</v>
      </c>
      <c r="BB21" s="345" t="s">
        <v>269</v>
      </c>
      <c r="BC21" s="346" t="s">
        <v>269</v>
      </c>
      <c r="BD21" s="347" t="s">
        <v>269</v>
      </c>
      <c r="BE21" s="321" t="s">
        <v>269</v>
      </c>
      <c r="BF21" s="308" t="s">
        <v>269</v>
      </c>
      <c r="BG21" s="322" t="s">
        <v>269</v>
      </c>
      <c r="BH21" s="321" t="s">
        <v>269</v>
      </c>
      <c r="BI21" s="308" t="s">
        <v>269</v>
      </c>
      <c r="BJ21" s="322" t="s">
        <v>269</v>
      </c>
      <c r="BK21" s="443" t="s">
        <v>269</v>
      </c>
      <c r="BL21" s="441" t="s">
        <v>269</v>
      </c>
      <c r="BM21" s="445" t="s">
        <v>269</v>
      </c>
      <c r="BO21" s="345" t="s">
        <v>238</v>
      </c>
      <c r="BP21" s="345" t="s">
        <v>269</v>
      </c>
      <c r="BQ21" s="346" t="s">
        <v>269</v>
      </c>
      <c r="BR21" s="347" t="s">
        <v>269</v>
      </c>
      <c r="BS21" s="345" t="s">
        <v>269</v>
      </c>
      <c r="BT21" s="346" t="s">
        <v>269</v>
      </c>
      <c r="BU21" s="347" t="s">
        <v>269</v>
      </c>
      <c r="BV21" s="485" t="s">
        <v>269</v>
      </c>
      <c r="BW21" s="483" t="s">
        <v>269</v>
      </c>
      <c r="BX21" s="487" t="s">
        <v>269</v>
      </c>
      <c r="BY21" s="321" t="s">
        <v>269</v>
      </c>
      <c r="BZ21" s="308" t="s">
        <v>269</v>
      </c>
      <c r="CA21" s="322" t="s">
        <v>269</v>
      </c>
      <c r="CB21" s="485" t="s">
        <v>269</v>
      </c>
      <c r="CC21" s="483" t="s">
        <v>269</v>
      </c>
      <c r="CD21" s="487" t="s">
        <v>269</v>
      </c>
      <c r="CF21" s="345" t="s">
        <v>238</v>
      </c>
      <c r="CG21" s="447" t="s">
        <v>269</v>
      </c>
      <c r="CH21" s="448" t="s">
        <v>269</v>
      </c>
      <c r="CI21" s="814" t="s">
        <v>269</v>
      </c>
      <c r="CJ21" s="345" t="s">
        <v>269</v>
      </c>
      <c r="CK21" s="346" t="s">
        <v>269</v>
      </c>
      <c r="CL21" s="347" t="s">
        <v>269</v>
      </c>
      <c r="CM21" s="53" t="s">
        <v>269</v>
      </c>
      <c r="CN21" s="93" t="s">
        <v>269</v>
      </c>
      <c r="CO21" s="804" t="s">
        <v>269</v>
      </c>
      <c r="CP21" s="321" t="s">
        <v>269</v>
      </c>
      <c r="CQ21" s="308" t="s">
        <v>269</v>
      </c>
      <c r="CR21" s="322" t="s">
        <v>269</v>
      </c>
      <c r="CT21" s="345" t="s">
        <v>238</v>
      </c>
      <c r="CU21" s="345" t="s">
        <v>269</v>
      </c>
      <c r="CV21" s="346" t="s">
        <v>269</v>
      </c>
      <c r="CW21" s="347" t="s">
        <v>269</v>
      </c>
      <c r="CX21" s="345" t="s">
        <v>269</v>
      </c>
      <c r="CY21" s="346" t="s">
        <v>269</v>
      </c>
      <c r="CZ21" s="347" t="s">
        <v>269</v>
      </c>
      <c r="DA21" s="828" t="s">
        <v>269</v>
      </c>
      <c r="DB21" s="826" t="s">
        <v>269</v>
      </c>
      <c r="DC21" s="830" t="s">
        <v>269</v>
      </c>
      <c r="DD21" s="321" t="s">
        <v>269</v>
      </c>
      <c r="DE21" s="308" t="s">
        <v>269</v>
      </c>
      <c r="DF21" s="322" t="s">
        <v>269</v>
      </c>
      <c r="DG21" s="53" t="s">
        <v>269</v>
      </c>
      <c r="DH21" s="93" t="s">
        <v>269</v>
      </c>
      <c r="DI21" s="804" t="s">
        <v>269</v>
      </c>
      <c r="DK21" s="345" t="s">
        <v>238</v>
      </c>
      <c r="DL21" s="345" t="s">
        <v>269</v>
      </c>
      <c r="DM21" s="346" t="s">
        <v>269</v>
      </c>
      <c r="DN21" s="347" t="s">
        <v>269</v>
      </c>
      <c r="DO21" s="345" t="s">
        <v>269</v>
      </c>
      <c r="DP21" s="346" t="s">
        <v>269</v>
      </c>
      <c r="DQ21" s="347" t="s">
        <v>269</v>
      </c>
      <c r="DR21" s="566" t="s">
        <v>269</v>
      </c>
      <c r="DS21" s="564" t="s">
        <v>269</v>
      </c>
      <c r="DT21" s="568" t="s">
        <v>269</v>
      </c>
      <c r="DU21" s="321" t="s">
        <v>269</v>
      </c>
      <c r="DV21" s="308" t="s">
        <v>269</v>
      </c>
      <c r="DW21" s="322" t="s">
        <v>269</v>
      </c>
    </row>
    <row r="22" spans="1:127">
      <c r="A22" s="306" t="s">
        <v>423</v>
      </c>
      <c r="B22" s="273"/>
      <c r="C22" s="307">
        <v>13.39</v>
      </c>
      <c r="D22" s="307">
        <v>9.9499999999999993</v>
      </c>
      <c r="E22" s="308">
        <f t="shared" si="0"/>
        <v>-3.4400000000000013</v>
      </c>
      <c r="F22" s="309">
        <v>1</v>
      </c>
      <c r="G22" s="351">
        <v>8.92</v>
      </c>
      <c r="H22" s="310">
        <f t="shared" si="1"/>
        <v>-4.4700000000000006</v>
      </c>
      <c r="I22" s="311">
        <v>2</v>
      </c>
      <c r="J22" s="359"/>
      <c r="K22" s="307">
        <v>4.6900000000000004</v>
      </c>
      <c r="L22" s="345">
        <v>5.04</v>
      </c>
      <c r="M22" s="346">
        <f t="shared" si="2"/>
        <v>0.34999999999999964</v>
      </c>
      <c r="N22" s="347">
        <v>2</v>
      </c>
      <c r="O22" s="307">
        <v>8.2100000000000009</v>
      </c>
      <c r="P22" s="308">
        <f t="shared" si="3"/>
        <v>3.5200000000000005</v>
      </c>
      <c r="Q22" s="309">
        <v>1</v>
      </c>
      <c r="R22" s="312">
        <v>4.2699999999999996</v>
      </c>
      <c r="S22" s="313">
        <f t="shared" si="4"/>
        <v>-0.42000000000000082</v>
      </c>
      <c r="T22" s="354">
        <v>3</v>
      </c>
      <c r="V22" s="345" t="s">
        <v>406</v>
      </c>
      <c r="W22" s="345" t="s">
        <v>269</v>
      </c>
      <c r="X22" s="346" t="s">
        <v>269</v>
      </c>
      <c r="Y22" s="347" t="s">
        <v>269</v>
      </c>
      <c r="Z22" s="345" t="s">
        <v>269</v>
      </c>
      <c r="AA22" s="346" t="s">
        <v>269</v>
      </c>
      <c r="AB22" s="347" t="s">
        <v>269</v>
      </c>
      <c r="AC22" s="307" t="s">
        <v>269</v>
      </c>
      <c r="AD22" s="308" t="s">
        <v>269</v>
      </c>
      <c r="AE22" s="309" t="s">
        <v>269</v>
      </c>
      <c r="AF22" s="315" t="s">
        <v>269</v>
      </c>
      <c r="AG22" s="316" t="s">
        <v>269</v>
      </c>
      <c r="AH22" s="356" t="s">
        <v>269</v>
      </c>
      <c r="AJ22" s="307" t="s">
        <v>406</v>
      </c>
      <c r="AK22" s="307" t="s">
        <v>269</v>
      </c>
      <c r="AL22" s="308" t="s">
        <v>269</v>
      </c>
      <c r="AM22" s="308" t="s">
        <v>269</v>
      </c>
      <c r="AN22" s="307" t="s">
        <v>269</v>
      </c>
      <c r="AO22" s="308" t="s">
        <v>269</v>
      </c>
      <c r="AP22" s="308" t="s">
        <v>269</v>
      </c>
      <c r="AQ22" s="307" t="s">
        <v>269</v>
      </c>
      <c r="AR22" s="308" t="s">
        <v>269</v>
      </c>
      <c r="AS22" s="309" t="s">
        <v>269</v>
      </c>
      <c r="AT22" s="318" t="s">
        <v>269</v>
      </c>
      <c r="AU22" s="319" t="s">
        <v>269</v>
      </c>
      <c r="AV22" s="320" t="s">
        <v>269</v>
      </c>
      <c r="AX22" s="307" t="s">
        <v>406</v>
      </c>
      <c r="AY22" s="307" t="s">
        <v>269</v>
      </c>
      <c r="AZ22" s="308" t="s">
        <v>269</v>
      </c>
      <c r="BA22" s="308" t="s">
        <v>269</v>
      </c>
      <c r="BB22" s="307" t="s">
        <v>269</v>
      </c>
      <c r="BC22" s="308" t="s">
        <v>269</v>
      </c>
      <c r="BD22" s="308" t="s">
        <v>269</v>
      </c>
      <c r="BE22" s="307" t="s">
        <v>269</v>
      </c>
      <c r="BF22" s="308" t="s">
        <v>269</v>
      </c>
      <c r="BG22" s="309" t="s">
        <v>269</v>
      </c>
      <c r="BH22" s="307" t="s">
        <v>269</v>
      </c>
      <c r="BI22" s="308" t="s">
        <v>269</v>
      </c>
      <c r="BJ22" s="309" t="s">
        <v>269</v>
      </c>
      <c r="BK22" s="440" t="s">
        <v>269</v>
      </c>
      <c r="BL22" s="441" t="s">
        <v>269</v>
      </c>
      <c r="BM22" s="442" t="s">
        <v>269</v>
      </c>
      <c r="BO22" s="307" t="s">
        <v>238</v>
      </c>
      <c r="BP22" s="307" t="s">
        <v>269</v>
      </c>
      <c r="BQ22" s="308" t="s">
        <v>269</v>
      </c>
      <c r="BR22" s="308" t="s">
        <v>269</v>
      </c>
      <c r="BS22" s="307" t="s">
        <v>269</v>
      </c>
      <c r="BT22" s="308" t="s">
        <v>269</v>
      </c>
      <c r="BU22" s="308" t="s">
        <v>269</v>
      </c>
      <c r="BV22" s="482" t="s">
        <v>269</v>
      </c>
      <c r="BW22" s="483" t="s">
        <v>269</v>
      </c>
      <c r="BX22" s="484" t="s">
        <v>269</v>
      </c>
      <c r="BY22" s="307" t="s">
        <v>269</v>
      </c>
      <c r="BZ22" s="308" t="s">
        <v>269</v>
      </c>
      <c r="CA22" s="309" t="s">
        <v>269</v>
      </c>
      <c r="CB22" s="482" t="s">
        <v>269</v>
      </c>
      <c r="CC22" s="483" t="s">
        <v>269</v>
      </c>
      <c r="CD22" s="484" t="s">
        <v>269</v>
      </c>
      <c r="CF22" s="307" t="s">
        <v>238</v>
      </c>
      <c r="CG22" s="440" t="s">
        <v>269</v>
      </c>
      <c r="CH22" s="441" t="s">
        <v>269</v>
      </c>
      <c r="CI22" s="441" t="s">
        <v>269</v>
      </c>
      <c r="CJ22" s="307" t="s">
        <v>269</v>
      </c>
      <c r="CK22" s="308" t="s">
        <v>269</v>
      </c>
      <c r="CL22" s="308" t="s">
        <v>269</v>
      </c>
      <c r="CM22" s="92" t="s">
        <v>269</v>
      </c>
      <c r="CN22" s="93" t="s">
        <v>269</v>
      </c>
      <c r="CO22" s="803" t="s">
        <v>269</v>
      </c>
      <c r="CP22" s="307" t="s">
        <v>269</v>
      </c>
      <c r="CQ22" s="308" t="s">
        <v>269</v>
      </c>
      <c r="CR22" s="309" t="s">
        <v>269</v>
      </c>
      <c r="CT22" s="307" t="s">
        <v>238</v>
      </c>
      <c r="CU22" s="307" t="s">
        <v>269</v>
      </c>
      <c r="CV22" s="308" t="s">
        <v>269</v>
      </c>
      <c r="CW22" s="308" t="s">
        <v>269</v>
      </c>
      <c r="CX22" s="307" t="s">
        <v>269</v>
      </c>
      <c r="CY22" s="308" t="s">
        <v>269</v>
      </c>
      <c r="CZ22" s="308" t="s">
        <v>269</v>
      </c>
      <c r="DA22" s="825" t="s">
        <v>269</v>
      </c>
      <c r="DB22" s="826" t="s">
        <v>269</v>
      </c>
      <c r="DC22" s="827" t="s">
        <v>269</v>
      </c>
      <c r="DD22" s="307" t="s">
        <v>269</v>
      </c>
      <c r="DE22" s="308" t="s">
        <v>269</v>
      </c>
      <c r="DF22" s="309" t="s">
        <v>269</v>
      </c>
      <c r="DG22" s="92" t="s">
        <v>269</v>
      </c>
      <c r="DH22" s="93" t="s">
        <v>269</v>
      </c>
      <c r="DI22" s="803" t="s">
        <v>269</v>
      </c>
      <c r="DK22" s="307" t="s">
        <v>238</v>
      </c>
      <c r="DL22" s="307" t="s">
        <v>269</v>
      </c>
      <c r="DM22" s="308" t="s">
        <v>269</v>
      </c>
      <c r="DN22" s="308" t="s">
        <v>269</v>
      </c>
      <c r="DO22" s="307" t="s">
        <v>269</v>
      </c>
      <c r="DP22" s="308" t="s">
        <v>269</v>
      </c>
      <c r="DQ22" s="308" t="s">
        <v>269</v>
      </c>
      <c r="DR22" s="563" t="s">
        <v>269</v>
      </c>
      <c r="DS22" s="564" t="s">
        <v>269</v>
      </c>
      <c r="DT22" s="565" t="s">
        <v>269</v>
      </c>
      <c r="DU22" s="307" t="s">
        <v>269</v>
      </c>
      <c r="DV22" s="308" t="s">
        <v>269</v>
      </c>
      <c r="DW22" s="309" t="s">
        <v>269</v>
      </c>
    </row>
    <row r="23" spans="1:127">
      <c r="A23" s="306" t="s">
        <v>424</v>
      </c>
      <c r="B23" s="273"/>
      <c r="C23" s="307">
        <v>11.64</v>
      </c>
      <c r="D23" s="307">
        <v>8.56</v>
      </c>
      <c r="E23" s="308">
        <f t="shared" si="0"/>
        <v>-3.08</v>
      </c>
      <c r="F23" s="322">
        <v>1</v>
      </c>
      <c r="G23" s="323">
        <v>7.18</v>
      </c>
      <c r="H23" s="310">
        <f t="shared" si="1"/>
        <v>-4.4600000000000009</v>
      </c>
      <c r="I23" s="324">
        <v>2</v>
      </c>
      <c r="J23" s="359"/>
      <c r="K23" s="307">
        <v>6.14</v>
      </c>
      <c r="L23" s="345">
        <v>6.07</v>
      </c>
      <c r="M23" s="346">
        <f t="shared" si="2"/>
        <v>-6.9999999999999396E-2</v>
      </c>
      <c r="N23" s="347">
        <v>2</v>
      </c>
      <c r="O23" s="307">
        <v>7.81</v>
      </c>
      <c r="P23" s="308">
        <f t="shared" si="3"/>
        <v>1.67</v>
      </c>
      <c r="Q23" s="309">
        <v>1</v>
      </c>
      <c r="R23" s="338">
        <v>5.99</v>
      </c>
      <c r="S23" s="353">
        <f t="shared" si="4"/>
        <v>-0.14999999999999947</v>
      </c>
      <c r="T23" s="354">
        <v>3</v>
      </c>
      <c r="V23" s="345"/>
      <c r="W23" s="345"/>
      <c r="X23" s="346"/>
      <c r="Y23" s="347"/>
      <c r="Z23" s="345"/>
      <c r="AA23" s="346"/>
      <c r="AB23" s="347"/>
      <c r="AC23" s="307"/>
      <c r="AD23" s="308"/>
      <c r="AE23" s="309"/>
      <c r="AF23" s="315"/>
      <c r="AG23" s="316"/>
      <c r="AH23" s="317"/>
      <c r="AJ23" s="307" t="s">
        <v>406</v>
      </c>
      <c r="AK23" s="307" t="s">
        <v>269</v>
      </c>
      <c r="AL23" s="308" t="s">
        <v>269</v>
      </c>
      <c r="AM23" s="308" t="s">
        <v>269</v>
      </c>
      <c r="AN23" s="307" t="s">
        <v>269</v>
      </c>
      <c r="AO23" s="308" t="s">
        <v>269</v>
      </c>
      <c r="AP23" s="308" t="s">
        <v>269</v>
      </c>
      <c r="AQ23" s="307" t="s">
        <v>269</v>
      </c>
      <c r="AR23" s="308" t="s">
        <v>269</v>
      </c>
      <c r="AS23" s="309" t="s">
        <v>269</v>
      </c>
      <c r="AT23" s="318" t="s">
        <v>269</v>
      </c>
      <c r="AU23" s="319" t="s">
        <v>269</v>
      </c>
      <c r="AV23" s="320" t="s">
        <v>269</v>
      </c>
      <c r="AX23" s="307" t="s">
        <v>406</v>
      </c>
      <c r="AY23" s="307" t="s">
        <v>269</v>
      </c>
      <c r="AZ23" s="308" t="s">
        <v>269</v>
      </c>
      <c r="BA23" s="308" t="s">
        <v>269</v>
      </c>
      <c r="BB23" s="307" t="s">
        <v>269</v>
      </c>
      <c r="BC23" s="308" t="s">
        <v>269</v>
      </c>
      <c r="BD23" s="308" t="s">
        <v>269</v>
      </c>
      <c r="BE23" s="307" t="s">
        <v>269</v>
      </c>
      <c r="BF23" s="308" t="s">
        <v>269</v>
      </c>
      <c r="BG23" s="309" t="s">
        <v>269</v>
      </c>
      <c r="BH23" s="307" t="s">
        <v>269</v>
      </c>
      <c r="BI23" s="308" t="s">
        <v>269</v>
      </c>
      <c r="BJ23" s="309" t="s">
        <v>269</v>
      </c>
      <c r="BK23" s="440" t="s">
        <v>269</v>
      </c>
      <c r="BL23" s="441" t="s">
        <v>269</v>
      </c>
      <c r="BM23" s="442" t="s">
        <v>269</v>
      </c>
      <c r="BO23" s="307" t="s">
        <v>238</v>
      </c>
      <c r="BP23" s="307" t="s">
        <v>269</v>
      </c>
      <c r="BQ23" s="308" t="s">
        <v>269</v>
      </c>
      <c r="BR23" s="308" t="s">
        <v>269</v>
      </c>
      <c r="BS23" s="307" t="s">
        <v>269</v>
      </c>
      <c r="BT23" s="308" t="s">
        <v>269</v>
      </c>
      <c r="BU23" s="308" t="s">
        <v>269</v>
      </c>
      <c r="BV23" s="482" t="s">
        <v>269</v>
      </c>
      <c r="BW23" s="483" t="s">
        <v>269</v>
      </c>
      <c r="BX23" s="484" t="s">
        <v>269</v>
      </c>
      <c r="BY23" s="307" t="s">
        <v>269</v>
      </c>
      <c r="BZ23" s="308" t="s">
        <v>269</v>
      </c>
      <c r="CA23" s="309" t="s">
        <v>269</v>
      </c>
      <c r="CB23" s="482" t="s">
        <v>269</v>
      </c>
      <c r="CC23" s="483" t="s">
        <v>269</v>
      </c>
      <c r="CD23" s="484" t="s">
        <v>269</v>
      </c>
      <c r="CF23" s="307" t="s">
        <v>238</v>
      </c>
      <c r="CG23" s="440" t="s">
        <v>269</v>
      </c>
      <c r="CH23" s="441" t="s">
        <v>269</v>
      </c>
      <c r="CI23" s="441" t="s">
        <v>269</v>
      </c>
      <c r="CJ23" s="307" t="s">
        <v>269</v>
      </c>
      <c r="CK23" s="308" t="s">
        <v>269</v>
      </c>
      <c r="CL23" s="308" t="s">
        <v>269</v>
      </c>
      <c r="CM23" s="92" t="s">
        <v>269</v>
      </c>
      <c r="CN23" s="93" t="s">
        <v>269</v>
      </c>
      <c r="CO23" s="803" t="s">
        <v>269</v>
      </c>
      <c r="CP23" s="307" t="s">
        <v>269</v>
      </c>
      <c r="CQ23" s="308" t="s">
        <v>269</v>
      </c>
      <c r="CR23" s="309" t="s">
        <v>269</v>
      </c>
      <c r="CT23" s="307" t="s">
        <v>238</v>
      </c>
      <c r="CU23" s="307" t="s">
        <v>269</v>
      </c>
      <c r="CV23" s="308" t="s">
        <v>269</v>
      </c>
      <c r="CW23" s="308" t="s">
        <v>269</v>
      </c>
      <c r="CX23" s="307" t="s">
        <v>269</v>
      </c>
      <c r="CY23" s="308" t="s">
        <v>269</v>
      </c>
      <c r="CZ23" s="308" t="s">
        <v>269</v>
      </c>
      <c r="DA23" s="825" t="s">
        <v>269</v>
      </c>
      <c r="DB23" s="826" t="s">
        <v>269</v>
      </c>
      <c r="DC23" s="827" t="s">
        <v>269</v>
      </c>
      <c r="DD23" s="307" t="s">
        <v>269</v>
      </c>
      <c r="DE23" s="308" t="s">
        <v>269</v>
      </c>
      <c r="DF23" s="309" t="s">
        <v>269</v>
      </c>
      <c r="DG23" s="92" t="s">
        <v>269</v>
      </c>
      <c r="DH23" s="93" t="s">
        <v>269</v>
      </c>
      <c r="DI23" s="803" t="s">
        <v>269</v>
      </c>
      <c r="DK23" s="307" t="s">
        <v>238</v>
      </c>
      <c r="DL23" s="307" t="s">
        <v>269</v>
      </c>
      <c r="DM23" s="308" t="s">
        <v>269</v>
      </c>
      <c r="DN23" s="308" t="s">
        <v>269</v>
      </c>
      <c r="DO23" s="307" t="s">
        <v>269</v>
      </c>
      <c r="DP23" s="308" t="s">
        <v>269</v>
      </c>
      <c r="DQ23" s="308" t="s">
        <v>269</v>
      </c>
      <c r="DR23" s="563" t="s">
        <v>269</v>
      </c>
      <c r="DS23" s="564" t="s">
        <v>269</v>
      </c>
      <c r="DT23" s="565" t="s">
        <v>269</v>
      </c>
      <c r="DU23" s="307" t="s">
        <v>269</v>
      </c>
      <c r="DV23" s="308" t="s">
        <v>269</v>
      </c>
      <c r="DW23" s="309" t="s">
        <v>269</v>
      </c>
    </row>
    <row r="24" spans="1:127">
      <c r="A24" s="306" t="s">
        <v>425</v>
      </c>
      <c r="B24" s="273"/>
      <c r="C24" s="307">
        <v>12.85</v>
      </c>
      <c r="D24" s="307">
        <v>10.48</v>
      </c>
      <c r="E24" s="308">
        <f t="shared" si="0"/>
        <v>-2.3699999999999992</v>
      </c>
      <c r="F24" s="309">
        <v>1</v>
      </c>
      <c r="G24" s="360">
        <v>8.14</v>
      </c>
      <c r="H24" s="310">
        <f t="shared" si="1"/>
        <v>-4.7099999999999991</v>
      </c>
      <c r="I24" s="349">
        <v>2</v>
      </c>
      <c r="J24" s="359"/>
      <c r="K24" s="307">
        <v>7.06</v>
      </c>
      <c r="L24" s="307">
        <v>7.24</v>
      </c>
      <c r="M24" s="346">
        <f t="shared" si="2"/>
        <v>0.1800000000000006</v>
      </c>
      <c r="N24" s="347">
        <v>2</v>
      </c>
      <c r="O24" s="307">
        <v>11.16</v>
      </c>
      <c r="P24" s="308">
        <f t="shared" si="3"/>
        <v>4.1000000000000005</v>
      </c>
      <c r="Q24" s="309">
        <v>1</v>
      </c>
      <c r="R24" s="361">
        <v>6.97</v>
      </c>
      <c r="S24" s="313">
        <f t="shared" si="4"/>
        <v>-8.9999999999999858E-2</v>
      </c>
      <c r="T24" s="354">
        <v>3</v>
      </c>
      <c r="V24" s="345">
        <v>1.4</v>
      </c>
      <c r="W24" s="345">
        <v>1.39</v>
      </c>
      <c r="X24" s="346">
        <f>W24-V24</f>
        <v>-1.0000000000000009E-2</v>
      </c>
      <c r="Y24" s="347">
        <v>4</v>
      </c>
      <c r="Z24" s="345">
        <v>1.42</v>
      </c>
      <c r="AA24" s="346">
        <f>Z24-V24</f>
        <v>2.0000000000000018E-2</v>
      </c>
      <c r="AB24" s="347">
        <v>3</v>
      </c>
      <c r="AC24" s="307">
        <v>1.43</v>
      </c>
      <c r="AD24" s="308">
        <f>AC24-V24</f>
        <v>3.0000000000000027E-2</v>
      </c>
      <c r="AE24" s="309">
        <v>2</v>
      </c>
      <c r="AF24" s="315">
        <v>1.61</v>
      </c>
      <c r="AG24" s="316">
        <f>AF24-V24</f>
        <v>0.21000000000000019</v>
      </c>
      <c r="AH24" s="317">
        <v>1</v>
      </c>
      <c r="AJ24" s="307" t="s">
        <v>406</v>
      </c>
      <c r="AK24" s="307" t="s">
        <v>269</v>
      </c>
      <c r="AL24" s="346" t="s">
        <v>269</v>
      </c>
      <c r="AM24" s="346" t="s">
        <v>269</v>
      </c>
      <c r="AN24" s="307" t="s">
        <v>269</v>
      </c>
      <c r="AO24" s="346" t="s">
        <v>269</v>
      </c>
      <c r="AP24" s="346" t="s">
        <v>269</v>
      </c>
      <c r="AQ24" s="345" t="s">
        <v>269</v>
      </c>
      <c r="AR24" s="346" t="s">
        <v>269</v>
      </c>
      <c r="AS24" s="309" t="s">
        <v>269</v>
      </c>
      <c r="AT24" s="318" t="s">
        <v>269</v>
      </c>
      <c r="AU24" s="319" t="s">
        <v>269</v>
      </c>
      <c r="AV24" s="320" t="s">
        <v>269</v>
      </c>
      <c r="AX24" s="307" t="s">
        <v>406</v>
      </c>
      <c r="AY24" s="307" t="s">
        <v>269</v>
      </c>
      <c r="AZ24" s="346" t="s">
        <v>269</v>
      </c>
      <c r="BA24" s="346" t="s">
        <v>269</v>
      </c>
      <c r="BB24" s="307" t="s">
        <v>269</v>
      </c>
      <c r="BC24" s="346" t="s">
        <v>269</v>
      </c>
      <c r="BD24" s="346" t="s">
        <v>269</v>
      </c>
      <c r="BE24" s="345" t="s">
        <v>269</v>
      </c>
      <c r="BF24" s="346" t="s">
        <v>269</v>
      </c>
      <c r="BG24" s="309" t="s">
        <v>269</v>
      </c>
      <c r="BH24" s="345" t="s">
        <v>269</v>
      </c>
      <c r="BI24" s="346" t="s">
        <v>269</v>
      </c>
      <c r="BJ24" s="309" t="s">
        <v>269</v>
      </c>
      <c r="BK24" s="447" t="s">
        <v>269</v>
      </c>
      <c r="BL24" s="448" t="s">
        <v>269</v>
      </c>
      <c r="BM24" s="442" t="s">
        <v>269</v>
      </c>
      <c r="BO24" s="307" t="s">
        <v>238</v>
      </c>
      <c r="BP24" s="307" t="s">
        <v>269</v>
      </c>
      <c r="BQ24" s="346" t="s">
        <v>269</v>
      </c>
      <c r="BR24" s="346" t="s">
        <v>269</v>
      </c>
      <c r="BS24" s="307" t="s">
        <v>269</v>
      </c>
      <c r="BT24" s="346" t="s">
        <v>269</v>
      </c>
      <c r="BU24" s="346" t="s">
        <v>269</v>
      </c>
      <c r="BV24" s="489" t="s">
        <v>269</v>
      </c>
      <c r="BW24" s="490" t="s">
        <v>269</v>
      </c>
      <c r="BX24" s="484" t="s">
        <v>269</v>
      </c>
      <c r="BY24" s="345" t="s">
        <v>269</v>
      </c>
      <c r="BZ24" s="346" t="s">
        <v>269</v>
      </c>
      <c r="CA24" s="309" t="s">
        <v>269</v>
      </c>
      <c r="CB24" s="489" t="s">
        <v>269</v>
      </c>
      <c r="CC24" s="490" t="s">
        <v>269</v>
      </c>
      <c r="CD24" s="484" t="s">
        <v>269</v>
      </c>
      <c r="CF24" s="307" t="s">
        <v>238</v>
      </c>
      <c r="CG24" s="440" t="s">
        <v>269</v>
      </c>
      <c r="CH24" s="448" t="s">
        <v>269</v>
      </c>
      <c r="CI24" s="448" t="s">
        <v>269</v>
      </c>
      <c r="CJ24" s="307" t="s">
        <v>269</v>
      </c>
      <c r="CK24" s="346" t="s">
        <v>269</v>
      </c>
      <c r="CL24" s="346" t="s">
        <v>269</v>
      </c>
      <c r="CM24" s="806" t="s">
        <v>269</v>
      </c>
      <c r="CN24" s="807" t="s">
        <v>269</v>
      </c>
      <c r="CO24" s="803" t="s">
        <v>269</v>
      </c>
      <c r="CP24" s="345" t="s">
        <v>269</v>
      </c>
      <c r="CQ24" s="346" t="s">
        <v>269</v>
      </c>
      <c r="CR24" s="309" t="s">
        <v>269</v>
      </c>
      <c r="CT24" s="307" t="s">
        <v>238</v>
      </c>
      <c r="CU24" s="307" t="s">
        <v>269</v>
      </c>
      <c r="CV24" s="346" t="s">
        <v>269</v>
      </c>
      <c r="CW24" s="346" t="s">
        <v>269</v>
      </c>
      <c r="CX24" s="307" t="s">
        <v>269</v>
      </c>
      <c r="CY24" s="346" t="s">
        <v>269</v>
      </c>
      <c r="CZ24" s="346" t="s">
        <v>269</v>
      </c>
      <c r="DA24" s="832" t="s">
        <v>269</v>
      </c>
      <c r="DB24" s="833" t="s">
        <v>269</v>
      </c>
      <c r="DC24" s="827" t="s">
        <v>269</v>
      </c>
      <c r="DD24" s="345" t="s">
        <v>269</v>
      </c>
      <c r="DE24" s="346" t="s">
        <v>269</v>
      </c>
      <c r="DF24" s="309" t="s">
        <v>269</v>
      </c>
      <c r="DG24" s="806" t="s">
        <v>269</v>
      </c>
      <c r="DH24" s="807" t="s">
        <v>269</v>
      </c>
      <c r="DI24" s="803" t="s">
        <v>269</v>
      </c>
      <c r="DK24" s="307" t="s">
        <v>238</v>
      </c>
      <c r="DL24" s="307" t="s">
        <v>269</v>
      </c>
      <c r="DM24" s="346" t="s">
        <v>269</v>
      </c>
      <c r="DN24" s="346" t="s">
        <v>269</v>
      </c>
      <c r="DO24" s="307" t="s">
        <v>269</v>
      </c>
      <c r="DP24" s="346" t="s">
        <v>269</v>
      </c>
      <c r="DQ24" s="346" t="s">
        <v>269</v>
      </c>
      <c r="DR24" s="570" t="s">
        <v>269</v>
      </c>
      <c r="DS24" s="571" t="s">
        <v>269</v>
      </c>
      <c r="DT24" s="565" t="s">
        <v>269</v>
      </c>
      <c r="DU24" s="345" t="s">
        <v>269</v>
      </c>
      <c r="DV24" s="346" t="s">
        <v>269</v>
      </c>
      <c r="DW24" s="309" t="s">
        <v>269</v>
      </c>
    </row>
    <row r="25" spans="1:127">
      <c r="A25" s="306" t="s">
        <v>426</v>
      </c>
      <c r="B25" s="273"/>
      <c r="C25" s="307">
        <v>13.82</v>
      </c>
      <c r="D25" s="307">
        <v>12.42</v>
      </c>
      <c r="E25" s="308">
        <f t="shared" si="0"/>
        <v>-1.4000000000000004</v>
      </c>
      <c r="F25" s="309">
        <v>1</v>
      </c>
      <c r="G25" s="360">
        <v>9.43</v>
      </c>
      <c r="H25" s="310">
        <f t="shared" si="1"/>
        <v>-4.3900000000000006</v>
      </c>
      <c r="I25" s="349">
        <v>2</v>
      </c>
      <c r="J25" s="359"/>
      <c r="K25" s="307">
        <v>9.4600000000000009</v>
      </c>
      <c r="L25" s="321">
        <v>9.1</v>
      </c>
      <c r="M25" s="346">
        <f t="shared" si="2"/>
        <v>-0.36000000000000121</v>
      </c>
      <c r="N25" s="309">
        <v>2</v>
      </c>
      <c r="O25" s="307">
        <v>13.15</v>
      </c>
      <c r="P25" s="308">
        <f t="shared" si="3"/>
        <v>3.6899999999999995</v>
      </c>
      <c r="Q25" s="309">
        <v>1</v>
      </c>
      <c r="R25" s="361">
        <v>9.8000000000000007</v>
      </c>
      <c r="S25" s="313">
        <f t="shared" si="4"/>
        <v>0.33999999999999986</v>
      </c>
      <c r="T25" s="354">
        <v>3</v>
      </c>
      <c r="V25" s="345">
        <v>3.06</v>
      </c>
      <c r="W25" s="345">
        <v>3.2</v>
      </c>
      <c r="X25" s="362">
        <f t="shared" ref="X25:X78" si="5">W25-V25</f>
        <v>0.14000000000000012</v>
      </c>
      <c r="Y25" s="347">
        <v>4</v>
      </c>
      <c r="Z25" s="345">
        <v>3.22</v>
      </c>
      <c r="AA25" s="363">
        <f>Z25-V25</f>
        <v>0.16000000000000014</v>
      </c>
      <c r="AB25" s="347">
        <v>2</v>
      </c>
      <c r="AC25" s="307">
        <v>3.22</v>
      </c>
      <c r="AD25" s="343">
        <f t="shared" ref="AD25:AD78" si="6">AC25-V25</f>
        <v>0.16000000000000014</v>
      </c>
      <c r="AE25" s="309">
        <v>2</v>
      </c>
      <c r="AF25" s="364">
        <v>3.36</v>
      </c>
      <c r="AG25" s="365">
        <f t="shared" ref="AG25:AG78" si="7">AF25-V25</f>
        <v>0.29999999999999982</v>
      </c>
      <c r="AH25" s="366">
        <v>1</v>
      </c>
      <c r="AJ25" s="321" t="s">
        <v>406</v>
      </c>
      <c r="AK25" s="321" t="s">
        <v>269</v>
      </c>
      <c r="AL25" s="346" t="s">
        <v>269</v>
      </c>
      <c r="AM25" s="347" t="s">
        <v>269</v>
      </c>
      <c r="AN25" s="321" t="s">
        <v>269</v>
      </c>
      <c r="AO25" s="346" t="s">
        <v>269</v>
      </c>
      <c r="AP25" s="347" t="s">
        <v>269</v>
      </c>
      <c r="AQ25" s="307" t="s">
        <v>269</v>
      </c>
      <c r="AR25" s="308" t="s">
        <v>269</v>
      </c>
      <c r="AS25" s="309" t="s">
        <v>269</v>
      </c>
      <c r="AT25" s="340" t="s">
        <v>269</v>
      </c>
      <c r="AU25" s="319" t="s">
        <v>269</v>
      </c>
      <c r="AV25" s="333" t="s">
        <v>269</v>
      </c>
      <c r="AX25" s="321" t="s">
        <v>406</v>
      </c>
      <c r="AY25" s="321" t="s">
        <v>269</v>
      </c>
      <c r="AZ25" s="346" t="s">
        <v>269</v>
      </c>
      <c r="BA25" s="347" t="s">
        <v>269</v>
      </c>
      <c r="BB25" s="321" t="s">
        <v>269</v>
      </c>
      <c r="BC25" s="346" t="s">
        <v>269</v>
      </c>
      <c r="BD25" s="347" t="s">
        <v>269</v>
      </c>
      <c r="BE25" s="307" t="s">
        <v>269</v>
      </c>
      <c r="BF25" s="308" t="s">
        <v>269</v>
      </c>
      <c r="BG25" s="309" t="s">
        <v>269</v>
      </c>
      <c r="BH25" s="307" t="s">
        <v>269</v>
      </c>
      <c r="BI25" s="308" t="s">
        <v>269</v>
      </c>
      <c r="BJ25" s="309" t="s">
        <v>269</v>
      </c>
      <c r="BK25" s="440" t="s">
        <v>269</v>
      </c>
      <c r="BL25" s="441" t="s">
        <v>269</v>
      </c>
      <c r="BM25" s="442" t="s">
        <v>269</v>
      </c>
      <c r="BO25" s="321" t="s">
        <v>238</v>
      </c>
      <c r="BP25" s="321" t="s">
        <v>269</v>
      </c>
      <c r="BQ25" s="346" t="s">
        <v>269</v>
      </c>
      <c r="BR25" s="347" t="s">
        <v>269</v>
      </c>
      <c r="BS25" s="321" t="s">
        <v>269</v>
      </c>
      <c r="BT25" s="346" t="s">
        <v>269</v>
      </c>
      <c r="BU25" s="347" t="s">
        <v>269</v>
      </c>
      <c r="BV25" s="482" t="s">
        <v>269</v>
      </c>
      <c r="BW25" s="483" t="s">
        <v>269</v>
      </c>
      <c r="BX25" s="484" t="s">
        <v>269</v>
      </c>
      <c r="BY25" s="307" t="s">
        <v>269</v>
      </c>
      <c r="BZ25" s="308" t="s">
        <v>269</v>
      </c>
      <c r="CA25" s="309" t="s">
        <v>269</v>
      </c>
      <c r="CB25" s="482" t="s">
        <v>269</v>
      </c>
      <c r="CC25" s="483" t="s">
        <v>269</v>
      </c>
      <c r="CD25" s="484" t="s">
        <v>269</v>
      </c>
      <c r="CF25" s="321" t="s">
        <v>238</v>
      </c>
      <c r="CG25" s="443" t="s">
        <v>269</v>
      </c>
      <c r="CH25" s="448" t="s">
        <v>269</v>
      </c>
      <c r="CI25" s="814" t="s">
        <v>269</v>
      </c>
      <c r="CJ25" s="321" t="s">
        <v>269</v>
      </c>
      <c r="CK25" s="346" t="s">
        <v>269</v>
      </c>
      <c r="CL25" s="347" t="s">
        <v>269</v>
      </c>
      <c r="CM25" s="92" t="s">
        <v>269</v>
      </c>
      <c r="CN25" s="93" t="s">
        <v>269</v>
      </c>
      <c r="CO25" s="803" t="s">
        <v>269</v>
      </c>
      <c r="CP25" s="307" t="s">
        <v>269</v>
      </c>
      <c r="CQ25" s="308" t="s">
        <v>269</v>
      </c>
      <c r="CR25" s="309" t="s">
        <v>269</v>
      </c>
      <c r="CT25" s="321" t="s">
        <v>238</v>
      </c>
      <c r="CU25" s="321" t="s">
        <v>269</v>
      </c>
      <c r="CV25" s="346" t="s">
        <v>269</v>
      </c>
      <c r="CW25" s="347" t="s">
        <v>269</v>
      </c>
      <c r="CX25" s="321" t="s">
        <v>269</v>
      </c>
      <c r="CY25" s="346" t="s">
        <v>269</v>
      </c>
      <c r="CZ25" s="347" t="s">
        <v>269</v>
      </c>
      <c r="DA25" s="825" t="s">
        <v>269</v>
      </c>
      <c r="DB25" s="826" t="s">
        <v>269</v>
      </c>
      <c r="DC25" s="827" t="s">
        <v>269</v>
      </c>
      <c r="DD25" s="307" t="s">
        <v>269</v>
      </c>
      <c r="DE25" s="308" t="s">
        <v>269</v>
      </c>
      <c r="DF25" s="309" t="s">
        <v>269</v>
      </c>
      <c r="DG25" s="92" t="s">
        <v>269</v>
      </c>
      <c r="DH25" s="93" t="s">
        <v>269</v>
      </c>
      <c r="DI25" s="803" t="s">
        <v>269</v>
      </c>
      <c r="DK25" s="321" t="s">
        <v>238</v>
      </c>
      <c r="DL25" s="321" t="s">
        <v>269</v>
      </c>
      <c r="DM25" s="346" t="s">
        <v>269</v>
      </c>
      <c r="DN25" s="347" t="s">
        <v>269</v>
      </c>
      <c r="DO25" s="321" t="s">
        <v>269</v>
      </c>
      <c r="DP25" s="346" t="s">
        <v>269</v>
      </c>
      <c r="DQ25" s="347" t="s">
        <v>269</v>
      </c>
      <c r="DR25" s="563" t="s">
        <v>269</v>
      </c>
      <c r="DS25" s="564" t="s">
        <v>269</v>
      </c>
      <c r="DT25" s="565" t="s">
        <v>269</v>
      </c>
      <c r="DU25" s="307" t="s">
        <v>269</v>
      </c>
      <c r="DV25" s="308" t="s">
        <v>269</v>
      </c>
      <c r="DW25" s="309" t="s">
        <v>269</v>
      </c>
    </row>
    <row r="26" spans="1:127">
      <c r="A26" s="306" t="s">
        <v>427</v>
      </c>
      <c r="B26" s="273"/>
      <c r="C26" s="307">
        <v>14.67</v>
      </c>
      <c r="D26" s="307">
        <v>13.65</v>
      </c>
      <c r="E26" s="308">
        <f t="shared" si="0"/>
        <v>-1.0199999999999996</v>
      </c>
      <c r="F26" s="322">
        <v>1</v>
      </c>
      <c r="G26" s="360">
        <v>10.62</v>
      </c>
      <c r="H26" s="310">
        <f t="shared" si="1"/>
        <v>-4.0500000000000007</v>
      </c>
      <c r="I26" s="349">
        <v>2</v>
      </c>
      <c r="J26" s="359"/>
      <c r="K26" s="307">
        <v>9.57</v>
      </c>
      <c r="L26" s="345">
        <v>10.14</v>
      </c>
      <c r="M26" s="346">
        <f t="shared" si="2"/>
        <v>0.57000000000000028</v>
      </c>
      <c r="N26" s="347">
        <v>2</v>
      </c>
      <c r="O26" s="321">
        <v>14.63</v>
      </c>
      <c r="P26" s="308">
        <f t="shared" si="3"/>
        <v>5.0600000000000005</v>
      </c>
      <c r="Q26" s="309">
        <v>1</v>
      </c>
      <c r="R26" s="361">
        <v>9.35</v>
      </c>
      <c r="S26" s="353">
        <f t="shared" si="4"/>
        <v>-0.22000000000000064</v>
      </c>
      <c r="T26" s="354">
        <v>3</v>
      </c>
      <c r="V26" s="345">
        <v>3.64</v>
      </c>
      <c r="W26" s="345">
        <v>3.8</v>
      </c>
      <c r="X26" s="362">
        <f t="shared" si="5"/>
        <v>0.1599999999999997</v>
      </c>
      <c r="Y26" s="347">
        <v>4</v>
      </c>
      <c r="Z26" s="345">
        <v>3.89</v>
      </c>
      <c r="AA26" s="363">
        <f>Z26-V26</f>
        <v>0.25</v>
      </c>
      <c r="AB26" s="347">
        <v>2</v>
      </c>
      <c r="AC26" s="321">
        <v>3.81</v>
      </c>
      <c r="AD26" s="343">
        <f t="shared" si="6"/>
        <v>0.16999999999999993</v>
      </c>
      <c r="AE26" s="309">
        <v>3</v>
      </c>
      <c r="AF26" s="339">
        <v>3.96</v>
      </c>
      <c r="AG26" s="367">
        <f t="shared" si="7"/>
        <v>0.31999999999999984</v>
      </c>
      <c r="AH26" s="330">
        <v>1</v>
      </c>
      <c r="AJ26" s="345" t="s">
        <v>406</v>
      </c>
      <c r="AK26" s="345" t="s">
        <v>269</v>
      </c>
      <c r="AL26" s="346" t="s">
        <v>269</v>
      </c>
      <c r="AM26" s="347" t="s">
        <v>269</v>
      </c>
      <c r="AN26" s="345" t="s">
        <v>269</v>
      </c>
      <c r="AO26" s="346" t="s">
        <v>269</v>
      </c>
      <c r="AP26" s="347" t="s">
        <v>269</v>
      </c>
      <c r="AQ26" s="321" t="s">
        <v>269</v>
      </c>
      <c r="AR26" s="308" t="s">
        <v>269</v>
      </c>
      <c r="AS26" s="322" t="s">
        <v>269</v>
      </c>
      <c r="AT26" s="318" t="s">
        <v>269</v>
      </c>
      <c r="AU26" s="357" t="s">
        <v>269</v>
      </c>
      <c r="AV26" s="358" t="s">
        <v>269</v>
      </c>
      <c r="AX26" s="345" t="s">
        <v>406</v>
      </c>
      <c r="AY26" s="345" t="s">
        <v>269</v>
      </c>
      <c r="AZ26" s="346" t="s">
        <v>269</v>
      </c>
      <c r="BA26" s="347" t="s">
        <v>269</v>
      </c>
      <c r="BB26" s="345" t="s">
        <v>269</v>
      </c>
      <c r="BC26" s="346" t="s">
        <v>269</v>
      </c>
      <c r="BD26" s="347" t="s">
        <v>269</v>
      </c>
      <c r="BE26" s="321" t="s">
        <v>269</v>
      </c>
      <c r="BF26" s="308" t="s">
        <v>269</v>
      </c>
      <c r="BG26" s="322" t="s">
        <v>269</v>
      </c>
      <c r="BH26" s="321" t="s">
        <v>269</v>
      </c>
      <c r="BI26" s="308" t="s">
        <v>269</v>
      </c>
      <c r="BJ26" s="322" t="s">
        <v>269</v>
      </c>
      <c r="BK26" s="443" t="s">
        <v>269</v>
      </c>
      <c r="BL26" s="441" t="s">
        <v>269</v>
      </c>
      <c r="BM26" s="445" t="s">
        <v>269</v>
      </c>
      <c r="BO26" s="345" t="s">
        <v>238</v>
      </c>
      <c r="BP26" s="345" t="s">
        <v>269</v>
      </c>
      <c r="BQ26" s="346" t="s">
        <v>269</v>
      </c>
      <c r="BR26" s="347" t="s">
        <v>269</v>
      </c>
      <c r="BS26" s="345" t="s">
        <v>269</v>
      </c>
      <c r="BT26" s="346" t="s">
        <v>269</v>
      </c>
      <c r="BU26" s="347" t="s">
        <v>269</v>
      </c>
      <c r="BV26" s="485" t="s">
        <v>269</v>
      </c>
      <c r="BW26" s="483" t="s">
        <v>269</v>
      </c>
      <c r="BX26" s="487" t="s">
        <v>269</v>
      </c>
      <c r="BY26" s="321" t="s">
        <v>269</v>
      </c>
      <c r="BZ26" s="308" t="s">
        <v>269</v>
      </c>
      <c r="CA26" s="322" t="s">
        <v>269</v>
      </c>
      <c r="CB26" s="485" t="s">
        <v>269</v>
      </c>
      <c r="CC26" s="483" t="s">
        <v>269</v>
      </c>
      <c r="CD26" s="487" t="s">
        <v>269</v>
      </c>
      <c r="CF26" s="345" t="s">
        <v>238</v>
      </c>
      <c r="CG26" s="447" t="s">
        <v>269</v>
      </c>
      <c r="CH26" s="448" t="s">
        <v>269</v>
      </c>
      <c r="CI26" s="814" t="s">
        <v>269</v>
      </c>
      <c r="CJ26" s="345" t="s">
        <v>269</v>
      </c>
      <c r="CK26" s="346" t="s">
        <v>269</v>
      </c>
      <c r="CL26" s="347" t="s">
        <v>269</v>
      </c>
      <c r="CM26" s="53" t="s">
        <v>269</v>
      </c>
      <c r="CN26" s="93" t="s">
        <v>269</v>
      </c>
      <c r="CO26" s="804" t="s">
        <v>269</v>
      </c>
      <c r="CP26" s="321" t="s">
        <v>269</v>
      </c>
      <c r="CQ26" s="308" t="s">
        <v>269</v>
      </c>
      <c r="CR26" s="322" t="s">
        <v>269</v>
      </c>
      <c r="CT26" s="345" t="s">
        <v>238</v>
      </c>
      <c r="CU26" s="345" t="s">
        <v>269</v>
      </c>
      <c r="CV26" s="346" t="s">
        <v>269</v>
      </c>
      <c r="CW26" s="347" t="s">
        <v>269</v>
      </c>
      <c r="CX26" s="345" t="s">
        <v>269</v>
      </c>
      <c r="CY26" s="346" t="s">
        <v>269</v>
      </c>
      <c r="CZ26" s="347" t="s">
        <v>269</v>
      </c>
      <c r="DA26" s="828" t="s">
        <v>269</v>
      </c>
      <c r="DB26" s="826" t="s">
        <v>269</v>
      </c>
      <c r="DC26" s="830" t="s">
        <v>269</v>
      </c>
      <c r="DD26" s="321" t="s">
        <v>269</v>
      </c>
      <c r="DE26" s="308" t="s">
        <v>269</v>
      </c>
      <c r="DF26" s="322" t="s">
        <v>269</v>
      </c>
      <c r="DG26" s="53" t="s">
        <v>269</v>
      </c>
      <c r="DH26" s="93" t="s">
        <v>269</v>
      </c>
      <c r="DI26" s="804" t="s">
        <v>269</v>
      </c>
      <c r="DK26" s="345" t="s">
        <v>238</v>
      </c>
      <c r="DL26" s="345" t="s">
        <v>269</v>
      </c>
      <c r="DM26" s="346" t="s">
        <v>269</v>
      </c>
      <c r="DN26" s="347" t="s">
        <v>269</v>
      </c>
      <c r="DO26" s="345" t="s">
        <v>269</v>
      </c>
      <c r="DP26" s="346" t="s">
        <v>269</v>
      </c>
      <c r="DQ26" s="347" t="s">
        <v>269</v>
      </c>
      <c r="DR26" s="566" t="s">
        <v>269</v>
      </c>
      <c r="DS26" s="564" t="s">
        <v>269</v>
      </c>
      <c r="DT26" s="568" t="s">
        <v>269</v>
      </c>
      <c r="DU26" s="321" t="s">
        <v>269</v>
      </c>
      <c r="DV26" s="308" t="s">
        <v>269</v>
      </c>
      <c r="DW26" s="322" t="s">
        <v>269</v>
      </c>
    </row>
    <row r="27" spans="1:127">
      <c r="A27" s="306" t="s">
        <v>428</v>
      </c>
      <c r="C27" s="307">
        <v>16.75</v>
      </c>
      <c r="D27" s="307">
        <v>15.8</v>
      </c>
      <c r="E27" s="308">
        <f t="shared" si="0"/>
        <v>-0.94999999999999929</v>
      </c>
      <c r="F27" s="309">
        <v>1</v>
      </c>
      <c r="G27" s="360">
        <v>12.34</v>
      </c>
      <c r="H27" s="310">
        <f t="shared" si="1"/>
        <v>-4.41</v>
      </c>
      <c r="I27" s="349">
        <v>2</v>
      </c>
      <c r="J27" s="359"/>
      <c r="K27" s="307">
        <v>11.48</v>
      </c>
      <c r="L27" s="345">
        <v>11.71</v>
      </c>
      <c r="M27" s="346">
        <f t="shared" si="2"/>
        <v>0.23000000000000043</v>
      </c>
      <c r="N27" s="347">
        <v>2</v>
      </c>
      <c r="O27" s="307">
        <v>14.32</v>
      </c>
      <c r="P27" s="308">
        <f t="shared" si="3"/>
        <v>2.84</v>
      </c>
      <c r="Q27" s="368">
        <v>1</v>
      </c>
      <c r="R27" s="361">
        <v>10.6</v>
      </c>
      <c r="S27" s="313">
        <f t="shared" si="4"/>
        <v>-0.88000000000000078</v>
      </c>
      <c r="T27" s="314">
        <v>3</v>
      </c>
      <c r="V27" s="345">
        <v>6.72</v>
      </c>
      <c r="W27" s="345">
        <v>6.93</v>
      </c>
      <c r="X27" s="362">
        <f t="shared" si="5"/>
        <v>0.20999999999999996</v>
      </c>
      <c r="Y27" s="347">
        <v>4</v>
      </c>
      <c r="Z27" s="345">
        <v>7.04</v>
      </c>
      <c r="AA27" s="363">
        <f t="shared" ref="AA27:AA78" si="8">Z27-V27</f>
        <v>0.32000000000000028</v>
      </c>
      <c r="AB27" s="347">
        <v>2</v>
      </c>
      <c r="AC27" s="307">
        <v>7</v>
      </c>
      <c r="AD27" s="343">
        <f t="shared" si="6"/>
        <v>0.28000000000000025</v>
      </c>
      <c r="AE27" s="368">
        <v>3</v>
      </c>
      <c r="AF27" s="369">
        <v>7.05</v>
      </c>
      <c r="AG27" s="370">
        <f t="shared" si="7"/>
        <v>0.33000000000000007</v>
      </c>
      <c r="AH27" s="317">
        <v>1</v>
      </c>
      <c r="AJ27" s="307" t="s">
        <v>406</v>
      </c>
      <c r="AK27" s="307" t="s">
        <v>269</v>
      </c>
      <c r="AL27" s="308" t="s">
        <v>269</v>
      </c>
      <c r="AM27" s="308" t="s">
        <v>269</v>
      </c>
      <c r="AN27" s="307" t="s">
        <v>269</v>
      </c>
      <c r="AO27" s="308" t="s">
        <v>269</v>
      </c>
      <c r="AP27" s="308" t="s">
        <v>269</v>
      </c>
      <c r="AQ27" s="307" t="s">
        <v>269</v>
      </c>
      <c r="AR27" s="308" t="s">
        <v>269</v>
      </c>
      <c r="AS27" s="309" t="s">
        <v>269</v>
      </c>
      <c r="AT27" s="318" t="s">
        <v>269</v>
      </c>
      <c r="AU27" s="319" t="s">
        <v>269</v>
      </c>
      <c r="AV27" s="320" t="s">
        <v>269</v>
      </c>
      <c r="AX27" s="307" t="s">
        <v>406</v>
      </c>
      <c r="AY27" s="307" t="s">
        <v>269</v>
      </c>
      <c r="AZ27" s="308" t="s">
        <v>269</v>
      </c>
      <c r="BA27" s="308" t="s">
        <v>269</v>
      </c>
      <c r="BB27" s="307" t="s">
        <v>269</v>
      </c>
      <c r="BC27" s="308" t="s">
        <v>269</v>
      </c>
      <c r="BD27" s="308" t="s">
        <v>269</v>
      </c>
      <c r="BE27" s="307" t="s">
        <v>269</v>
      </c>
      <c r="BF27" s="308" t="s">
        <v>269</v>
      </c>
      <c r="BG27" s="309" t="s">
        <v>269</v>
      </c>
      <c r="BH27" s="307" t="s">
        <v>269</v>
      </c>
      <c r="BI27" s="308" t="s">
        <v>269</v>
      </c>
      <c r="BJ27" s="309" t="s">
        <v>269</v>
      </c>
      <c r="BK27" s="440" t="s">
        <v>269</v>
      </c>
      <c r="BL27" s="441" t="s">
        <v>269</v>
      </c>
      <c r="BM27" s="442" t="s">
        <v>269</v>
      </c>
      <c r="BO27" s="307" t="s">
        <v>238</v>
      </c>
      <c r="BP27" s="307" t="s">
        <v>269</v>
      </c>
      <c r="BQ27" s="308" t="s">
        <v>269</v>
      </c>
      <c r="BR27" s="308" t="s">
        <v>269</v>
      </c>
      <c r="BS27" s="307" t="s">
        <v>269</v>
      </c>
      <c r="BT27" s="308" t="s">
        <v>269</v>
      </c>
      <c r="BU27" s="308" t="s">
        <v>269</v>
      </c>
      <c r="BV27" s="482" t="s">
        <v>269</v>
      </c>
      <c r="BW27" s="483" t="s">
        <v>269</v>
      </c>
      <c r="BX27" s="484" t="s">
        <v>269</v>
      </c>
      <c r="BY27" s="307" t="s">
        <v>269</v>
      </c>
      <c r="BZ27" s="308" t="s">
        <v>269</v>
      </c>
      <c r="CA27" s="309" t="s">
        <v>269</v>
      </c>
      <c r="CB27" s="482" t="s">
        <v>269</v>
      </c>
      <c r="CC27" s="483" t="s">
        <v>269</v>
      </c>
      <c r="CD27" s="484" t="s">
        <v>269</v>
      </c>
      <c r="CF27" s="307" t="s">
        <v>238</v>
      </c>
      <c r="CG27" s="440" t="s">
        <v>269</v>
      </c>
      <c r="CH27" s="441" t="s">
        <v>269</v>
      </c>
      <c r="CI27" s="441" t="s">
        <v>269</v>
      </c>
      <c r="CJ27" s="307" t="s">
        <v>269</v>
      </c>
      <c r="CK27" s="308" t="s">
        <v>269</v>
      </c>
      <c r="CL27" s="308" t="s">
        <v>269</v>
      </c>
      <c r="CM27" s="92" t="s">
        <v>269</v>
      </c>
      <c r="CN27" s="93" t="s">
        <v>269</v>
      </c>
      <c r="CO27" s="803" t="s">
        <v>269</v>
      </c>
      <c r="CP27" s="307" t="s">
        <v>269</v>
      </c>
      <c r="CQ27" s="308" t="s">
        <v>269</v>
      </c>
      <c r="CR27" s="309" t="s">
        <v>269</v>
      </c>
      <c r="CT27" s="307" t="s">
        <v>238</v>
      </c>
      <c r="CU27" s="307" t="s">
        <v>269</v>
      </c>
      <c r="CV27" s="308" t="s">
        <v>269</v>
      </c>
      <c r="CW27" s="308" t="s">
        <v>269</v>
      </c>
      <c r="CX27" s="307" t="s">
        <v>269</v>
      </c>
      <c r="CY27" s="308" t="s">
        <v>269</v>
      </c>
      <c r="CZ27" s="308" t="s">
        <v>269</v>
      </c>
      <c r="DA27" s="825" t="s">
        <v>269</v>
      </c>
      <c r="DB27" s="826" t="s">
        <v>269</v>
      </c>
      <c r="DC27" s="827" t="s">
        <v>269</v>
      </c>
      <c r="DD27" s="307" t="s">
        <v>269</v>
      </c>
      <c r="DE27" s="308" t="s">
        <v>269</v>
      </c>
      <c r="DF27" s="309" t="s">
        <v>269</v>
      </c>
      <c r="DG27" s="92" t="s">
        <v>269</v>
      </c>
      <c r="DH27" s="93" t="s">
        <v>269</v>
      </c>
      <c r="DI27" s="803" t="s">
        <v>269</v>
      </c>
      <c r="DK27" s="307" t="s">
        <v>238</v>
      </c>
      <c r="DL27" s="307" t="s">
        <v>269</v>
      </c>
      <c r="DM27" s="308" t="s">
        <v>269</v>
      </c>
      <c r="DN27" s="308" t="s">
        <v>269</v>
      </c>
      <c r="DO27" s="307" t="s">
        <v>269</v>
      </c>
      <c r="DP27" s="308" t="s">
        <v>269</v>
      </c>
      <c r="DQ27" s="308" t="s">
        <v>269</v>
      </c>
      <c r="DR27" s="563" t="s">
        <v>269</v>
      </c>
      <c r="DS27" s="564" t="s">
        <v>269</v>
      </c>
      <c r="DT27" s="565" t="s">
        <v>269</v>
      </c>
      <c r="DU27" s="307" t="s">
        <v>269</v>
      </c>
      <c r="DV27" s="308" t="s">
        <v>269</v>
      </c>
      <c r="DW27" s="309" t="s">
        <v>269</v>
      </c>
    </row>
    <row r="28" spans="1:127">
      <c r="A28" s="306" t="s">
        <v>429</v>
      </c>
      <c r="C28" s="307">
        <v>16.899999999999999</v>
      </c>
      <c r="D28" s="307">
        <v>17.29</v>
      </c>
      <c r="E28" s="308">
        <f t="shared" si="0"/>
        <v>0.39000000000000057</v>
      </c>
      <c r="F28" s="322">
        <v>1</v>
      </c>
      <c r="G28" s="351">
        <v>13.11</v>
      </c>
      <c r="H28" s="310">
        <f t="shared" si="1"/>
        <v>-3.7899999999999991</v>
      </c>
      <c r="I28" s="349">
        <v>2</v>
      </c>
      <c r="J28" s="359"/>
      <c r="K28" s="307">
        <v>12.69</v>
      </c>
      <c r="L28" s="345">
        <v>13.09</v>
      </c>
      <c r="M28" s="346">
        <f t="shared" si="2"/>
        <v>0.40000000000000036</v>
      </c>
      <c r="N28" s="347">
        <v>2</v>
      </c>
      <c r="O28" s="307">
        <v>18.100000000000001</v>
      </c>
      <c r="P28" s="308">
        <f t="shared" si="3"/>
        <v>5.4100000000000019</v>
      </c>
      <c r="Q28" s="322">
        <v>1</v>
      </c>
      <c r="R28" s="361">
        <v>12.06</v>
      </c>
      <c r="S28" s="313">
        <f t="shared" si="4"/>
        <v>-0.62999999999999901</v>
      </c>
      <c r="T28" s="314">
        <v>3</v>
      </c>
      <c r="V28" s="345">
        <v>6.72</v>
      </c>
      <c r="W28" s="345">
        <v>6.9</v>
      </c>
      <c r="X28" s="362">
        <f t="shared" si="5"/>
        <v>0.1800000000000006</v>
      </c>
      <c r="Y28" s="347">
        <v>4</v>
      </c>
      <c r="Z28" s="345">
        <v>7.05</v>
      </c>
      <c r="AA28" s="363">
        <f t="shared" si="8"/>
        <v>0.33000000000000007</v>
      </c>
      <c r="AB28" s="347">
        <v>3</v>
      </c>
      <c r="AC28" s="307">
        <v>7.04</v>
      </c>
      <c r="AD28" s="343">
        <f t="shared" si="6"/>
        <v>0.32000000000000028</v>
      </c>
      <c r="AE28" s="322">
        <v>2</v>
      </c>
      <c r="AF28" s="369">
        <v>7.09</v>
      </c>
      <c r="AG28" s="370">
        <f t="shared" si="7"/>
        <v>0.37000000000000011</v>
      </c>
      <c r="AH28" s="317">
        <v>1</v>
      </c>
      <c r="AJ28" s="345">
        <v>0.1</v>
      </c>
      <c r="AK28" s="345">
        <v>0.42</v>
      </c>
      <c r="AL28" s="362">
        <f t="shared" ref="AL28:AL78" si="9">AK28-AJ28</f>
        <v>0.31999999999999995</v>
      </c>
      <c r="AM28" s="347">
        <v>2</v>
      </c>
      <c r="AN28" s="345">
        <v>0.05</v>
      </c>
      <c r="AO28" s="363">
        <f t="shared" ref="AO28:AO78" si="10">AN28-AJ28</f>
        <v>-0.05</v>
      </c>
      <c r="AP28" s="347">
        <v>4</v>
      </c>
      <c r="AQ28" s="307">
        <v>0.31</v>
      </c>
      <c r="AR28" s="343">
        <f t="shared" ref="AR28:AR78" si="11">AQ28-AJ28</f>
        <v>0.21</v>
      </c>
      <c r="AS28" s="322">
        <v>3</v>
      </c>
      <c r="AT28" s="371">
        <v>0.46</v>
      </c>
      <c r="AU28" s="372">
        <f t="shared" ref="AU28:AU78" si="12">AT28-AJ28</f>
        <v>0.36</v>
      </c>
      <c r="AV28" s="320">
        <v>1</v>
      </c>
      <c r="AX28" s="307" t="s">
        <v>406</v>
      </c>
      <c r="AY28" s="307" t="s">
        <v>269</v>
      </c>
      <c r="AZ28" s="308" t="s">
        <v>269</v>
      </c>
      <c r="BA28" s="308" t="s">
        <v>269</v>
      </c>
      <c r="BB28" s="307" t="s">
        <v>269</v>
      </c>
      <c r="BC28" s="308" t="s">
        <v>269</v>
      </c>
      <c r="BD28" s="308" t="s">
        <v>269</v>
      </c>
      <c r="BE28" s="307" t="s">
        <v>269</v>
      </c>
      <c r="BF28" s="308" t="s">
        <v>269</v>
      </c>
      <c r="BG28" s="309" t="s">
        <v>269</v>
      </c>
      <c r="BH28" s="307" t="s">
        <v>269</v>
      </c>
      <c r="BI28" s="308" t="s">
        <v>269</v>
      </c>
      <c r="BJ28" s="309" t="s">
        <v>269</v>
      </c>
      <c r="BK28" s="440" t="s">
        <v>269</v>
      </c>
      <c r="BL28" s="441" t="s">
        <v>269</v>
      </c>
      <c r="BM28" s="442" t="s">
        <v>269</v>
      </c>
      <c r="BO28" s="307" t="s">
        <v>238</v>
      </c>
      <c r="BP28" s="307" t="s">
        <v>269</v>
      </c>
      <c r="BQ28" s="308" t="s">
        <v>269</v>
      </c>
      <c r="BR28" s="308" t="s">
        <v>269</v>
      </c>
      <c r="BS28" s="307" t="s">
        <v>269</v>
      </c>
      <c r="BT28" s="308" t="s">
        <v>269</v>
      </c>
      <c r="BU28" s="308" t="s">
        <v>269</v>
      </c>
      <c r="BV28" s="482" t="s">
        <v>269</v>
      </c>
      <c r="BW28" s="483" t="s">
        <v>269</v>
      </c>
      <c r="BX28" s="484" t="s">
        <v>269</v>
      </c>
      <c r="BY28" s="307" t="s">
        <v>269</v>
      </c>
      <c r="BZ28" s="308" t="s">
        <v>269</v>
      </c>
      <c r="CA28" s="309" t="s">
        <v>269</v>
      </c>
      <c r="CB28" s="482" t="s">
        <v>269</v>
      </c>
      <c r="CC28" s="483" t="s">
        <v>269</v>
      </c>
      <c r="CD28" s="484" t="s">
        <v>269</v>
      </c>
      <c r="CF28" s="307" t="s">
        <v>238</v>
      </c>
      <c r="CG28" s="440" t="s">
        <v>269</v>
      </c>
      <c r="CH28" s="441" t="s">
        <v>269</v>
      </c>
      <c r="CI28" s="441" t="s">
        <v>269</v>
      </c>
      <c r="CJ28" s="307" t="s">
        <v>269</v>
      </c>
      <c r="CK28" s="308" t="s">
        <v>269</v>
      </c>
      <c r="CL28" s="308" t="s">
        <v>269</v>
      </c>
      <c r="CM28" s="92" t="s">
        <v>269</v>
      </c>
      <c r="CN28" s="93" t="s">
        <v>269</v>
      </c>
      <c r="CO28" s="803" t="s">
        <v>269</v>
      </c>
      <c r="CP28" s="307" t="s">
        <v>269</v>
      </c>
      <c r="CQ28" s="308" t="s">
        <v>269</v>
      </c>
      <c r="CR28" s="309" t="s">
        <v>269</v>
      </c>
      <c r="CT28" s="307" t="s">
        <v>238</v>
      </c>
      <c r="CU28" s="307" t="s">
        <v>269</v>
      </c>
      <c r="CV28" s="308" t="s">
        <v>269</v>
      </c>
      <c r="CW28" s="308" t="s">
        <v>269</v>
      </c>
      <c r="CX28" s="307" t="s">
        <v>269</v>
      </c>
      <c r="CY28" s="308" t="s">
        <v>269</v>
      </c>
      <c r="CZ28" s="308" t="s">
        <v>269</v>
      </c>
      <c r="DA28" s="825" t="s">
        <v>269</v>
      </c>
      <c r="DB28" s="826" t="s">
        <v>269</v>
      </c>
      <c r="DC28" s="827" t="s">
        <v>269</v>
      </c>
      <c r="DD28" s="307" t="s">
        <v>269</v>
      </c>
      <c r="DE28" s="308" t="s">
        <v>269</v>
      </c>
      <c r="DF28" s="309" t="s">
        <v>269</v>
      </c>
      <c r="DG28" s="92" t="s">
        <v>269</v>
      </c>
      <c r="DH28" s="93" t="s">
        <v>269</v>
      </c>
      <c r="DI28" s="803" t="s">
        <v>269</v>
      </c>
      <c r="DK28" s="307" t="s">
        <v>238</v>
      </c>
      <c r="DL28" s="307" t="s">
        <v>269</v>
      </c>
      <c r="DM28" s="308" t="s">
        <v>269</v>
      </c>
      <c r="DN28" s="308" t="s">
        <v>269</v>
      </c>
      <c r="DO28" s="307" t="s">
        <v>269</v>
      </c>
      <c r="DP28" s="308" t="s">
        <v>269</v>
      </c>
      <c r="DQ28" s="308" t="s">
        <v>269</v>
      </c>
      <c r="DR28" s="563" t="s">
        <v>269</v>
      </c>
      <c r="DS28" s="564" t="s">
        <v>269</v>
      </c>
      <c r="DT28" s="565" t="s">
        <v>269</v>
      </c>
      <c r="DU28" s="307" t="s">
        <v>269</v>
      </c>
      <c r="DV28" s="308" t="s">
        <v>269</v>
      </c>
      <c r="DW28" s="309" t="s">
        <v>269</v>
      </c>
    </row>
    <row r="29" spans="1:127">
      <c r="A29" s="306" t="s">
        <v>430</v>
      </c>
      <c r="C29" s="307">
        <v>16.52</v>
      </c>
      <c r="D29" s="307">
        <v>16.55</v>
      </c>
      <c r="E29" s="308">
        <f t="shared" si="0"/>
        <v>3.0000000000001137E-2</v>
      </c>
      <c r="F29" s="309">
        <v>1</v>
      </c>
      <c r="G29" s="360">
        <v>12.44</v>
      </c>
      <c r="H29" s="310">
        <f t="shared" si="1"/>
        <v>-4.08</v>
      </c>
      <c r="I29" s="349">
        <v>2</v>
      </c>
      <c r="J29" s="359"/>
      <c r="K29" s="307">
        <v>11.86</v>
      </c>
      <c r="L29" s="345">
        <v>12.72</v>
      </c>
      <c r="M29" s="346">
        <f t="shared" si="2"/>
        <v>0.86000000000000121</v>
      </c>
      <c r="N29" s="347">
        <v>2</v>
      </c>
      <c r="O29" s="321">
        <v>17.14</v>
      </c>
      <c r="P29" s="308">
        <f t="shared" si="3"/>
        <v>5.2800000000000011</v>
      </c>
      <c r="Q29" s="309">
        <v>1</v>
      </c>
      <c r="R29" s="361">
        <v>10.91</v>
      </c>
      <c r="S29" s="353">
        <f t="shared" si="4"/>
        <v>-0.94999999999999929</v>
      </c>
      <c r="T29" s="314">
        <v>3</v>
      </c>
      <c r="V29" s="345">
        <v>9.5399999999999991</v>
      </c>
      <c r="W29" s="345">
        <v>9.7799999999999994</v>
      </c>
      <c r="X29" s="362">
        <f t="shared" si="5"/>
        <v>0.24000000000000021</v>
      </c>
      <c r="Y29" s="347">
        <v>4</v>
      </c>
      <c r="Z29" s="345">
        <v>10</v>
      </c>
      <c r="AA29" s="363">
        <f t="shared" si="8"/>
        <v>0.46000000000000085</v>
      </c>
      <c r="AB29" s="347">
        <v>1</v>
      </c>
      <c r="AC29" s="321">
        <v>9.92</v>
      </c>
      <c r="AD29" s="343">
        <f t="shared" si="6"/>
        <v>0.38000000000000078</v>
      </c>
      <c r="AE29" s="309">
        <v>3</v>
      </c>
      <c r="AF29" s="369">
        <v>9.9700000000000006</v>
      </c>
      <c r="AG29" s="367">
        <f t="shared" si="7"/>
        <v>0.43000000000000149</v>
      </c>
      <c r="AH29" s="317">
        <v>2</v>
      </c>
      <c r="AJ29" s="345">
        <v>0.19</v>
      </c>
      <c r="AK29" s="345">
        <v>0.1</v>
      </c>
      <c r="AL29" s="362">
        <f t="shared" si="9"/>
        <v>-0.09</v>
      </c>
      <c r="AM29" s="347">
        <v>4</v>
      </c>
      <c r="AN29" s="345">
        <v>0.26</v>
      </c>
      <c r="AO29" s="363">
        <f t="shared" si="10"/>
        <v>7.0000000000000007E-2</v>
      </c>
      <c r="AP29" s="347">
        <v>3</v>
      </c>
      <c r="AQ29" s="321">
        <v>0.45</v>
      </c>
      <c r="AR29" s="343">
        <f t="shared" si="11"/>
        <v>0.26</v>
      </c>
      <c r="AS29" s="309">
        <v>2</v>
      </c>
      <c r="AT29" s="371">
        <v>0.59</v>
      </c>
      <c r="AU29" s="373">
        <f t="shared" si="12"/>
        <v>0.39999999999999997</v>
      </c>
      <c r="AV29" s="320">
        <v>1</v>
      </c>
      <c r="AX29" s="307" t="s">
        <v>406</v>
      </c>
      <c r="AY29" s="307" t="s">
        <v>269</v>
      </c>
      <c r="AZ29" s="308" t="s">
        <v>269</v>
      </c>
      <c r="BA29" s="308" t="s">
        <v>269</v>
      </c>
      <c r="BB29" s="307" t="s">
        <v>269</v>
      </c>
      <c r="BC29" s="308" t="s">
        <v>269</v>
      </c>
      <c r="BD29" s="308" t="s">
        <v>269</v>
      </c>
      <c r="BE29" s="307" t="s">
        <v>269</v>
      </c>
      <c r="BF29" s="308" t="s">
        <v>269</v>
      </c>
      <c r="BG29" s="309" t="s">
        <v>269</v>
      </c>
      <c r="BH29" s="307" t="s">
        <v>269</v>
      </c>
      <c r="BI29" s="308" t="s">
        <v>269</v>
      </c>
      <c r="BJ29" s="309" t="s">
        <v>269</v>
      </c>
      <c r="BK29" s="440" t="s">
        <v>269</v>
      </c>
      <c r="BL29" s="441" t="s">
        <v>269</v>
      </c>
      <c r="BM29" s="442" t="s">
        <v>269</v>
      </c>
      <c r="BO29" s="307" t="s">
        <v>238</v>
      </c>
      <c r="BP29" s="307" t="s">
        <v>269</v>
      </c>
      <c r="BQ29" s="308" t="s">
        <v>269</v>
      </c>
      <c r="BR29" s="308" t="s">
        <v>269</v>
      </c>
      <c r="BS29" s="307" t="s">
        <v>269</v>
      </c>
      <c r="BT29" s="308" t="s">
        <v>269</v>
      </c>
      <c r="BU29" s="308" t="s">
        <v>269</v>
      </c>
      <c r="BV29" s="482" t="s">
        <v>269</v>
      </c>
      <c r="BW29" s="483" t="s">
        <v>269</v>
      </c>
      <c r="BX29" s="484" t="s">
        <v>269</v>
      </c>
      <c r="BY29" s="307" t="s">
        <v>269</v>
      </c>
      <c r="BZ29" s="308" t="s">
        <v>269</v>
      </c>
      <c r="CA29" s="309" t="s">
        <v>269</v>
      </c>
      <c r="CB29" s="482" t="s">
        <v>269</v>
      </c>
      <c r="CC29" s="483" t="s">
        <v>269</v>
      </c>
      <c r="CD29" s="484" t="s">
        <v>269</v>
      </c>
      <c r="CF29" s="307" t="s">
        <v>238</v>
      </c>
      <c r="CG29" s="440" t="s">
        <v>269</v>
      </c>
      <c r="CH29" s="441" t="s">
        <v>269</v>
      </c>
      <c r="CI29" s="441" t="s">
        <v>269</v>
      </c>
      <c r="CJ29" s="307" t="s">
        <v>269</v>
      </c>
      <c r="CK29" s="308" t="s">
        <v>269</v>
      </c>
      <c r="CL29" s="308" t="s">
        <v>269</v>
      </c>
      <c r="CM29" s="92" t="s">
        <v>269</v>
      </c>
      <c r="CN29" s="93" t="s">
        <v>269</v>
      </c>
      <c r="CO29" s="803" t="s">
        <v>269</v>
      </c>
      <c r="CP29" s="307" t="s">
        <v>269</v>
      </c>
      <c r="CQ29" s="308" t="s">
        <v>269</v>
      </c>
      <c r="CR29" s="309" t="s">
        <v>269</v>
      </c>
      <c r="CT29" s="307" t="s">
        <v>238</v>
      </c>
      <c r="CU29" s="307" t="s">
        <v>269</v>
      </c>
      <c r="CV29" s="308" t="s">
        <v>269</v>
      </c>
      <c r="CW29" s="308" t="s">
        <v>269</v>
      </c>
      <c r="CX29" s="307" t="s">
        <v>269</v>
      </c>
      <c r="CY29" s="308" t="s">
        <v>269</v>
      </c>
      <c r="CZ29" s="308" t="s">
        <v>269</v>
      </c>
      <c r="DA29" s="825" t="s">
        <v>269</v>
      </c>
      <c r="DB29" s="826" t="s">
        <v>269</v>
      </c>
      <c r="DC29" s="827" t="s">
        <v>269</v>
      </c>
      <c r="DD29" s="307" t="s">
        <v>269</v>
      </c>
      <c r="DE29" s="308" t="s">
        <v>269</v>
      </c>
      <c r="DF29" s="309" t="s">
        <v>269</v>
      </c>
      <c r="DG29" s="92" t="s">
        <v>269</v>
      </c>
      <c r="DH29" s="93" t="s">
        <v>269</v>
      </c>
      <c r="DI29" s="803" t="s">
        <v>269</v>
      </c>
      <c r="DK29" s="307" t="s">
        <v>238</v>
      </c>
      <c r="DL29" s="307" t="s">
        <v>269</v>
      </c>
      <c r="DM29" s="308" t="s">
        <v>269</v>
      </c>
      <c r="DN29" s="308" t="s">
        <v>269</v>
      </c>
      <c r="DO29" s="307" t="s">
        <v>269</v>
      </c>
      <c r="DP29" s="308" t="s">
        <v>269</v>
      </c>
      <c r="DQ29" s="308" t="s">
        <v>269</v>
      </c>
      <c r="DR29" s="563" t="s">
        <v>269</v>
      </c>
      <c r="DS29" s="564" t="s">
        <v>269</v>
      </c>
      <c r="DT29" s="565" t="s">
        <v>269</v>
      </c>
      <c r="DU29" s="307" t="s">
        <v>269</v>
      </c>
      <c r="DV29" s="308" t="s">
        <v>269</v>
      </c>
      <c r="DW29" s="309" t="s">
        <v>269</v>
      </c>
    </row>
    <row r="30" spans="1:127">
      <c r="A30" s="306" t="s">
        <v>431</v>
      </c>
      <c r="C30" s="307">
        <v>15.95</v>
      </c>
      <c r="D30" s="307">
        <v>17.350000000000001</v>
      </c>
      <c r="E30" s="308">
        <f t="shared" si="0"/>
        <v>1.4000000000000021</v>
      </c>
      <c r="F30" s="322">
        <v>1</v>
      </c>
      <c r="G30" s="351">
        <v>12.56</v>
      </c>
      <c r="H30" s="310">
        <f t="shared" si="1"/>
        <v>-3.3899999999999988</v>
      </c>
      <c r="I30" s="349">
        <v>2</v>
      </c>
      <c r="J30" s="359"/>
      <c r="K30" s="307">
        <v>10.65</v>
      </c>
      <c r="L30" s="345">
        <v>11.41</v>
      </c>
      <c r="M30" s="346">
        <f t="shared" si="2"/>
        <v>0.75999999999999979</v>
      </c>
      <c r="N30" s="347">
        <v>2</v>
      </c>
      <c r="O30" s="307">
        <v>14.66</v>
      </c>
      <c r="P30" s="308">
        <f t="shared" si="3"/>
        <v>4.01</v>
      </c>
      <c r="Q30" s="322">
        <v>1</v>
      </c>
      <c r="R30" s="361">
        <v>9.1300000000000008</v>
      </c>
      <c r="S30" s="374">
        <f t="shared" si="4"/>
        <v>-1.5199999999999996</v>
      </c>
      <c r="T30" s="327">
        <v>3</v>
      </c>
      <c r="V30" s="345">
        <v>11.23</v>
      </c>
      <c r="W30" s="345">
        <v>11.4</v>
      </c>
      <c r="X30" s="362">
        <f t="shared" si="5"/>
        <v>0.16999999999999993</v>
      </c>
      <c r="Y30" s="347">
        <v>4</v>
      </c>
      <c r="Z30" s="345">
        <v>11.69</v>
      </c>
      <c r="AA30" s="363">
        <f t="shared" si="8"/>
        <v>0.45999999999999908</v>
      </c>
      <c r="AB30" s="347">
        <v>1</v>
      </c>
      <c r="AC30" s="307">
        <v>11.64</v>
      </c>
      <c r="AD30" s="343">
        <f t="shared" si="6"/>
        <v>0.41000000000000014</v>
      </c>
      <c r="AE30" s="322">
        <v>3</v>
      </c>
      <c r="AF30" s="369">
        <v>11.67</v>
      </c>
      <c r="AG30" s="375">
        <f t="shared" si="7"/>
        <v>0.4399999999999995</v>
      </c>
      <c r="AH30" s="330">
        <v>2</v>
      </c>
      <c r="AJ30" s="345">
        <v>0.27</v>
      </c>
      <c r="AK30" s="345">
        <v>0.26</v>
      </c>
      <c r="AL30" s="362">
        <f t="shared" si="9"/>
        <v>-1.0000000000000009E-2</v>
      </c>
      <c r="AM30" s="347">
        <v>4</v>
      </c>
      <c r="AN30" s="345">
        <v>0.62</v>
      </c>
      <c r="AO30" s="363">
        <f t="shared" si="10"/>
        <v>0.35</v>
      </c>
      <c r="AP30" s="347">
        <v>2</v>
      </c>
      <c r="AQ30" s="307">
        <v>0.73</v>
      </c>
      <c r="AR30" s="343">
        <f t="shared" si="11"/>
        <v>0.45999999999999996</v>
      </c>
      <c r="AS30" s="322">
        <v>1</v>
      </c>
      <c r="AT30" s="371">
        <v>0.54</v>
      </c>
      <c r="AU30" s="376">
        <f t="shared" si="12"/>
        <v>0.27</v>
      </c>
      <c r="AV30" s="333">
        <v>3</v>
      </c>
      <c r="AX30" s="307" t="s">
        <v>406</v>
      </c>
      <c r="AY30" s="307" t="s">
        <v>269</v>
      </c>
      <c r="AZ30" s="308" t="s">
        <v>269</v>
      </c>
      <c r="BA30" s="308" t="s">
        <v>269</v>
      </c>
      <c r="BB30" s="307" t="s">
        <v>269</v>
      </c>
      <c r="BC30" s="308" t="s">
        <v>269</v>
      </c>
      <c r="BD30" s="308" t="s">
        <v>269</v>
      </c>
      <c r="BE30" s="307" t="s">
        <v>269</v>
      </c>
      <c r="BF30" s="308" t="s">
        <v>269</v>
      </c>
      <c r="BG30" s="309" t="s">
        <v>269</v>
      </c>
      <c r="BH30" s="307" t="s">
        <v>269</v>
      </c>
      <c r="BI30" s="308" t="s">
        <v>269</v>
      </c>
      <c r="BJ30" s="309" t="s">
        <v>269</v>
      </c>
      <c r="BK30" s="440" t="s">
        <v>269</v>
      </c>
      <c r="BL30" s="441" t="s">
        <v>269</v>
      </c>
      <c r="BM30" s="442" t="s">
        <v>269</v>
      </c>
      <c r="BO30" s="307" t="s">
        <v>238</v>
      </c>
      <c r="BP30" s="307" t="s">
        <v>269</v>
      </c>
      <c r="BQ30" s="308" t="s">
        <v>269</v>
      </c>
      <c r="BR30" s="308" t="s">
        <v>269</v>
      </c>
      <c r="BS30" s="307" t="s">
        <v>269</v>
      </c>
      <c r="BT30" s="308" t="s">
        <v>269</v>
      </c>
      <c r="BU30" s="308" t="s">
        <v>269</v>
      </c>
      <c r="BV30" s="482" t="s">
        <v>269</v>
      </c>
      <c r="BW30" s="483" t="s">
        <v>269</v>
      </c>
      <c r="BX30" s="484" t="s">
        <v>269</v>
      </c>
      <c r="BY30" s="307" t="s">
        <v>269</v>
      </c>
      <c r="BZ30" s="308" t="s">
        <v>269</v>
      </c>
      <c r="CA30" s="309" t="s">
        <v>269</v>
      </c>
      <c r="CB30" s="482" t="s">
        <v>269</v>
      </c>
      <c r="CC30" s="483" t="s">
        <v>269</v>
      </c>
      <c r="CD30" s="484" t="s">
        <v>269</v>
      </c>
      <c r="CF30" s="307" t="s">
        <v>238</v>
      </c>
      <c r="CG30" s="440" t="s">
        <v>269</v>
      </c>
      <c r="CH30" s="441" t="s">
        <v>269</v>
      </c>
      <c r="CI30" s="441" t="s">
        <v>269</v>
      </c>
      <c r="CJ30" s="307" t="s">
        <v>269</v>
      </c>
      <c r="CK30" s="308" t="s">
        <v>269</v>
      </c>
      <c r="CL30" s="308" t="s">
        <v>269</v>
      </c>
      <c r="CM30" s="92" t="s">
        <v>269</v>
      </c>
      <c r="CN30" s="93" t="s">
        <v>269</v>
      </c>
      <c r="CO30" s="803" t="s">
        <v>269</v>
      </c>
      <c r="CP30" s="307" t="s">
        <v>269</v>
      </c>
      <c r="CQ30" s="308" t="s">
        <v>269</v>
      </c>
      <c r="CR30" s="309" t="s">
        <v>269</v>
      </c>
      <c r="CT30" s="307" t="s">
        <v>238</v>
      </c>
      <c r="CU30" s="307" t="s">
        <v>269</v>
      </c>
      <c r="CV30" s="308" t="s">
        <v>269</v>
      </c>
      <c r="CW30" s="308" t="s">
        <v>269</v>
      </c>
      <c r="CX30" s="307" t="s">
        <v>269</v>
      </c>
      <c r="CY30" s="308" t="s">
        <v>269</v>
      </c>
      <c r="CZ30" s="308" t="s">
        <v>269</v>
      </c>
      <c r="DA30" s="825" t="s">
        <v>269</v>
      </c>
      <c r="DB30" s="826" t="s">
        <v>269</v>
      </c>
      <c r="DC30" s="827" t="s">
        <v>269</v>
      </c>
      <c r="DD30" s="307" t="s">
        <v>269</v>
      </c>
      <c r="DE30" s="308" t="s">
        <v>269</v>
      </c>
      <c r="DF30" s="309" t="s">
        <v>269</v>
      </c>
      <c r="DG30" s="92" t="s">
        <v>269</v>
      </c>
      <c r="DH30" s="93" t="s">
        <v>269</v>
      </c>
      <c r="DI30" s="803" t="s">
        <v>269</v>
      </c>
      <c r="DK30" s="307" t="s">
        <v>238</v>
      </c>
      <c r="DL30" s="307" t="s">
        <v>269</v>
      </c>
      <c r="DM30" s="308" t="s">
        <v>269</v>
      </c>
      <c r="DN30" s="308" t="s">
        <v>269</v>
      </c>
      <c r="DO30" s="307" t="s">
        <v>269</v>
      </c>
      <c r="DP30" s="308" t="s">
        <v>269</v>
      </c>
      <c r="DQ30" s="308" t="s">
        <v>269</v>
      </c>
      <c r="DR30" s="563" t="s">
        <v>269</v>
      </c>
      <c r="DS30" s="564" t="s">
        <v>269</v>
      </c>
      <c r="DT30" s="565" t="s">
        <v>269</v>
      </c>
      <c r="DU30" s="307" t="s">
        <v>269</v>
      </c>
      <c r="DV30" s="308" t="s">
        <v>269</v>
      </c>
      <c r="DW30" s="309" t="s">
        <v>269</v>
      </c>
    </row>
    <row r="31" spans="1:127">
      <c r="A31" s="306" t="s">
        <v>432</v>
      </c>
      <c r="C31" s="307">
        <v>19.18</v>
      </c>
      <c r="D31" s="307">
        <v>20.75</v>
      </c>
      <c r="E31" s="308">
        <f t="shared" si="0"/>
        <v>1.5700000000000003</v>
      </c>
      <c r="F31" s="309">
        <v>1</v>
      </c>
      <c r="G31" s="360">
        <v>15.94</v>
      </c>
      <c r="H31" s="310">
        <f t="shared" si="1"/>
        <v>-3.24</v>
      </c>
      <c r="I31" s="349">
        <v>2</v>
      </c>
      <c r="J31" s="359"/>
      <c r="K31" s="307">
        <v>13.2</v>
      </c>
      <c r="L31" s="345">
        <v>13.81</v>
      </c>
      <c r="M31" s="346">
        <f t="shared" si="2"/>
        <v>0.61000000000000121</v>
      </c>
      <c r="N31" s="347">
        <v>2</v>
      </c>
      <c r="O31" s="307">
        <v>16.600000000000001</v>
      </c>
      <c r="P31" s="308">
        <f t="shared" si="3"/>
        <v>3.4000000000000021</v>
      </c>
      <c r="Q31" s="309">
        <v>1</v>
      </c>
      <c r="R31" s="361">
        <v>11.24</v>
      </c>
      <c r="S31" s="313">
        <f t="shared" si="4"/>
        <v>-1.9599999999999991</v>
      </c>
      <c r="T31" s="354">
        <v>3</v>
      </c>
      <c r="V31" s="345">
        <v>13.22</v>
      </c>
      <c r="W31" s="345">
        <v>13.44</v>
      </c>
      <c r="X31" s="362">
        <f t="shared" si="5"/>
        <v>0.21999999999999886</v>
      </c>
      <c r="Y31" s="347">
        <v>4</v>
      </c>
      <c r="Z31" s="345">
        <v>13.55</v>
      </c>
      <c r="AA31" s="363">
        <f t="shared" si="8"/>
        <v>0.33000000000000007</v>
      </c>
      <c r="AB31" s="347">
        <v>3</v>
      </c>
      <c r="AC31" s="307">
        <v>13.66</v>
      </c>
      <c r="AD31" s="343">
        <f t="shared" si="6"/>
        <v>0.4399999999999995</v>
      </c>
      <c r="AE31" s="309">
        <v>2</v>
      </c>
      <c r="AF31" s="369">
        <v>13.67</v>
      </c>
      <c r="AG31" s="370">
        <f t="shared" si="7"/>
        <v>0.44999999999999929</v>
      </c>
      <c r="AH31" s="356">
        <v>1</v>
      </c>
      <c r="AJ31" s="345">
        <v>0.37</v>
      </c>
      <c r="AK31" s="345">
        <v>0.05</v>
      </c>
      <c r="AL31" s="362">
        <f t="shared" si="9"/>
        <v>-0.32</v>
      </c>
      <c r="AM31" s="347">
        <v>4</v>
      </c>
      <c r="AN31" s="345">
        <v>0.84</v>
      </c>
      <c r="AO31" s="363">
        <f t="shared" si="10"/>
        <v>0.47</v>
      </c>
      <c r="AP31" s="347">
        <v>2</v>
      </c>
      <c r="AQ31" s="307">
        <v>0.94</v>
      </c>
      <c r="AR31" s="343">
        <f t="shared" si="11"/>
        <v>0.56999999999999995</v>
      </c>
      <c r="AS31" s="309">
        <v>1</v>
      </c>
      <c r="AT31" s="371">
        <v>0.26</v>
      </c>
      <c r="AU31" s="372">
        <f t="shared" si="12"/>
        <v>-0.10999999999999999</v>
      </c>
      <c r="AV31" s="358">
        <v>3</v>
      </c>
      <c r="AX31" s="307" t="s">
        <v>406</v>
      </c>
      <c r="AY31" s="307" t="s">
        <v>269</v>
      </c>
      <c r="AZ31" s="308" t="s">
        <v>269</v>
      </c>
      <c r="BA31" s="308" t="s">
        <v>269</v>
      </c>
      <c r="BB31" s="307" t="s">
        <v>269</v>
      </c>
      <c r="BC31" s="308" t="s">
        <v>269</v>
      </c>
      <c r="BD31" s="308" t="s">
        <v>269</v>
      </c>
      <c r="BE31" s="307" t="s">
        <v>269</v>
      </c>
      <c r="BF31" s="308" t="s">
        <v>269</v>
      </c>
      <c r="BG31" s="309" t="s">
        <v>269</v>
      </c>
      <c r="BH31" s="307" t="s">
        <v>269</v>
      </c>
      <c r="BI31" s="308" t="s">
        <v>269</v>
      </c>
      <c r="BJ31" s="309" t="s">
        <v>269</v>
      </c>
      <c r="BK31" s="440" t="s">
        <v>269</v>
      </c>
      <c r="BL31" s="441" t="s">
        <v>269</v>
      </c>
      <c r="BM31" s="442" t="s">
        <v>269</v>
      </c>
      <c r="BO31" s="307" t="s">
        <v>238</v>
      </c>
      <c r="BP31" s="307" t="s">
        <v>269</v>
      </c>
      <c r="BQ31" s="308" t="s">
        <v>269</v>
      </c>
      <c r="BR31" s="308" t="s">
        <v>269</v>
      </c>
      <c r="BS31" s="307" t="s">
        <v>269</v>
      </c>
      <c r="BT31" s="308" t="s">
        <v>269</v>
      </c>
      <c r="BU31" s="308" t="s">
        <v>269</v>
      </c>
      <c r="BV31" s="482" t="s">
        <v>269</v>
      </c>
      <c r="BW31" s="483" t="s">
        <v>269</v>
      </c>
      <c r="BX31" s="484" t="s">
        <v>269</v>
      </c>
      <c r="BY31" s="307" t="s">
        <v>269</v>
      </c>
      <c r="BZ31" s="308" t="s">
        <v>269</v>
      </c>
      <c r="CA31" s="309" t="s">
        <v>269</v>
      </c>
      <c r="CB31" s="482" t="s">
        <v>269</v>
      </c>
      <c r="CC31" s="483" t="s">
        <v>269</v>
      </c>
      <c r="CD31" s="484" t="s">
        <v>269</v>
      </c>
      <c r="CF31" s="307" t="s">
        <v>238</v>
      </c>
      <c r="CG31" s="440" t="s">
        <v>269</v>
      </c>
      <c r="CH31" s="441" t="s">
        <v>269</v>
      </c>
      <c r="CI31" s="441" t="s">
        <v>269</v>
      </c>
      <c r="CJ31" s="307" t="s">
        <v>269</v>
      </c>
      <c r="CK31" s="308" t="s">
        <v>269</v>
      </c>
      <c r="CL31" s="308" t="s">
        <v>269</v>
      </c>
      <c r="CM31" s="92" t="s">
        <v>269</v>
      </c>
      <c r="CN31" s="93" t="s">
        <v>269</v>
      </c>
      <c r="CO31" s="803" t="s">
        <v>269</v>
      </c>
      <c r="CP31" s="307" t="s">
        <v>269</v>
      </c>
      <c r="CQ31" s="308" t="s">
        <v>269</v>
      </c>
      <c r="CR31" s="309" t="s">
        <v>269</v>
      </c>
      <c r="CT31" s="307" t="s">
        <v>238</v>
      </c>
      <c r="CU31" s="307" t="s">
        <v>269</v>
      </c>
      <c r="CV31" s="308" t="s">
        <v>269</v>
      </c>
      <c r="CW31" s="308" t="s">
        <v>269</v>
      </c>
      <c r="CX31" s="307" t="s">
        <v>269</v>
      </c>
      <c r="CY31" s="308" t="s">
        <v>269</v>
      </c>
      <c r="CZ31" s="308" t="s">
        <v>269</v>
      </c>
      <c r="DA31" s="825" t="s">
        <v>269</v>
      </c>
      <c r="DB31" s="826" t="s">
        <v>269</v>
      </c>
      <c r="DC31" s="827" t="s">
        <v>269</v>
      </c>
      <c r="DD31" s="307" t="s">
        <v>269</v>
      </c>
      <c r="DE31" s="308" t="s">
        <v>269</v>
      </c>
      <c r="DF31" s="309" t="s">
        <v>269</v>
      </c>
      <c r="DG31" s="92" t="s">
        <v>269</v>
      </c>
      <c r="DH31" s="93" t="s">
        <v>269</v>
      </c>
      <c r="DI31" s="803" t="s">
        <v>269</v>
      </c>
      <c r="DK31" s="307" t="s">
        <v>238</v>
      </c>
      <c r="DL31" s="307" t="s">
        <v>269</v>
      </c>
      <c r="DM31" s="308" t="s">
        <v>269</v>
      </c>
      <c r="DN31" s="308" t="s">
        <v>269</v>
      </c>
      <c r="DO31" s="307" t="s">
        <v>269</v>
      </c>
      <c r="DP31" s="308" t="s">
        <v>269</v>
      </c>
      <c r="DQ31" s="308" t="s">
        <v>269</v>
      </c>
      <c r="DR31" s="563" t="s">
        <v>269</v>
      </c>
      <c r="DS31" s="564" t="s">
        <v>269</v>
      </c>
      <c r="DT31" s="565" t="s">
        <v>269</v>
      </c>
      <c r="DU31" s="307" t="s">
        <v>269</v>
      </c>
      <c r="DV31" s="308" t="s">
        <v>269</v>
      </c>
      <c r="DW31" s="309" t="s">
        <v>269</v>
      </c>
    </row>
    <row r="32" spans="1:127">
      <c r="A32" s="306" t="s">
        <v>433</v>
      </c>
      <c r="C32" s="307">
        <v>20.71</v>
      </c>
      <c r="D32" s="307">
        <v>22.4</v>
      </c>
      <c r="E32" s="308">
        <f t="shared" si="0"/>
        <v>1.6899999999999977</v>
      </c>
      <c r="F32" s="322">
        <v>1</v>
      </c>
      <c r="G32" s="351">
        <v>17.93</v>
      </c>
      <c r="H32" s="310">
        <f t="shared" si="1"/>
        <v>-2.7800000000000011</v>
      </c>
      <c r="I32" s="349">
        <v>2</v>
      </c>
      <c r="J32" s="359"/>
      <c r="K32" s="307">
        <v>11.61</v>
      </c>
      <c r="L32" s="345">
        <v>14.67</v>
      </c>
      <c r="M32" s="346">
        <f t="shared" si="2"/>
        <v>3.0600000000000005</v>
      </c>
      <c r="N32" s="347">
        <v>2</v>
      </c>
      <c r="O32" s="307">
        <v>17.77</v>
      </c>
      <c r="P32" s="308">
        <f t="shared" si="3"/>
        <v>6.16</v>
      </c>
      <c r="Q32" s="368">
        <v>1</v>
      </c>
      <c r="R32" s="361">
        <v>11.65</v>
      </c>
      <c r="S32" s="313">
        <f t="shared" si="4"/>
        <v>4.0000000000000924E-2</v>
      </c>
      <c r="T32" s="314">
        <v>3</v>
      </c>
      <c r="V32" s="345">
        <v>15.56</v>
      </c>
      <c r="W32" s="345">
        <v>15.7</v>
      </c>
      <c r="X32" s="362">
        <f t="shared" si="5"/>
        <v>0.13999999999999879</v>
      </c>
      <c r="Y32" s="347">
        <v>4</v>
      </c>
      <c r="Z32" s="345">
        <v>15.87</v>
      </c>
      <c r="AA32" s="363">
        <f t="shared" si="8"/>
        <v>0.30999999999999872</v>
      </c>
      <c r="AB32" s="347">
        <v>3</v>
      </c>
      <c r="AC32" s="321">
        <v>15.99</v>
      </c>
      <c r="AD32" s="343">
        <f t="shared" si="6"/>
        <v>0.42999999999999972</v>
      </c>
      <c r="AE32" s="309">
        <v>1</v>
      </c>
      <c r="AF32" s="369">
        <v>15.98</v>
      </c>
      <c r="AG32" s="367">
        <f t="shared" si="7"/>
        <v>0.41999999999999993</v>
      </c>
      <c r="AH32" s="317">
        <v>2</v>
      </c>
      <c r="AJ32" s="345">
        <v>0.48</v>
      </c>
      <c r="AK32" s="345">
        <v>0.31</v>
      </c>
      <c r="AL32" s="362">
        <f t="shared" si="9"/>
        <v>-0.16999999999999998</v>
      </c>
      <c r="AM32" s="347">
        <v>4</v>
      </c>
      <c r="AN32" s="345">
        <v>1.04</v>
      </c>
      <c r="AO32" s="363">
        <f t="shared" si="10"/>
        <v>0.56000000000000005</v>
      </c>
      <c r="AP32" s="347">
        <v>2</v>
      </c>
      <c r="AQ32" s="307">
        <v>1.24</v>
      </c>
      <c r="AR32" s="343">
        <f t="shared" si="11"/>
        <v>0.76</v>
      </c>
      <c r="AS32" s="322">
        <v>1</v>
      </c>
      <c r="AT32" s="371">
        <v>0.46</v>
      </c>
      <c r="AU32" s="372">
        <f t="shared" si="12"/>
        <v>-1.9999999999999962E-2</v>
      </c>
      <c r="AV32" s="320">
        <v>3</v>
      </c>
      <c r="AX32" s="307" t="s">
        <v>406</v>
      </c>
      <c r="AY32" s="307" t="s">
        <v>269</v>
      </c>
      <c r="AZ32" s="308" t="s">
        <v>269</v>
      </c>
      <c r="BA32" s="308" t="s">
        <v>269</v>
      </c>
      <c r="BB32" s="307" t="s">
        <v>269</v>
      </c>
      <c r="BC32" s="308" t="s">
        <v>269</v>
      </c>
      <c r="BD32" s="308" t="s">
        <v>269</v>
      </c>
      <c r="BE32" s="307" t="s">
        <v>269</v>
      </c>
      <c r="BF32" s="308" t="s">
        <v>269</v>
      </c>
      <c r="BG32" s="309" t="s">
        <v>269</v>
      </c>
      <c r="BH32" s="307" t="s">
        <v>269</v>
      </c>
      <c r="BI32" s="308" t="s">
        <v>269</v>
      </c>
      <c r="BJ32" s="309" t="s">
        <v>269</v>
      </c>
      <c r="BK32" s="440" t="s">
        <v>269</v>
      </c>
      <c r="BL32" s="441" t="s">
        <v>269</v>
      </c>
      <c r="BM32" s="442" t="s">
        <v>269</v>
      </c>
      <c r="BO32" s="307" t="s">
        <v>238</v>
      </c>
      <c r="BP32" s="307" t="s">
        <v>269</v>
      </c>
      <c r="BQ32" s="308" t="s">
        <v>269</v>
      </c>
      <c r="BR32" s="308" t="s">
        <v>269</v>
      </c>
      <c r="BS32" s="307" t="s">
        <v>269</v>
      </c>
      <c r="BT32" s="308" t="s">
        <v>269</v>
      </c>
      <c r="BU32" s="308" t="s">
        <v>269</v>
      </c>
      <c r="BV32" s="482" t="s">
        <v>269</v>
      </c>
      <c r="BW32" s="483" t="s">
        <v>269</v>
      </c>
      <c r="BX32" s="484" t="s">
        <v>269</v>
      </c>
      <c r="BY32" s="307" t="s">
        <v>269</v>
      </c>
      <c r="BZ32" s="308" t="s">
        <v>269</v>
      </c>
      <c r="CA32" s="309" t="s">
        <v>269</v>
      </c>
      <c r="CB32" s="482" t="s">
        <v>269</v>
      </c>
      <c r="CC32" s="483" t="s">
        <v>269</v>
      </c>
      <c r="CD32" s="484" t="s">
        <v>269</v>
      </c>
      <c r="CF32" s="307" t="s">
        <v>238</v>
      </c>
      <c r="CG32" s="440" t="s">
        <v>269</v>
      </c>
      <c r="CH32" s="441" t="s">
        <v>269</v>
      </c>
      <c r="CI32" s="441" t="s">
        <v>269</v>
      </c>
      <c r="CJ32" s="307" t="s">
        <v>269</v>
      </c>
      <c r="CK32" s="308" t="s">
        <v>269</v>
      </c>
      <c r="CL32" s="308" t="s">
        <v>269</v>
      </c>
      <c r="CM32" s="92" t="s">
        <v>269</v>
      </c>
      <c r="CN32" s="93" t="s">
        <v>269</v>
      </c>
      <c r="CO32" s="803" t="s">
        <v>269</v>
      </c>
      <c r="CP32" s="307" t="s">
        <v>269</v>
      </c>
      <c r="CQ32" s="308" t="s">
        <v>269</v>
      </c>
      <c r="CR32" s="309" t="s">
        <v>269</v>
      </c>
      <c r="CT32" s="307" t="s">
        <v>238</v>
      </c>
      <c r="CU32" s="307" t="s">
        <v>269</v>
      </c>
      <c r="CV32" s="308" t="s">
        <v>269</v>
      </c>
      <c r="CW32" s="308" t="s">
        <v>269</v>
      </c>
      <c r="CX32" s="307" t="s">
        <v>269</v>
      </c>
      <c r="CY32" s="308" t="s">
        <v>269</v>
      </c>
      <c r="CZ32" s="308" t="s">
        <v>269</v>
      </c>
      <c r="DA32" s="825" t="s">
        <v>269</v>
      </c>
      <c r="DB32" s="826" t="s">
        <v>269</v>
      </c>
      <c r="DC32" s="827" t="s">
        <v>269</v>
      </c>
      <c r="DD32" s="307" t="s">
        <v>269</v>
      </c>
      <c r="DE32" s="308" t="s">
        <v>269</v>
      </c>
      <c r="DF32" s="309" t="s">
        <v>269</v>
      </c>
      <c r="DG32" s="92" t="s">
        <v>269</v>
      </c>
      <c r="DH32" s="93" t="s">
        <v>269</v>
      </c>
      <c r="DI32" s="803" t="s">
        <v>269</v>
      </c>
      <c r="DK32" s="307" t="s">
        <v>238</v>
      </c>
      <c r="DL32" s="307" t="s">
        <v>269</v>
      </c>
      <c r="DM32" s="308" t="s">
        <v>269</v>
      </c>
      <c r="DN32" s="308" t="s">
        <v>269</v>
      </c>
      <c r="DO32" s="307" t="s">
        <v>269</v>
      </c>
      <c r="DP32" s="308" t="s">
        <v>269</v>
      </c>
      <c r="DQ32" s="308" t="s">
        <v>269</v>
      </c>
      <c r="DR32" s="563" t="s">
        <v>269</v>
      </c>
      <c r="DS32" s="564" t="s">
        <v>269</v>
      </c>
      <c r="DT32" s="565" t="s">
        <v>269</v>
      </c>
      <c r="DU32" s="307" t="s">
        <v>269</v>
      </c>
      <c r="DV32" s="308" t="s">
        <v>269</v>
      </c>
      <c r="DW32" s="309" t="s">
        <v>269</v>
      </c>
    </row>
    <row r="33" spans="1:127">
      <c r="A33" s="352" t="s">
        <v>434</v>
      </c>
      <c r="C33" s="307">
        <v>21.03</v>
      </c>
      <c r="D33" s="307">
        <v>21.75</v>
      </c>
      <c r="E33" s="308">
        <f t="shared" si="0"/>
        <v>0.71999999999999886</v>
      </c>
      <c r="F33" s="322">
        <v>1</v>
      </c>
      <c r="G33" s="360">
        <v>18.3</v>
      </c>
      <c r="H33" s="310">
        <f t="shared" si="1"/>
        <v>-2.7300000000000004</v>
      </c>
      <c r="I33" s="349">
        <v>2</v>
      </c>
      <c r="J33" s="359"/>
      <c r="K33" s="307">
        <v>18.79</v>
      </c>
      <c r="L33" s="345">
        <v>17.84</v>
      </c>
      <c r="M33" s="346">
        <f t="shared" si="2"/>
        <v>-0.94999999999999929</v>
      </c>
      <c r="N33" s="347">
        <v>2</v>
      </c>
      <c r="O33" s="307">
        <v>22.5</v>
      </c>
      <c r="P33" s="308">
        <f t="shared" si="3"/>
        <v>3.7100000000000009</v>
      </c>
      <c r="Q33" s="322">
        <v>1</v>
      </c>
      <c r="R33" s="361">
        <v>15.65</v>
      </c>
      <c r="S33" s="313">
        <f t="shared" si="4"/>
        <v>-3.1399999999999988</v>
      </c>
      <c r="T33" s="314">
        <v>3</v>
      </c>
      <c r="V33" s="345">
        <v>21.92</v>
      </c>
      <c r="W33" s="345">
        <v>21.71</v>
      </c>
      <c r="X33" s="362">
        <f t="shared" si="5"/>
        <v>-0.21000000000000085</v>
      </c>
      <c r="Y33" s="347">
        <v>4</v>
      </c>
      <c r="Z33" s="345">
        <v>21.95</v>
      </c>
      <c r="AA33" s="363">
        <f t="shared" si="8"/>
        <v>2.9999999999997584E-2</v>
      </c>
      <c r="AB33" s="347">
        <v>3</v>
      </c>
      <c r="AC33" s="307">
        <v>22</v>
      </c>
      <c r="AD33" s="343">
        <f t="shared" si="6"/>
        <v>7.9999999999998295E-2</v>
      </c>
      <c r="AE33" s="322">
        <v>2</v>
      </c>
      <c r="AF33" s="369">
        <v>22.03</v>
      </c>
      <c r="AG33" s="375">
        <f t="shared" si="7"/>
        <v>0.10999999999999943</v>
      </c>
      <c r="AH33" s="330">
        <v>1</v>
      </c>
      <c r="AJ33" s="345">
        <v>0.72</v>
      </c>
      <c r="AK33" s="345">
        <v>-0.37</v>
      </c>
      <c r="AL33" s="362">
        <f t="shared" si="9"/>
        <v>-1.0899999999999999</v>
      </c>
      <c r="AM33" s="347">
        <v>4</v>
      </c>
      <c r="AN33" s="345">
        <v>1.39</v>
      </c>
      <c r="AO33" s="363">
        <f t="shared" si="10"/>
        <v>0.66999999999999993</v>
      </c>
      <c r="AP33" s="347">
        <v>1</v>
      </c>
      <c r="AQ33" s="321">
        <v>1.25</v>
      </c>
      <c r="AR33" s="343">
        <f t="shared" si="11"/>
        <v>0.53</v>
      </c>
      <c r="AS33" s="309">
        <v>2</v>
      </c>
      <c r="AT33" s="371">
        <v>0.62</v>
      </c>
      <c r="AU33" s="372">
        <f t="shared" si="12"/>
        <v>-9.9999999999999978E-2</v>
      </c>
      <c r="AV33" s="320">
        <v>3</v>
      </c>
      <c r="AX33" s="307" t="s">
        <v>406</v>
      </c>
      <c r="AY33" s="307" t="s">
        <v>269</v>
      </c>
      <c r="AZ33" s="308" t="s">
        <v>269</v>
      </c>
      <c r="BA33" s="308" t="s">
        <v>269</v>
      </c>
      <c r="BB33" s="307" t="s">
        <v>269</v>
      </c>
      <c r="BC33" s="308" t="s">
        <v>269</v>
      </c>
      <c r="BD33" s="308" t="s">
        <v>269</v>
      </c>
      <c r="BE33" s="307" t="s">
        <v>269</v>
      </c>
      <c r="BF33" s="308" t="s">
        <v>269</v>
      </c>
      <c r="BG33" s="309" t="s">
        <v>269</v>
      </c>
      <c r="BH33" s="307" t="s">
        <v>269</v>
      </c>
      <c r="BI33" s="308" t="s">
        <v>269</v>
      </c>
      <c r="BJ33" s="309" t="s">
        <v>269</v>
      </c>
      <c r="BK33" s="440" t="s">
        <v>269</v>
      </c>
      <c r="BL33" s="441" t="s">
        <v>269</v>
      </c>
      <c r="BM33" s="442" t="s">
        <v>269</v>
      </c>
      <c r="BO33" s="307" t="s">
        <v>238</v>
      </c>
      <c r="BP33" s="307" t="s">
        <v>269</v>
      </c>
      <c r="BQ33" s="308" t="s">
        <v>269</v>
      </c>
      <c r="BR33" s="308" t="s">
        <v>269</v>
      </c>
      <c r="BS33" s="307" t="s">
        <v>269</v>
      </c>
      <c r="BT33" s="308" t="s">
        <v>269</v>
      </c>
      <c r="BU33" s="308" t="s">
        <v>269</v>
      </c>
      <c r="BV33" s="482" t="s">
        <v>269</v>
      </c>
      <c r="BW33" s="483" t="s">
        <v>269</v>
      </c>
      <c r="BX33" s="484" t="s">
        <v>269</v>
      </c>
      <c r="BY33" s="307" t="s">
        <v>269</v>
      </c>
      <c r="BZ33" s="308" t="s">
        <v>269</v>
      </c>
      <c r="CA33" s="309" t="s">
        <v>269</v>
      </c>
      <c r="CB33" s="482" t="s">
        <v>269</v>
      </c>
      <c r="CC33" s="483" t="s">
        <v>269</v>
      </c>
      <c r="CD33" s="484" t="s">
        <v>269</v>
      </c>
      <c r="CF33" s="307" t="s">
        <v>238</v>
      </c>
      <c r="CG33" s="440" t="s">
        <v>269</v>
      </c>
      <c r="CH33" s="441" t="s">
        <v>269</v>
      </c>
      <c r="CI33" s="441" t="s">
        <v>269</v>
      </c>
      <c r="CJ33" s="307" t="s">
        <v>269</v>
      </c>
      <c r="CK33" s="308" t="s">
        <v>269</v>
      </c>
      <c r="CL33" s="308" t="s">
        <v>269</v>
      </c>
      <c r="CM33" s="92" t="s">
        <v>269</v>
      </c>
      <c r="CN33" s="93" t="s">
        <v>269</v>
      </c>
      <c r="CO33" s="803" t="s">
        <v>269</v>
      </c>
      <c r="CP33" s="307" t="s">
        <v>269</v>
      </c>
      <c r="CQ33" s="308" t="s">
        <v>269</v>
      </c>
      <c r="CR33" s="309" t="s">
        <v>269</v>
      </c>
      <c r="CT33" s="307" t="s">
        <v>238</v>
      </c>
      <c r="CU33" s="307" t="s">
        <v>269</v>
      </c>
      <c r="CV33" s="308" t="s">
        <v>269</v>
      </c>
      <c r="CW33" s="308" t="s">
        <v>269</v>
      </c>
      <c r="CX33" s="307" t="s">
        <v>269</v>
      </c>
      <c r="CY33" s="308" t="s">
        <v>269</v>
      </c>
      <c r="CZ33" s="308" t="s">
        <v>269</v>
      </c>
      <c r="DA33" s="825" t="s">
        <v>269</v>
      </c>
      <c r="DB33" s="826" t="s">
        <v>269</v>
      </c>
      <c r="DC33" s="827" t="s">
        <v>269</v>
      </c>
      <c r="DD33" s="307" t="s">
        <v>269</v>
      </c>
      <c r="DE33" s="308" t="s">
        <v>269</v>
      </c>
      <c r="DF33" s="309" t="s">
        <v>269</v>
      </c>
      <c r="DG33" s="92" t="s">
        <v>269</v>
      </c>
      <c r="DH33" s="93" t="s">
        <v>269</v>
      </c>
      <c r="DI33" s="803" t="s">
        <v>269</v>
      </c>
      <c r="DK33" s="307" t="s">
        <v>238</v>
      </c>
      <c r="DL33" s="307" t="s">
        <v>269</v>
      </c>
      <c r="DM33" s="308" t="s">
        <v>269</v>
      </c>
      <c r="DN33" s="308" t="s">
        <v>269</v>
      </c>
      <c r="DO33" s="307" t="s">
        <v>269</v>
      </c>
      <c r="DP33" s="308" t="s">
        <v>269</v>
      </c>
      <c r="DQ33" s="308" t="s">
        <v>269</v>
      </c>
      <c r="DR33" s="563" t="s">
        <v>269</v>
      </c>
      <c r="DS33" s="564" t="s">
        <v>269</v>
      </c>
      <c r="DT33" s="565" t="s">
        <v>269</v>
      </c>
      <c r="DU33" s="307" t="s">
        <v>269</v>
      </c>
      <c r="DV33" s="308" t="s">
        <v>269</v>
      </c>
      <c r="DW33" s="309" t="s">
        <v>269</v>
      </c>
    </row>
    <row r="34" spans="1:127">
      <c r="A34" s="306" t="s">
        <v>435</v>
      </c>
      <c r="C34" s="307">
        <v>12.61</v>
      </c>
      <c r="D34" s="307">
        <v>16.93</v>
      </c>
      <c r="E34" s="308">
        <f t="shared" si="0"/>
        <v>4.32</v>
      </c>
      <c r="F34" s="322">
        <v>1</v>
      </c>
      <c r="G34" s="351">
        <v>10.57</v>
      </c>
      <c r="H34" s="310">
        <f t="shared" si="1"/>
        <v>-2.0399999999999991</v>
      </c>
      <c r="I34" s="349">
        <v>2</v>
      </c>
      <c r="J34" s="359"/>
      <c r="K34" s="307">
        <v>16.79</v>
      </c>
      <c r="L34" s="345">
        <v>15.75</v>
      </c>
      <c r="M34" s="346">
        <f t="shared" si="2"/>
        <v>-1.0399999999999991</v>
      </c>
      <c r="N34" s="347">
        <v>2</v>
      </c>
      <c r="O34" s="321">
        <v>20.399999999999999</v>
      </c>
      <c r="P34" s="308">
        <f t="shared" si="3"/>
        <v>3.6099999999999994</v>
      </c>
      <c r="Q34" s="309">
        <v>1</v>
      </c>
      <c r="R34" s="361">
        <v>13.54</v>
      </c>
      <c r="S34" s="313">
        <f t="shared" si="4"/>
        <v>-3.25</v>
      </c>
      <c r="T34" s="314">
        <v>3</v>
      </c>
      <c r="V34" s="345">
        <v>15.75</v>
      </c>
      <c r="W34" s="345">
        <v>15.81</v>
      </c>
      <c r="X34" s="362">
        <f t="shared" si="5"/>
        <v>6.0000000000000497E-2</v>
      </c>
      <c r="Y34" s="347">
        <v>4</v>
      </c>
      <c r="Z34" s="345">
        <v>16.14</v>
      </c>
      <c r="AA34" s="363">
        <f t="shared" si="8"/>
        <v>0.39000000000000057</v>
      </c>
      <c r="AB34" s="347">
        <v>3</v>
      </c>
      <c r="AC34" s="307">
        <v>16.23</v>
      </c>
      <c r="AD34" s="343">
        <f t="shared" si="6"/>
        <v>0.48000000000000043</v>
      </c>
      <c r="AE34" s="309">
        <v>1</v>
      </c>
      <c r="AF34" s="369">
        <v>16.18</v>
      </c>
      <c r="AG34" s="370">
        <f t="shared" si="7"/>
        <v>0.42999999999999972</v>
      </c>
      <c r="AH34" s="356">
        <v>2</v>
      </c>
      <c r="AJ34" s="345">
        <v>0.3</v>
      </c>
      <c r="AK34" s="345">
        <v>-0.81</v>
      </c>
      <c r="AL34" s="362">
        <f t="shared" si="9"/>
        <v>-1.1100000000000001</v>
      </c>
      <c r="AM34" s="347">
        <v>4</v>
      </c>
      <c r="AN34" s="345">
        <v>1.35</v>
      </c>
      <c r="AO34" s="363">
        <f t="shared" si="10"/>
        <v>1.05</v>
      </c>
      <c r="AP34" s="347">
        <v>1</v>
      </c>
      <c r="AQ34" s="307">
        <v>1</v>
      </c>
      <c r="AR34" s="343">
        <f t="shared" si="11"/>
        <v>0.7</v>
      </c>
      <c r="AS34" s="322">
        <v>2</v>
      </c>
      <c r="AT34" s="371">
        <v>-0.13</v>
      </c>
      <c r="AU34" s="372">
        <f t="shared" si="12"/>
        <v>-0.43</v>
      </c>
      <c r="AV34" s="333">
        <v>3</v>
      </c>
      <c r="AX34" s="307" t="s">
        <v>406</v>
      </c>
      <c r="AY34" s="307" t="s">
        <v>269</v>
      </c>
      <c r="AZ34" s="308" t="s">
        <v>269</v>
      </c>
      <c r="BA34" s="308" t="s">
        <v>269</v>
      </c>
      <c r="BB34" s="307" t="s">
        <v>269</v>
      </c>
      <c r="BC34" s="308" t="s">
        <v>269</v>
      </c>
      <c r="BD34" s="308" t="s">
        <v>269</v>
      </c>
      <c r="BE34" s="307" t="s">
        <v>269</v>
      </c>
      <c r="BF34" s="308" t="s">
        <v>269</v>
      </c>
      <c r="BG34" s="309" t="s">
        <v>269</v>
      </c>
      <c r="BH34" s="307" t="s">
        <v>269</v>
      </c>
      <c r="BI34" s="308" t="s">
        <v>269</v>
      </c>
      <c r="BJ34" s="309" t="s">
        <v>269</v>
      </c>
      <c r="BK34" s="440" t="s">
        <v>269</v>
      </c>
      <c r="BL34" s="441" t="s">
        <v>269</v>
      </c>
      <c r="BM34" s="442" t="s">
        <v>269</v>
      </c>
      <c r="BO34" s="307" t="s">
        <v>238</v>
      </c>
      <c r="BP34" s="307" t="s">
        <v>269</v>
      </c>
      <c r="BQ34" s="308" t="s">
        <v>269</v>
      </c>
      <c r="BR34" s="308" t="s">
        <v>269</v>
      </c>
      <c r="BS34" s="307" t="s">
        <v>269</v>
      </c>
      <c r="BT34" s="308" t="s">
        <v>269</v>
      </c>
      <c r="BU34" s="308" t="s">
        <v>269</v>
      </c>
      <c r="BV34" s="482" t="s">
        <v>269</v>
      </c>
      <c r="BW34" s="483" t="s">
        <v>269</v>
      </c>
      <c r="BX34" s="484" t="s">
        <v>269</v>
      </c>
      <c r="BY34" s="307" t="s">
        <v>269</v>
      </c>
      <c r="BZ34" s="308" t="s">
        <v>269</v>
      </c>
      <c r="CA34" s="309" t="s">
        <v>269</v>
      </c>
      <c r="CB34" s="482" t="s">
        <v>269</v>
      </c>
      <c r="CC34" s="483" t="s">
        <v>269</v>
      </c>
      <c r="CD34" s="484" t="s">
        <v>269</v>
      </c>
      <c r="CF34" s="307" t="s">
        <v>238</v>
      </c>
      <c r="CG34" s="440" t="s">
        <v>269</v>
      </c>
      <c r="CH34" s="441" t="s">
        <v>269</v>
      </c>
      <c r="CI34" s="441" t="s">
        <v>269</v>
      </c>
      <c r="CJ34" s="307" t="s">
        <v>269</v>
      </c>
      <c r="CK34" s="308" t="s">
        <v>269</v>
      </c>
      <c r="CL34" s="308" t="s">
        <v>269</v>
      </c>
      <c r="CM34" s="92" t="s">
        <v>269</v>
      </c>
      <c r="CN34" s="93" t="s">
        <v>269</v>
      </c>
      <c r="CO34" s="803" t="s">
        <v>269</v>
      </c>
      <c r="CP34" s="307" t="s">
        <v>269</v>
      </c>
      <c r="CQ34" s="308" t="s">
        <v>269</v>
      </c>
      <c r="CR34" s="309" t="s">
        <v>269</v>
      </c>
      <c r="CT34" s="307" t="s">
        <v>238</v>
      </c>
      <c r="CU34" s="307" t="s">
        <v>269</v>
      </c>
      <c r="CV34" s="308" t="s">
        <v>269</v>
      </c>
      <c r="CW34" s="308" t="s">
        <v>269</v>
      </c>
      <c r="CX34" s="307" t="s">
        <v>269</v>
      </c>
      <c r="CY34" s="308" t="s">
        <v>269</v>
      </c>
      <c r="CZ34" s="308" t="s">
        <v>269</v>
      </c>
      <c r="DA34" s="825" t="s">
        <v>269</v>
      </c>
      <c r="DB34" s="826" t="s">
        <v>269</v>
      </c>
      <c r="DC34" s="827" t="s">
        <v>269</v>
      </c>
      <c r="DD34" s="307" t="s">
        <v>269</v>
      </c>
      <c r="DE34" s="308" t="s">
        <v>269</v>
      </c>
      <c r="DF34" s="309" t="s">
        <v>269</v>
      </c>
      <c r="DG34" s="92" t="s">
        <v>269</v>
      </c>
      <c r="DH34" s="93" t="s">
        <v>269</v>
      </c>
      <c r="DI34" s="803" t="s">
        <v>269</v>
      </c>
      <c r="DK34" s="307" t="s">
        <v>238</v>
      </c>
      <c r="DL34" s="307" t="s">
        <v>269</v>
      </c>
      <c r="DM34" s="308" t="s">
        <v>269</v>
      </c>
      <c r="DN34" s="308" t="s">
        <v>269</v>
      </c>
      <c r="DO34" s="307" t="s">
        <v>269</v>
      </c>
      <c r="DP34" s="308" t="s">
        <v>269</v>
      </c>
      <c r="DQ34" s="308" t="s">
        <v>269</v>
      </c>
      <c r="DR34" s="563" t="s">
        <v>269</v>
      </c>
      <c r="DS34" s="564" t="s">
        <v>269</v>
      </c>
      <c r="DT34" s="565" t="s">
        <v>269</v>
      </c>
      <c r="DU34" s="307" t="s">
        <v>269</v>
      </c>
      <c r="DV34" s="308" t="s">
        <v>269</v>
      </c>
      <c r="DW34" s="309" t="s">
        <v>269</v>
      </c>
    </row>
    <row r="35" spans="1:127">
      <c r="A35" s="306" t="s">
        <v>436</v>
      </c>
      <c r="C35" s="307">
        <v>15.24</v>
      </c>
      <c r="D35" s="307">
        <v>20.440000000000001</v>
      </c>
      <c r="E35" s="308">
        <f t="shared" si="0"/>
        <v>5.2000000000000011</v>
      </c>
      <c r="F35" s="309">
        <v>1</v>
      </c>
      <c r="G35" s="360">
        <v>12.54</v>
      </c>
      <c r="H35" s="310">
        <f t="shared" si="1"/>
        <v>-2.7000000000000011</v>
      </c>
      <c r="I35" s="349">
        <v>2</v>
      </c>
      <c r="J35" s="359"/>
      <c r="K35" s="307">
        <v>16.93</v>
      </c>
      <c r="L35" s="345">
        <v>17.239999999999998</v>
      </c>
      <c r="M35" s="346">
        <f t="shared" si="2"/>
        <v>0.30999999999999872</v>
      </c>
      <c r="N35" s="347">
        <v>2</v>
      </c>
      <c r="O35" s="307">
        <v>21.99</v>
      </c>
      <c r="P35" s="308">
        <f t="shared" si="3"/>
        <v>5.0599999999999987</v>
      </c>
      <c r="Q35" s="322">
        <v>1</v>
      </c>
      <c r="R35" s="361">
        <v>14.94</v>
      </c>
      <c r="S35" s="313">
        <f t="shared" si="4"/>
        <v>-1.9900000000000002</v>
      </c>
      <c r="T35" s="327">
        <v>3</v>
      </c>
      <c r="V35" s="345">
        <v>13.55</v>
      </c>
      <c r="W35" s="345">
        <v>13.76</v>
      </c>
      <c r="X35" s="362">
        <f t="shared" si="5"/>
        <v>0.20999999999999908</v>
      </c>
      <c r="Y35" s="347">
        <v>4</v>
      </c>
      <c r="Z35" s="345">
        <v>13.96</v>
      </c>
      <c r="AA35" s="363">
        <f t="shared" si="8"/>
        <v>0.41000000000000014</v>
      </c>
      <c r="AB35" s="347">
        <v>3</v>
      </c>
      <c r="AC35" s="321">
        <v>14.12</v>
      </c>
      <c r="AD35" s="343">
        <f t="shared" si="6"/>
        <v>0.56999999999999851</v>
      </c>
      <c r="AE35" s="309">
        <v>1</v>
      </c>
      <c r="AF35" s="369">
        <v>14.11</v>
      </c>
      <c r="AG35" s="367">
        <f t="shared" si="7"/>
        <v>0.55999999999999872</v>
      </c>
      <c r="AH35" s="317">
        <v>2</v>
      </c>
      <c r="AJ35" s="345">
        <v>0.86</v>
      </c>
      <c r="AK35" s="345">
        <v>-1.59</v>
      </c>
      <c r="AL35" s="362">
        <f t="shared" si="9"/>
        <v>-2.4500000000000002</v>
      </c>
      <c r="AM35" s="347">
        <v>4</v>
      </c>
      <c r="AN35" s="345">
        <v>1.77</v>
      </c>
      <c r="AO35" s="363">
        <f t="shared" si="10"/>
        <v>0.91</v>
      </c>
      <c r="AP35" s="347">
        <v>1</v>
      </c>
      <c r="AQ35" s="307">
        <v>1.1399999999999999</v>
      </c>
      <c r="AR35" s="343">
        <f t="shared" si="11"/>
        <v>0.27999999999999992</v>
      </c>
      <c r="AS35" s="309">
        <v>2</v>
      </c>
      <c r="AT35" s="371">
        <v>0.28999999999999998</v>
      </c>
      <c r="AU35" s="372">
        <f t="shared" si="12"/>
        <v>-0.57000000000000006</v>
      </c>
      <c r="AV35" s="358">
        <v>3</v>
      </c>
      <c r="AX35" s="307" t="s">
        <v>406</v>
      </c>
      <c r="AY35" s="307" t="s">
        <v>269</v>
      </c>
      <c r="AZ35" s="308" t="s">
        <v>269</v>
      </c>
      <c r="BA35" s="308" t="s">
        <v>269</v>
      </c>
      <c r="BB35" s="307" t="s">
        <v>269</v>
      </c>
      <c r="BC35" s="308" t="s">
        <v>269</v>
      </c>
      <c r="BD35" s="308" t="s">
        <v>269</v>
      </c>
      <c r="BE35" s="307" t="s">
        <v>269</v>
      </c>
      <c r="BF35" s="308" t="s">
        <v>269</v>
      </c>
      <c r="BG35" s="309" t="s">
        <v>269</v>
      </c>
      <c r="BH35" s="307" t="s">
        <v>269</v>
      </c>
      <c r="BI35" s="308" t="s">
        <v>269</v>
      </c>
      <c r="BJ35" s="309" t="s">
        <v>269</v>
      </c>
      <c r="BK35" s="440" t="s">
        <v>269</v>
      </c>
      <c r="BL35" s="441" t="s">
        <v>269</v>
      </c>
      <c r="BM35" s="442" t="s">
        <v>269</v>
      </c>
      <c r="BO35" s="307" t="s">
        <v>238</v>
      </c>
      <c r="BP35" s="307" t="s">
        <v>269</v>
      </c>
      <c r="BQ35" s="308" t="s">
        <v>269</v>
      </c>
      <c r="BR35" s="308" t="s">
        <v>269</v>
      </c>
      <c r="BS35" s="307" t="s">
        <v>269</v>
      </c>
      <c r="BT35" s="308" t="s">
        <v>269</v>
      </c>
      <c r="BU35" s="308" t="s">
        <v>269</v>
      </c>
      <c r="BV35" s="482" t="s">
        <v>269</v>
      </c>
      <c r="BW35" s="483" t="s">
        <v>269</v>
      </c>
      <c r="BX35" s="484" t="s">
        <v>269</v>
      </c>
      <c r="BY35" s="307" t="s">
        <v>269</v>
      </c>
      <c r="BZ35" s="308" t="s">
        <v>269</v>
      </c>
      <c r="CA35" s="309" t="s">
        <v>269</v>
      </c>
      <c r="CB35" s="482" t="s">
        <v>269</v>
      </c>
      <c r="CC35" s="483" t="s">
        <v>269</v>
      </c>
      <c r="CD35" s="484" t="s">
        <v>269</v>
      </c>
      <c r="CF35" s="307" t="s">
        <v>238</v>
      </c>
      <c r="CG35" s="440" t="s">
        <v>269</v>
      </c>
      <c r="CH35" s="441" t="s">
        <v>269</v>
      </c>
      <c r="CI35" s="441" t="s">
        <v>269</v>
      </c>
      <c r="CJ35" s="307" t="s">
        <v>269</v>
      </c>
      <c r="CK35" s="308" t="s">
        <v>269</v>
      </c>
      <c r="CL35" s="308" t="s">
        <v>269</v>
      </c>
      <c r="CM35" s="92" t="s">
        <v>269</v>
      </c>
      <c r="CN35" s="93" t="s">
        <v>269</v>
      </c>
      <c r="CO35" s="803" t="s">
        <v>269</v>
      </c>
      <c r="CP35" s="307" t="s">
        <v>269</v>
      </c>
      <c r="CQ35" s="308" t="s">
        <v>269</v>
      </c>
      <c r="CR35" s="309" t="s">
        <v>269</v>
      </c>
      <c r="CT35" s="307" t="s">
        <v>238</v>
      </c>
      <c r="CU35" s="307" t="s">
        <v>269</v>
      </c>
      <c r="CV35" s="308" t="s">
        <v>269</v>
      </c>
      <c r="CW35" s="308" t="s">
        <v>269</v>
      </c>
      <c r="CX35" s="307" t="s">
        <v>269</v>
      </c>
      <c r="CY35" s="308" t="s">
        <v>269</v>
      </c>
      <c r="CZ35" s="308" t="s">
        <v>269</v>
      </c>
      <c r="DA35" s="825" t="s">
        <v>269</v>
      </c>
      <c r="DB35" s="826" t="s">
        <v>269</v>
      </c>
      <c r="DC35" s="827" t="s">
        <v>269</v>
      </c>
      <c r="DD35" s="307" t="s">
        <v>269</v>
      </c>
      <c r="DE35" s="308" t="s">
        <v>269</v>
      </c>
      <c r="DF35" s="309" t="s">
        <v>269</v>
      </c>
      <c r="DG35" s="92" t="s">
        <v>269</v>
      </c>
      <c r="DH35" s="93" t="s">
        <v>269</v>
      </c>
      <c r="DI35" s="803" t="s">
        <v>269</v>
      </c>
      <c r="DK35" s="307" t="s">
        <v>238</v>
      </c>
      <c r="DL35" s="307" t="s">
        <v>269</v>
      </c>
      <c r="DM35" s="308" t="s">
        <v>269</v>
      </c>
      <c r="DN35" s="308" t="s">
        <v>269</v>
      </c>
      <c r="DO35" s="307" t="s">
        <v>269</v>
      </c>
      <c r="DP35" s="308" t="s">
        <v>269</v>
      </c>
      <c r="DQ35" s="308" t="s">
        <v>269</v>
      </c>
      <c r="DR35" s="563" t="s">
        <v>269</v>
      </c>
      <c r="DS35" s="564" t="s">
        <v>269</v>
      </c>
      <c r="DT35" s="565" t="s">
        <v>269</v>
      </c>
      <c r="DU35" s="307" t="s">
        <v>269</v>
      </c>
      <c r="DV35" s="308" t="s">
        <v>269</v>
      </c>
      <c r="DW35" s="309" t="s">
        <v>269</v>
      </c>
    </row>
    <row r="36" spans="1:127">
      <c r="A36" s="306" t="s">
        <v>437</v>
      </c>
      <c r="C36" s="307">
        <v>17.5</v>
      </c>
      <c r="D36" s="307">
        <v>22.68</v>
      </c>
      <c r="E36" s="308">
        <f t="shared" si="0"/>
        <v>5.18</v>
      </c>
      <c r="F36" s="322">
        <v>1</v>
      </c>
      <c r="G36" s="351">
        <v>14.41</v>
      </c>
      <c r="H36" s="310">
        <f t="shared" si="1"/>
        <v>-3.09</v>
      </c>
      <c r="I36" s="349">
        <v>2</v>
      </c>
      <c r="J36" s="359"/>
      <c r="K36" s="307">
        <v>14.61</v>
      </c>
      <c r="L36" s="307">
        <v>15.21</v>
      </c>
      <c r="M36" s="346">
        <f t="shared" si="2"/>
        <v>0.60000000000000142</v>
      </c>
      <c r="N36" s="347">
        <v>2</v>
      </c>
      <c r="O36" s="345">
        <v>19.440000000000001</v>
      </c>
      <c r="P36" s="308">
        <f t="shared" si="3"/>
        <v>4.8300000000000018</v>
      </c>
      <c r="Q36" s="309">
        <v>1</v>
      </c>
      <c r="R36" s="361">
        <v>11.75</v>
      </c>
      <c r="S36" s="313">
        <f t="shared" si="4"/>
        <v>-2.8599999999999994</v>
      </c>
      <c r="T36" s="354">
        <v>3</v>
      </c>
      <c r="V36" s="345">
        <v>15.53</v>
      </c>
      <c r="W36" s="345">
        <v>15.84</v>
      </c>
      <c r="X36" s="362">
        <f t="shared" si="5"/>
        <v>0.3100000000000005</v>
      </c>
      <c r="Y36" s="347">
        <v>4</v>
      </c>
      <c r="Z36" s="345">
        <v>16.05</v>
      </c>
      <c r="AA36" s="363">
        <f t="shared" si="8"/>
        <v>0.52000000000000135</v>
      </c>
      <c r="AB36" s="347">
        <v>3</v>
      </c>
      <c r="AC36" s="307">
        <v>16.149999999999999</v>
      </c>
      <c r="AD36" s="343">
        <f t="shared" si="6"/>
        <v>0.61999999999999922</v>
      </c>
      <c r="AE36" s="322">
        <v>1</v>
      </c>
      <c r="AF36" s="369">
        <v>16.13</v>
      </c>
      <c r="AG36" s="375">
        <f t="shared" si="7"/>
        <v>0.59999999999999964</v>
      </c>
      <c r="AH36" s="317">
        <v>2</v>
      </c>
      <c r="AJ36" s="345">
        <v>1</v>
      </c>
      <c r="AK36" s="345">
        <v>-2.59</v>
      </c>
      <c r="AL36" s="362">
        <f t="shared" si="9"/>
        <v>-3.59</v>
      </c>
      <c r="AM36" s="347">
        <v>4</v>
      </c>
      <c r="AN36" s="345">
        <v>1.4</v>
      </c>
      <c r="AO36" s="363">
        <f t="shared" si="10"/>
        <v>0.39999999999999991</v>
      </c>
      <c r="AP36" s="347">
        <v>1</v>
      </c>
      <c r="AQ36" s="307">
        <v>1.04</v>
      </c>
      <c r="AR36" s="343">
        <f t="shared" si="11"/>
        <v>4.0000000000000036E-2</v>
      </c>
      <c r="AS36" s="322">
        <v>2</v>
      </c>
      <c r="AT36" s="371">
        <v>0.2</v>
      </c>
      <c r="AU36" s="372">
        <f t="shared" si="12"/>
        <v>-0.8</v>
      </c>
      <c r="AV36" s="320">
        <v>3</v>
      </c>
      <c r="AX36" s="307" t="s">
        <v>406</v>
      </c>
      <c r="AY36" s="307" t="s">
        <v>269</v>
      </c>
      <c r="AZ36" s="308" t="s">
        <v>269</v>
      </c>
      <c r="BA36" s="308" t="s">
        <v>269</v>
      </c>
      <c r="BB36" s="307" t="s">
        <v>269</v>
      </c>
      <c r="BC36" s="308" t="s">
        <v>269</v>
      </c>
      <c r="BD36" s="308" t="s">
        <v>269</v>
      </c>
      <c r="BE36" s="307" t="s">
        <v>269</v>
      </c>
      <c r="BF36" s="308" t="s">
        <v>269</v>
      </c>
      <c r="BG36" s="309" t="s">
        <v>269</v>
      </c>
      <c r="BH36" s="307" t="s">
        <v>269</v>
      </c>
      <c r="BI36" s="308" t="s">
        <v>269</v>
      </c>
      <c r="BJ36" s="309" t="s">
        <v>269</v>
      </c>
      <c r="BK36" s="440" t="s">
        <v>269</v>
      </c>
      <c r="BL36" s="441" t="s">
        <v>269</v>
      </c>
      <c r="BM36" s="442" t="s">
        <v>269</v>
      </c>
      <c r="BO36" s="307" t="s">
        <v>238</v>
      </c>
      <c r="BP36" s="307" t="s">
        <v>269</v>
      </c>
      <c r="BQ36" s="308" t="s">
        <v>269</v>
      </c>
      <c r="BR36" s="308" t="s">
        <v>269</v>
      </c>
      <c r="BS36" s="307" t="s">
        <v>269</v>
      </c>
      <c r="BT36" s="308" t="s">
        <v>269</v>
      </c>
      <c r="BU36" s="308" t="s">
        <v>269</v>
      </c>
      <c r="BV36" s="482" t="s">
        <v>269</v>
      </c>
      <c r="BW36" s="483" t="s">
        <v>269</v>
      </c>
      <c r="BX36" s="484" t="s">
        <v>269</v>
      </c>
      <c r="BY36" s="307" t="s">
        <v>269</v>
      </c>
      <c r="BZ36" s="308" t="s">
        <v>269</v>
      </c>
      <c r="CA36" s="309" t="s">
        <v>269</v>
      </c>
      <c r="CB36" s="482" t="s">
        <v>269</v>
      </c>
      <c r="CC36" s="483" t="s">
        <v>269</v>
      </c>
      <c r="CD36" s="484" t="s">
        <v>269</v>
      </c>
      <c r="CF36" s="307" t="s">
        <v>238</v>
      </c>
      <c r="CG36" s="440" t="s">
        <v>269</v>
      </c>
      <c r="CH36" s="441" t="s">
        <v>269</v>
      </c>
      <c r="CI36" s="441" t="s">
        <v>269</v>
      </c>
      <c r="CJ36" s="307" t="s">
        <v>269</v>
      </c>
      <c r="CK36" s="308" t="s">
        <v>269</v>
      </c>
      <c r="CL36" s="308" t="s">
        <v>269</v>
      </c>
      <c r="CM36" s="92" t="s">
        <v>269</v>
      </c>
      <c r="CN36" s="93" t="s">
        <v>269</v>
      </c>
      <c r="CO36" s="803" t="s">
        <v>269</v>
      </c>
      <c r="CP36" s="307" t="s">
        <v>269</v>
      </c>
      <c r="CQ36" s="308" t="s">
        <v>269</v>
      </c>
      <c r="CR36" s="309" t="s">
        <v>269</v>
      </c>
      <c r="CT36" s="307" t="s">
        <v>238</v>
      </c>
      <c r="CU36" s="307" t="s">
        <v>269</v>
      </c>
      <c r="CV36" s="308" t="s">
        <v>269</v>
      </c>
      <c r="CW36" s="308" t="s">
        <v>269</v>
      </c>
      <c r="CX36" s="307" t="s">
        <v>269</v>
      </c>
      <c r="CY36" s="308" t="s">
        <v>269</v>
      </c>
      <c r="CZ36" s="308" t="s">
        <v>269</v>
      </c>
      <c r="DA36" s="825" t="s">
        <v>269</v>
      </c>
      <c r="DB36" s="826" t="s">
        <v>269</v>
      </c>
      <c r="DC36" s="827" t="s">
        <v>269</v>
      </c>
      <c r="DD36" s="307" t="s">
        <v>269</v>
      </c>
      <c r="DE36" s="308" t="s">
        <v>269</v>
      </c>
      <c r="DF36" s="309" t="s">
        <v>269</v>
      </c>
      <c r="DG36" s="92" t="s">
        <v>269</v>
      </c>
      <c r="DH36" s="93" t="s">
        <v>269</v>
      </c>
      <c r="DI36" s="803" t="s">
        <v>269</v>
      </c>
      <c r="DK36" s="307" t="s">
        <v>238</v>
      </c>
      <c r="DL36" s="307" t="s">
        <v>269</v>
      </c>
      <c r="DM36" s="308" t="s">
        <v>269</v>
      </c>
      <c r="DN36" s="308" t="s">
        <v>269</v>
      </c>
      <c r="DO36" s="307" t="s">
        <v>269</v>
      </c>
      <c r="DP36" s="308" t="s">
        <v>269</v>
      </c>
      <c r="DQ36" s="308" t="s">
        <v>269</v>
      </c>
      <c r="DR36" s="563" t="s">
        <v>269</v>
      </c>
      <c r="DS36" s="564" t="s">
        <v>269</v>
      </c>
      <c r="DT36" s="565" t="s">
        <v>269</v>
      </c>
      <c r="DU36" s="307" t="s">
        <v>269</v>
      </c>
      <c r="DV36" s="308" t="s">
        <v>269</v>
      </c>
      <c r="DW36" s="309" t="s">
        <v>269</v>
      </c>
    </row>
    <row r="37" spans="1:127">
      <c r="A37" s="306" t="s">
        <v>438</v>
      </c>
      <c r="C37" s="307">
        <v>19.440000000000001</v>
      </c>
      <c r="D37" s="307">
        <v>23.19</v>
      </c>
      <c r="E37" s="308">
        <f t="shared" si="0"/>
        <v>3.75</v>
      </c>
      <c r="F37" s="309">
        <v>1</v>
      </c>
      <c r="G37" s="360">
        <v>14.94</v>
      </c>
      <c r="H37" s="310">
        <f t="shared" si="1"/>
        <v>-4.5000000000000018</v>
      </c>
      <c r="I37" s="349">
        <v>2</v>
      </c>
      <c r="J37" s="359"/>
      <c r="K37" s="307">
        <v>12.2</v>
      </c>
      <c r="L37" s="307">
        <v>12.51</v>
      </c>
      <c r="M37" s="346">
        <f t="shared" si="2"/>
        <v>0.3100000000000005</v>
      </c>
      <c r="N37" s="347">
        <v>2</v>
      </c>
      <c r="O37" s="307">
        <v>16.02</v>
      </c>
      <c r="P37" s="308">
        <f t="shared" si="3"/>
        <v>3.8200000000000003</v>
      </c>
      <c r="Q37" s="309">
        <v>1</v>
      </c>
      <c r="R37" s="361">
        <v>8.3800000000000008</v>
      </c>
      <c r="S37" s="313">
        <f t="shared" si="4"/>
        <v>-3.8199999999999985</v>
      </c>
      <c r="T37" s="354">
        <v>3</v>
      </c>
      <c r="V37" s="345">
        <v>13.86</v>
      </c>
      <c r="W37" s="345">
        <v>14.27</v>
      </c>
      <c r="X37" s="362">
        <f t="shared" si="5"/>
        <v>0.41000000000000014</v>
      </c>
      <c r="Y37" s="347">
        <v>4</v>
      </c>
      <c r="Z37" s="345">
        <v>14.47</v>
      </c>
      <c r="AA37" s="363">
        <f t="shared" si="8"/>
        <v>0.61000000000000121</v>
      </c>
      <c r="AB37" s="347">
        <v>3</v>
      </c>
      <c r="AC37" s="307">
        <v>14.58</v>
      </c>
      <c r="AD37" s="343">
        <f t="shared" si="6"/>
        <v>0.72000000000000064</v>
      </c>
      <c r="AE37" s="322">
        <v>1</v>
      </c>
      <c r="AF37" s="369">
        <v>14.55</v>
      </c>
      <c r="AG37" s="375">
        <f t="shared" si="7"/>
        <v>0.69000000000000128</v>
      </c>
      <c r="AH37" s="330">
        <v>2</v>
      </c>
      <c r="AJ37" s="345">
        <v>1.1599999999999999</v>
      </c>
      <c r="AK37" s="345">
        <v>-2.78</v>
      </c>
      <c r="AL37" s="362">
        <f t="shared" si="9"/>
        <v>-3.9399999999999995</v>
      </c>
      <c r="AM37" s="347">
        <v>4</v>
      </c>
      <c r="AN37" s="345">
        <v>1.47</v>
      </c>
      <c r="AO37" s="363">
        <f t="shared" si="10"/>
        <v>0.31000000000000005</v>
      </c>
      <c r="AP37" s="347">
        <v>1</v>
      </c>
      <c r="AQ37" s="321">
        <v>1.33</v>
      </c>
      <c r="AR37" s="343">
        <f t="shared" si="11"/>
        <v>0.17000000000000015</v>
      </c>
      <c r="AS37" s="309">
        <v>2</v>
      </c>
      <c r="AT37" s="371">
        <v>-0.17</v>
      </c>
      <c r="AU37" s="372">
        <f t="shared" si="12"/>
        <v>-1.3299999999999998</v>
      </c>
      <c r="AV37" s="320">
        <v>3</v>
      </c>
      <c r="AX37" s="307" t="s">
        <v>406</v>
      </c>
      <c r="AY37" s="307" t="s">
        <v>269</v>
      </c>
      <c r="AZ37" s="308" t="s">
        <v>269</v>
      </c>
      <c r="BA37" s="308" t="s">
        <v>269</v>
      </c>
      <c r="BB37" s="307" t="s">
        <v>269</v>
      </c>
      <c r="BC37" s="308" t="s">
        <v>269</v>
      </c>
      <c r="BD37" s="308" t="s">
        <v>269</v>
      </c>
      <c r="BE37" s="307" t="s">
        <v>269</v>
      </c>
      <c r="BF37" s="308" t="s">
        <v>269</v>
      </c>
      <c r="BG37" s="309" t="s">
        <v>269</v>
      </c>
      <c r="BH37" s="307" t="s">
        <v>269</v>
      </c>
      <c r="BI37" s="308" t="s">
        <v>269</v>
      </c>
      <c r="BJ37" s="309" t="s">
        <v>269</v>
      </c>
      <c r="BK37" s="440" t="s">
        <v>269</v>
      </c>
      <c r="BL37" s="441" t="s">
        <v>269</v>
      </c>
      <c r="BM37" s="442" t="s">
        <v>269</v>
      </c>
      <c r="BO37" s="307" t="s">
        <v>238</v>
      </c>
      <c r="BP37" s="307" t="s">
        <v>269</v>
      </c>
      <c r="BQ37" s="308" t="s">
        <v>269</v>
      </c>
      <c r="BR37" s="308" t="s">
        <v>269</v>
      </c>
      <c r="BS37" s="307" t="s">
        <v>269</v>
      </c>
      <c r="BT37" s="308" t="s">
        <v>269</v>
      </c>
      <c r="BU37" s="308" t="s">
        <v>269</v>
      </c>
      <c r="BV37" s="482" t="s">
        <v>269</v>
      </c>
      <c r="BW37" s="483" t="s">
        <v>269</v>
      </c>
      <c r="BX37" s="484" t="s">
        <v>269</v>
      </c>
      <c r="BY37" s="307" t="s">
        <v>269</v>
      </c>
      <c r="BZ37" s="308" t="s">
        <v>269</v>
      </c>
      <c r="CA37" s="309" t="s">
        <v>269</v>
      </c>
      <c r="CB37" s="482" t="s">
        <v>269</v>
      </c>
      <c r="CC37" s="483" t="s">
        <v>269</v>
      </c>
      <c r="CD37" s="484" t="s">
        <v>269</v>
      </c>
      <c r="CF37" s="307" t="s">
        <v>238</v>
      </c>
      <c r="CG37" s="440" t="s">
        <v>269</v>
      </c>
      <c r="CH37" s="441" t="s">
        <v>269</v>
      </c>
      <c r="CI37" s="441" t="s">
        <v>269</v>
      </c>
      <c r="CJ37" s="307" t="s">
        <v>269</v>
      </c>
      <c r="CK37" s="308" t="s">
        <v>269</v>
      </c>
      <c r="CL37" s="308" t="s">
        <v>269</v>
      </c>
      <c r="CM37" s="92" t="s">
        <v>269</v>
      </c>
      <c r="CN37" s="93" t="s">
        <v>269</v>
      </c>
      <c r="CO37" s="803" t="s">
        <v>269</v>
      </c>
      <c r="CP37" s="307" t="s">
        <v>269</v>
      </c>
      <c r="CQ37" s="308" t="s">
        <v>269</v>
      </c>
      <c r="CR37" s="309" t="s">
        <v>269</v>
      </c>
      <c r="CT37" s="307" t="s">
        <v>238</v>
      </c>
      <c r="CU37" s="307" t="s">
        <v>269</v>
      </c>
      <c r="CV37" s="308" t="s">
        <v>269</v>
      </c>
      <c r="CW37" s="308" t="s">
        <v>269</v>
      </c>
      <c r="CX37" s="307" t="s">
        <v>269</v>
      </c>
      <c r="CY37" s="308" t="s">
        <v>269</v>
      </c>
      <c r="CZ37" s="308" t="s">
        <v>269</v>
      </c>
      <c r="DA37" s="825" t="s">
        <v>269</v>
      </c>
      <c r="DB37" s="826" t="s">
        <v>269</v>
      </c>
      <c r="DC37" s="827" t="s">
        <v>269</v>
      </c>
      <c r="DD37" s="307" t="s">
        <v>269</v>
      </c>
      <c r="DE37" s="308" t="s">
        <v>269</v>
      </c>
      <c r="DF37" s="309" t="s">
        <v>269</v>
      </c>
      <c r="DG37" s="92" t="s">
        <v>269</v>
      </c>
      <c r="DH37" s="93" t="s">
        <v>269</v>
      </c>
      <c r="DI37" s="803" t="s">
        <v>269</v>
      </c>
      <c r="DK37" s="307" t="s">
        <v>238</v>
      </c>
      <c r="DL37" s="307" t="s">
        <v>269</v>
      </c>
      <c r="DM37" s="308" t="s">
        <v>269</v>
      </c>
      <c r="DN37" s="308" t="s">
        <v>269</v>
      </c>
      <c r="DO37" s="307" t="s">
        <v>269</v>
      </c>
      <c r="DP37" s="308" t="s">
        <v>269</v>
      </c>
      <c r="DQ37" s="308" t="s">
        <v>269</v>
      </c>
      <c r="DR37" s="563" t="s">
        <v>269</v>
      </c>
      <c r="DS37" s="564" t="s">
        <v>269</v>
      </c>
      <c r="DT37" s="565" t="s">
        <v>269</v>
      </c>
      <c r="DU37" s="307" t="s">
        <v>269</v>
      </c>
      <c r="DV37" s="308" t="s">
        <v>269</v>
      </c>
      <c r="DW37" s="309" t="s">
        <v>269</v>
      </c>
    </row>
    <row r="38" spans="1:127">
      <c r="A38" s="306" t="s">
        <v>439</v>
      </c>
      <c r="C38" s="307">
        <v>21.14</v>
      </c>
      <c r="D38" s="307">
        <v>24.75</v>
      </c>
      <c r="E38" s="308">
        <f t="shared" si="0"/>
        <v>3.6099999999999994</v>
      </c>
      <c r="F38" s="309">
        <v>1</v>
      </c>
      <c r="G38" s="360">
        <v>16.68</v>
      </c>
      <c r="H38" s="310">
        <f t="shared" si="1"/>
        <v>-4.4600000000000009</v>
      </c>
      <c r="I38" s="349">
        <v>2</v>
      </c>
      <c r="J38" s="359"/>
      <c r="K38" s="307">
        <v>10.76</v>
      </c>
      <c r="L38" s="345">
        <v>10.75</v>
      </c>
      <c r="M38" s="346">
        <f t="shared" si="2"/>
        <v>-9.9999999999997868E-3</v>
      </c>
      <c r="N38" s="347">
        <v>2</v>
      </c>
      <c r="O38" s="307">
        <v>14.69</v>
      </c>
      <c r="P38" s="308">
        <f t="shared" si="3"/>
        <v>3.9299999999999997</v>
      </c>
      <c r="Q38" s="322">
        <v>1</v>
      </c>
      <c r="R38" s="361">
        <v>6.53</v>
      </c>
      <c r="S38" s="313">
        <f t="shared" si="4"/>
        <v>-4.2299999999999995</v>
      </c>
      <c r="T38" s="314">
        <v>3</v>
      </c>
      <c r="V38" s="345">
        <v>12.77</v>
      </c>
      <c r="W38" s="345">
        <v>13.19</v>
      </c>
      <c r="X38" s="362">
        <f t="shared" si="5"/>
        <v>0.41999999999999993</v>
      </c>
      <c r="Y38" s="347">
        <v>4</v>
      </c>
      <c r="Z38" s="345">
        <v>13.29</v>
      </c>
      <c r="AA38" s="363">
        <f t="shared" si="8"/>
        <v>0.51999999999999957</v>
      </c>
      <c r="AB38" s="347">
        <v>3</v>
      </c>
      <c r="AC38" s="321">
        <v>13.54</v>
      </c>
      <c r="AD38" s="343">
        <f t="shared" si="6"/>
        <v>0.76999999999999957</v>
      </c>
      <c r="AE38" s="309">
        <v>1</v>
      </c>
      <c r="AF38" s="369">
        <v>13.47</v>
      </c>
      <c r="AG38" s="375">
        <f t="shared" si="7"/>
        <v>0.70000000000000107</v>
      </c>
      <c r="AH38" s="317">
        <v>2</v>
      </c>
      <c r="AJ38" s="345">
        <v>1.31</v>
      </c>
      <c r="AK38" s="345">
        <v>-3.69</v>
      </c>
      <c r="AL38" s="362">
        <f t="shared" si="9"/>
        <v>-5</v>
      </c>
      <c r="AM38" s="347">
        <v>4</v>
      </c>
      <c r="AN38" s="345">
        <v>1.66</v>
      </c>
      <c r="AO38" s="363">
        <f t="shared" si="10"/>
        <v>0.34999999999999987</v>
      </c>
      <c r="AP38" s="347">
        <v>1</v>
      </c>
      <c r="AQ38" s="307">
        <v>1.4</v>
      </c>
      <c r="AR38" s="343">
        <f t="shared" si="11"/>
        <v>8.9999999999999858E-2</v>
      </c>
      <c r="AS38" s="322">
        <v>2</v>
      </c>
      <c r="AT38" s="371">
        <v>-0.33</v>
      </c>
      <c r="AU38" s="372">
        <f t="shared" si="12"/>
        <v>-1.6400000000000001</v>
      </c>
      <c r="AV38" s="333">
        <v>3</v>
      </c>
      <c r="AX38" s="307" t="s">
        <v>406</v>
      </c>
      <c r="AY38" s="307" t="s">
        <v>269</v>
      </c>
      <c r="AZ38" s="308" t="s">
        <v>269</v>
      </c>
      <c r="BA38" s="308" t="s">
        <v>269</v>
      </c>
      <c r="BB38" s="307" t="s">
        <v>269</v>
      </c>
      <c r="BC38" s="308" t="s">
        <v>269</v>
      </c>
      <c r="BD38" s="308" t="s">
        <v>269</v>
      </c>
      <c r="BE38" s="307" t="s">
        <v>269</v>
      </c>
      <c r="BF38" s="308" t="s">
        <v>269</v>
      </c>
      <c r="BG38" s="309" t="s">
        <v>269</v>
      </c>
      <c r="BH38" s="307" t="s">
        <v>269</v>
      </c>
      <c r="BI38" s="308" t="s">
        <v>269</v>
      </c>
      <c r="BJ38" s="309" t="s">
        <v>269</v>
      </c>
      <c r="BK38" s="440" t="s">
        <v>269</v>
      </c>
      <c r="BL38" s="441" t="s">
        <v>269</v>
      </c>
      <c r="BM38" s="442" t="s">
        <v>269</v>
      </c>
      <c r="BO38" s="307" t="s">
        <v>238</v>
      </c>
      <c r="BP38" s="307" t="s">
        <v>269</v>
      </c>
      <c r="BQ38" s="308" t="s">
        <v>269</v>
      </c>
      <c r="BR38" s="308" t="s">
        <v>269</v>
      </c>
      <c r="BS38" s="307" t="s">
        <v>269</v>
      </c>
      <c r="BT38" s="308" t="s">
        <v>269</v>
      </c>
      <c r="BU38" s="308" t="s">
        <v>269</v>
      </c>
      <c r="BV38" s="482" t="s">
        <v>269</v>
      </c>
      <c r="BW38" s="483" t="s">
        <v>269</v>
      </c>
      <c r="BX38" s="484" t="s">
        <v>269</v>
      </c>
      <c r="BY38" s="307" t="s">
        <v>269</v>
      </c>
      <c r="BZ38" s="308" t="s">
        <v>269</v>
      </c>
      <c r="CA38" s="309" t="s">
        <v>269</v>
      </c>
      <c r="CB38" s="482" t="s">
        <v>269</v>
      </c>
      <c r="CC38" s="483" t="s">
        <v>269</v>
      </c>
      <c r="CD38" s="484" t="s">
        <v>269</v>
      </c>
      <c r="CF38" s="307" t="s">
        <v>238</v>
      </c>
      <c r="CG38" s="440" t="s">
        <v>269</v>
      </c>
      <c r="CH38" s="441" t="s">
        <v>269</v>
      </c>
      <c r="CI38" s="441" t="s">
        <v>269</v>
      </c>
      <c r="CJ38" s="307" t="s">
        <v>269</v>
      </c>
      <c r="CK38" s="308" t="s">
        <v>269</v>
      </c>
      <c r="CL38" s="308" t="s">
        <v>269</v>
      </c>
      <c r="CM38" s="92" t="s">
        <v>269</v>
      </c>
      <c r="CN38" s="93" t="s">
        <v>269</v>
      </c>
      <c r="CO38" s="803" t="s">
        <v>269</v>
      </c>
      <c r="CP38" s="307" t="s">
        <v>269</v>
      </c>
      <c r="CQ38" s="308" t="s">
        <v>269</v>
      </c>
      <c r="CR38" s="309" t="s">
        <v>269</v>
      </c>
      <c r="CT38" s="307" t="s">
        <v>238</v>
      </c>
      <c r="CU38" s="307" t="s">
        <v>269</v>
      </c>
      <c r="CV38" s="308" t="s">
        <v>269</v>
      </c>
      <c r="CW38" s="308" t="s">
        <v>269</v>
      </c>
      <c r="CX38" s="307" t="s">
        <v>269</v>
      </c>
      <c r="CY38" s="308" t="s">
        <v>269</v>
      </c>
      <c r="CZ38" s="308" t="s">
        <v>269</v>
      </c>
      <c r="DA38" s="825" t="s">
        <v>269</v>
      </c>
      <c r="DB38" s="826" t="s">
        <v>269</v>
      </c>
      <c r="DC38" s="827" t="s">
        <v>269</v>
      </c>
      <c r="DD38" s="307" t="s">
        <v>269</v>
      </c>
      <c r="DE38" s="308" t="s">
        <v>269</v>
      </c>
      <c r="DF38" s="309" t="s">
        <v>269</v>
      </c>
      <c r="DG38" s="92" t="s">
        <v>269</v>
      </c>
      <c r="DH38" s="93" t="s">
        <v>269</v>
      </c>
      <c r="DI38" s="803" t="s">
        <v>269</v>
      </c>
      <c r="DK38" s="307">
        <v>0.13</v>
      </c>
      <c r="DL38" s="307">
        <v>-0.06</v>
      </c>
      <c r="DM38" s="362" t="e">
        <f t="shared" ref="DM38:DM77" si="13">DL38-$CF38</f>
        <v>#VALUE!</v>
      </c>
      <c r="DN38" s="308">
        <v>2</v>
      </c>
      <c r="DO38" s="307">
        <v>0.11</v>
      </c>
      <c r="DP38" s="362" t="e">
        <f t="shared" ref="DP38:DP77" si="14">DO38-$CF38</f>
        <v>#VALUE!</v>
      </c>
      <c r="DQ38" s="308">
        <v>1</v>
      </c>
      <c r="DR38" s="563">
        <v>-0.11</v>
      </c>
      <c r="DS38" s="569" t="e">
        <f t="shared" ref="DS38:DS77" si="15">DR38-$CF38</f>
        <v>#VALUE!</v>
      </c>
      <c r="DT38" s="565">
        <v>3</v>
      </c>
      <c r="DU38" s="307">
        <v>-0.53</v>
      </c>
      <c r="DV38" s="362" t="e">
        <f t="shared" ref="DV38:DV77" si="16">DU38-$CF38</f>
        <v>#VALUE!</v>
      </c>
      <c r="DW38" s="309">
        <v>4</v>
      </c>
    </row>
    <row r="39" spans="1:127">
      <c r="A39" s="306" t="s">
        <v>440</v>
      </c>
      <c r="C39" s="307">
        <v>21.14</v>
      </c>
      <c r="D39" s="307">
        <v>24.37</v>
      </c>
      <c r="E39" s="308">
        <f t="shared" si="0"/>
        <v>3.2300000000000004</v>
      </c>
      <c r="F39" s="309">
        <v>1</v>
      </c>
      <c r="G39" s="360">
        <v>16.62</v>
      </c>
      <c r="H39" s="310">
        <f t="shared" si="1"/>
        <v>-4.5199999999999996</v>
      </c>
      <c r="I39" s="349">
        <v>2</v>
      </c>
      <c r="J39" s="359"/>
      <c r="K39" s="307">
        <v>10.76</v>
      </c>
      <c r="L39" s="345">
        <v>10.29</v>
      </c>
      <c r="M39" s="346">
        <f t="shared" si="2"/>
        <v>-0.47000000000000064</v>
      </c>
      <c r="N39" s="347">
        <v>2</v>
      </c>
      <c r="O39" s="321">
        <v>12.04</v>
      </c>
      <c r="P39" s="308">
        <f t="shared" si="3"/>
        <v>1.2799999999999994</v>
      </c>
      <c r="Q39" s="309">
        <v>1</v>
      </c>
      <c r="R39" s="361">
        <v>6.52</v>
      </c>
      <c r="S39" s="313">
        <f t="shared" si="4"/>
        <v>-4.24</v>
      </c>
      <c r="T39" s="314">
        <v>3</v>
      </c>
      <c r="V39" s="345">
        <v>12.77</v>
      </c>
      <c r="W39" s="345">
        <v>13.19</v>
      </c>
      <c r="X39" s="362">
        <f t="shared" si="5"/>
        <v>0.41999999999999993</v>
      </c>
      <c r="Y39" s="347">
        <v>4</v>
      </c>
      <c r="Z39" s="345">
        <v>13.29</v>
      </c>
      <c r="AA39" s="363">
        <f t="shared" si="8"/>
        <v>0.51999999999999957</v>
      </c>
      <c r="AB39" s="347">
        <v>3</v>
      </c>
      <c r="AC39" s="307">
        <v>13.54</v>
      </c>
      <c r="AD39" s="343">
        <f t="shared" si="6"/>
        <v>0.76999999999999957</v>
      </c>
      <c r="AE39" s="322">
        <v>1</v>
      </c>
      <c r="AF39" s="369">
        <v>13.47</v>
      </c>
      <c r="AG39" s="375">
        <f t="shared" si="7"/>
        <v>0.70000000000000107</v>
      </c>
      <c r="AH39" s="330">
        <v>2</v>
      </c>
      <c r="AJ39" s="345">
        <v>1.31</v>
      </c>
      <c r="AK39" s="345">
        <v>-3.47</v>
      </c>
      <c r="AL39" s="362">
        <f t="shared" si="9"/>
        <v>-4.78</v>
      </c>
      <c r="AM39" s="347">
        <v>4</v>
      </c>
      <c r="AN39" s="345">
        <v>1.55</v>
      </c>
      <c r="AO39" s="363">
        <f t="shared" si="10"/>
        <v>0.24</v>
      </c>
      <c r="AP39" s="347">
        <v>1</v>
      </c>
      <c r="AQ39" s="307">
        <v>1.4</v>
      </c>
      <c r="AR39" s="343">
        <f t="shared" si="11"/>
        <v>8.9999999999999858E-2</v>
      </c>
      <c r="AS39" s="309">
        <v>2</v>
      </c>
      <c r="AT39" s="371">
        <v>-0.34</v>
      </c>
      <c r="AU39" s="372">
        <f t="shared" si="12"/>
        <v>-1.6500000000000001</v>
      </c>
      <c r="AV39" s="358">
        <v>3</v>
      </c>
      <c r="AX39" s="307" t="s">
        <v>406</v>
      </c>
      <c r="AY39" s="307" t="s">
        <v>269</v>
      </c>
      <c r="AZ39" s="308" t="s">
        <v>269</v>
      </c>
      <c r="BA39" s="308" t="s">
        <v>269</v>
      </c>
      <c r="BB39" s="307" t="s">
        <v>269</v>
      </c>
      <c r="BC39" s="308" t="s">
        <v>269</v>
      </c>
      <c r="BD39" s="308" t="s">
        <v>269</v>
      </c>
      <c r="BE39" s="307" t="s">
        <v>269</v>
      </c>
      <c r="BF39" s="308" t="s">
        <v>269</v>
      </c>
      <c r="BG39" s="309" t="s">
        <v>269</v>
      </c>
      <c r="BH39" s="307" t="s">
        <v>269</v>
      </c>
      <c r="BI39" s="308" t="s">
        <v>269</v>
      </c>
      <c r="BJ39" s="309" t="s">
        <v>269</v>
      </c>
      <c r="BK39" s="440" t="s">
        <v>269</v>
      </c>
      <c r="BL39" s="441" t="s">
        <v>269</v>
      </c>
      <c r="BM39" s="442" t="s">
        <v>269</v>
      </c>
      <c r="BO39" s="307" t="s">
        <v>238</v>
      </c>
      <c r="BP39" s="307" t="s">
        <v>269</v>
      </c>
      <c r="BQ39" s="308" t="s">
        <v>269</v>
      </c>
      <c r="BR39" s="308" t="s">
        <v>269</v>
      </c>
      <c r="BS39" s="307" t="s">
        <v>269</v>
      </c>
      <c r="BT39" s="308" t="s">
        <v>269</v>
      </c>
      <c r="BU39" s="308" t="s">
        <v>269</v>
      </c>
      <c r="BV39" s="482" t="s">
        <v>269</v>
      </c>
      <c r="BW39" s="483" t="s">
        <v>269</v>
      </c>
      <c r="BX39" s="484" t="s">
        <v>269</v>
      </c>
      <c r="BY39" s="307" t="s">
        <v>269</v>
      </c>
      <c r="BZ39" s="308" t="s">
        <v>269</v>
      </c>
      <c r="CA39" s="309" t="s">
        <v>269</v>
      </c>
      <c r="CB39" s="482" t="s">
        <v>269</v>
      </c>
      <c r="CC39" s="483" t="s">
        <v>269</v>
      </c>
      <c r="CD39" s="484" t="s">
        <v>269</v>
      </c>
      <c r="CF39" s="307" t="s">
        <v>238</v>
      </c>
      <c r="CG39" s="440" t="s">
        <v>269</v>
      </c>
      <c r="CH39" s="441" t="s">
        <v>269</v>
      </c>
      <c r="CI39" s="441" t="s">
        <v>269</v>
      </c>
      <c r="CJ39" s="307" t="s">
        <v>269</v>
      </c>
      <c r="CK39" s="308" t="s">
        <v>269</v>
      </c>
      <c r="CL39" s="308" t="s">
        <v>269</v>
      </c>
      <c r="CM39" s="92" t="s">
        <v>269</v>
      </c>
      <c r="CN39" s="93" t="s">
        <v>269</v>
      </c>
      <c r="CO39" s="803" t="s">
        <v>269</v>
      </c>
      <c r="CP39" s="307" t="s">
        <v>269</v>
      </c>
      <c r="CQ39" s="308" t="s">
        <v>269</v>
      </c>
      <c r="CR39" s="309" t="s">
        <v>269</v>
      </c>
      <c r="CT39" s="307" t="s">
        <v>238</v>
      </c>
      <c r="CU39" s="307" t="s">
        <v>269</v>
      </c>
      <c r="CV39" s="308" t="s">
        <v>269</v>
      </c>
      <c r="CW39" s="308" t="s">
        <v>269</v>
      </c>
      <c r="CX39" s="307" t="s">
        <v>269</v>
      </c>
      <c r="CY39" s="308" t="s">
        <v>269</v>
      </c>
      <c r="CZ39" s="308" t="s">
        <v>269</v>
      </c>
      <c r="DA39" s="825" t="s">
        <v>269</v>
      </c>
      <c r="DB39" s="826" t="s">
        <v>269</v>
      </c>
      <c r="DC39" s="827" t="s">
        <v>269</v>
      </c>
      <c r="DD39" s="307" t="s">
        <v>269</v>
      </c>
      <c r="DE39" s="308" t="s">
        <v>269</v>
      </c>
      <c r="DF39" s="309" t="s">
        <v>269</v>
      </c>
      <c r="DG39" s="92" t="s">
        <v>269</v>
      </c>
      <c r="DH39" s="93" t="s">
        <v>269</v>
      </c>
      <c r="DI39" s="803" t="s">
        <v>269</v>
      </c>
      <c r="DK39" s="307">
        <v>0.3</v>
      </c>
      <c r="DL39" s="307">
        <v>0.34</v>
      </c>
      <c r="DM39" s="362" t="e">
        <f t="shared" si="13"/>
        <v>#VALUE!</v>
      </c>
      <c r="DN39" s="308">
        <v>3</v>
      </c>
      <c r="DO39" s="307">
        <v>0.56999999999999995</v>
      </c>
      <c r="DP39" s="362" t="e">
        <f t="shared" si="14"/>
        <v>#VALUE!</v>
      </c>
      <c r="DQ39" s="308">
        <v>1</v>
      </c>
      <c r="DR39" s="563">
        <v>0.31</v>
      </c>
      <c r="DS39" s="569" t="e">
        <f t="shared" si="15"/>
        <v>#VALUE!</v>
      </c>
      <c r="DT39" s="565">
        <v>4</v>
      </c>
      <c r="DU39" s="307">
        <v>0.45</v>
      </c>
      <c r="DV39" s="362" t="e">
        <f t="shared" si="16"/>
        <v>#VALUE!</v>
      </c>
      <c r="DW39" s="309">
        <v>2</v>
      </c>
    </row>
    <row r="40" spans="1:127">
      <c r="A40" s="306" t="s">
        <v>441</v>
      </c>
      <c r="C40" s="307">
        <v>23.32</v>
      </c>
      <c r="D40" s="307">
        <v>27.51</v>
      </c>
      <c r="E40" s="308">
        <f t="shared" si="0"/>
        <v>4.1900000000000013</v>
      </c>
      <c r="F40" s="309">
        <v>1</v>
      </c>
      <c r="G40" s="360">
        <v>18.149999999999999</v>
      </c>
      <c r="H40" s="310">
        <f t="shared" si="1"/>
        <v>-5.1700000000000017</v>
      </c>
      <c r="I40" s="349">
        <v>2</v>
      </c>
      <c r="J40" s="359"/>
      <c r="K40" s="307">
        <v>10.7</v>
      </c>
      <c r="L40" s="345">
        <v>10.039999999999999</v>
      </c>
      <c r="M40" s="346">
        <f t="shared" si="2"/>
        <v>-0.66000000000000014</v>
      </c>
      <c r="N40" s="347">
        <v>2</v>
      </c>
      <c r="O40" s="307">
        <v>10.49</v>
      </c>
      <c r="P40" s="308">
        <f t="shared" si="3"/>
        <v>-0.20999999999999908</v>
      </c>
      <c r="Q40" s="322">
        <v>1</v>
      </c>
      <c r="R40" s="361">
        <v>5.91</v>
      </c>
      <c r="S40" s="313">
        <f t="shared" si="4"/>
        <v>-4.7899999999999991</v>
      </c>
      <c r="T40" s="327">
        <v>3</v>
      </c>
      <c r="V40" s="345">
        <v>15.69</v>
      </c>
      <c r="W40" s="345">
        <v>16.05</v>
      </c>
      <c r="X40" s="362">
        <f t="shared" si="5"/>
        <v>0.36000000000000121</v>
      </c>
      <c r="Y40" s="347">
        <v>4</v>
      </c>
      <c r="Z40" s="345">
        <v>16.16</v>
      </c>
      <c r="AA40" s="363">
        <f t="shared" si="8"/>
        <v>0.47000000000000064</v>
      </c>
      <c r="AB40" s="347">
        <v>3</v>
      </c>
      <c r="AC40" s="307">
        <v>16.47</v>
      </c>
      <c r="AD40" s="343">
        <f t="shared" si="6"/>
        <v>0.77999999999999936</v>
      </c>
      <c r="AE40" s="309">
        <v>1</v>
      </c>
      <c r="AF40" s="369">
        <v>16.45</v>
      </c>
      <c r="AG40" s="375">
        <f t="shared" si="7"/>
        <v>0.75999999999999979</v>
      </c>
      <c r="AH40" s="356">
        <v>2</v>
      </c>
      <c r="AJ40" s="345">
        <v>1.65</v>
      </c>
      <c r="AK40" s="345">
        <v>-2.4700000000000002</v>
      </c>
      <c r="AL40" s="362">
        <f t="shared" si="9"/>
        <v>-4.12</v>
      </c>
      <c r="AM40" s="347">
        <v>4</v>
      </c>
      <c r="AN40" s="345">
        <v>2.06</v>
      </c>
      <c r="AO40" s="363">
        <f t="shared" si="10"/>
        <v>0.41000000000000014</v>
      </c>
      <c r="AP40" s="347">
        <v>1</v>
      </c>
      <c r="AQ40" s="307">
        <v>2.06</v>
      </c>
      <c r="AR40" s="343">
        <f t="shared" si="11"/>
        <v>0.41000000000000014</v>
      </c>
      <c r="AS40" s="322">
        <v>1</v>
      </c>
      <c r="AT40" s="371">
        <v>2.06</v>
      </c>
      <c r="AU40" s="372">
        <f t="shared" si="12"/>
        <v>0.41000000000000014</v>
      </c>
      <c r="AV40" s="320">
        <v>3</v>
      </c>
      <c r="AX40" s="307" t="s">
        <v>406</v>
      </c>
      <c r="AY40" s="307" t="s">
        <v>269</v>
      </c>
      <c r="AZ40" s="308" t="s">
        <v>269</v>
      </c>
      <c r="BA40" s="308" t="s">
        <v>269</v>
      </c>
      <c r="BB40" s="307" t="s">
        <v>269</v>
      </c>
      <c r="BC40" s="308" t="s">
        <v>269</v>
      </c>
      <c r="BD40" s="308" t="s">
        <v>269</v>
      </c>
      <c r="BE40" s="307" t="s">
        <v>269</v>
      </c>
      <c r="BF40" s="308" t="s">
        <v>269</v>
      </c>
      <c r="BG40" s="309" t="s">
        <v>269</v>
      </c>
      <c r="BH40" s="307" t="s">
        <v>269</v>
      </c>
      <c r="BI40" s="308" t="s">
        <v>269</v>
      </c>
      <c r="BJ40" s="309" t="s">
        <v>269</v>
      </c>
      <c r="BK40" s="440" t="s">
        <v>269</v>
      </c>
      <c r="BL40" s="441" t="s">
        <v>269</v>
      </c>
      <c r="BM40" s="442" t="s">
        <v>269</v>
      </c>
      <c r="BO40" s="307" t="s">
        <v>238</v>
      </c>
      <c r="BP40" s="307" t="s">
        <v>269</v>
      </c>
      <c r="BQ40" s="308" t="s">
        <v>269</v>
      </c>
      <c r="BR40" s="308" t="s">
        <v>269</v>
      </c>
      <c r="BS40" s="307" t="s">
        <v>269</v>
      </c>
      <c r="BT40" s="308" t="s">
        <v>269</v>
      </c>
      <c r="BU40" s="308" t="s">
        <v>269</v>
      </c>
      <c r="BV40" s="482" t="s">
        <v>269</v>
      </c>
      <c r="BW40" s="483" t="s">
        <v>269</v>
      </c>
      <c r="BX40" s="484" t="s">
        <v>269</v>
      </c>
      <c r="BY40" s="307" t="s">
        <v>269</v>
      </c>
      <c r="BZ40" s="308" t="s">
        <v>269</v>
      </c>
      <c r="CA40" s="309" t="s">
        <v>269</v>
      </c>
      <c r="CB40" s="482" t="s">
        <v>269</v>
      </c>
      <c r="CC40" s="483" t="s">
        <v>269</v>
      </c>
      <c r="CD40" s="484" t="s">
        <v>269</v>
      </c>
      <c r="CF40" s="307" t="s">
        <v>238</v>
      </c>
      <c r="CG40" s="440" t="s">
        <v>269</v>
      </c>
      <c r="CH40" s="441" t="s">
        <v>269</v>
      </c>
      <c r="CI40" s="441" t="s">
        <v>269</v>
      </c>
      <c r="CJ40" s="307" t="s">
        <v>269</v>
      </c>
      <c r="CK40" s="308" t="s">
        <v>269</v>
      </c>
      <c r="CL40" s="308" t="s">
        <v>269</v>
      </c>
      <c r="CM40" s="92" t="s">
        <v>269</v>
      </c>
      <c r="CN40" s="93" t="s">
        <v>269</v>
      </c>
      <c r="CO40" s="803" t="s">
        <v>269</v>
      </c>
      <c r="CP40" s="307" t="s">
        <v>269</v>
      </c>
      <c r="CQ40" s="308" t="s">
        <v>269</v>
      </c>
      <c r="CR40" s="309" t="s">
        <v>269</v>
      </c>
      <c r="CT40" s="307" t="s">
        <v>238</v>
      </c>
      <c r="CU40" s="307" t="s">
        <v>269</v>
      </c>
      <c r="CV40" s="308" t="s">
        <v>269</v>
      </c>
      <c r="CW40" s="308" t="s">
        <v>269</v>
      </c>
      <c r="CX40" s="307" t="s">
        <v>269</v>
      </c>
      <c r="CY40" s="308" t="s">
        <v>269</v>
      </c>
      <c r="CZ40" s="308" t="s">
        <v>269</v>
      </c>
      <c r="DA40" s="825" t="s">
        <v>269</v>
      </c>
      <c r="DB40" s="826" t="s">
        <v>269</v>
      </c>
      <c r="DC40" s="827" t="s">
        <v>269</v>
      </c>
      <c r="DD40" s="307" t="s">
        <v>269</v>
      </c>
      <c r="DE40" s="308" t="s">
        <v>269</v>
      </c>
      <c r="DF40" s="309" t="s">
        <v>269</v>
      </c>
      <c r="DG40" s="92" t="s">
        <v>269</v>
      </c>
      <c r="DH40" s="93" t="s">
        <v>269</v>
      </c>
      <c r="DI40" s="803" t="s">
        <v>269</v>
      </c>
      <c r="DK40" s="307">
        <v>0.47</v>
      </c>
      <c r="DL40" s="307">
        <v>0.2</v>
      </c>
      <c r="DM40" s="362" t="e">
        <f t="shared" si="13"/>
        <v>#VALUE!</v>
      </c>
      <c r="DN40" s="308">
        <v>3</v>
      </c>
      <c r="DO40" s="307">
        <v>0.65</v>
      </c>
      <c r="DP40" s="362" t="e">
        <f t="shared" si="14"/>
        <v>#VALUE!</v>
      </c>
      <c r="DQ40" s="308">
        <v>2</v>
      </c>
      <c r="DR40" s="563">
        <v>0.1</v>
      </c>
      <c r="DS40" s="569" t="e">
        <f t="shared" si="15"/>
        <v>#VALUE!</v>
      </c>
      <c r="DT40" s="565">
        <v>4</v>
      </c>
      <c r="DU40" s="307">
        <v>0.73</v>
      </c>
      <c r="DV40" s="362" t="e">
        <f t="shared" si="16"/>
        <v>#VALUE!</v>
      </c>
      <c r="DW40" s="309">
        <v>1</v>
      </c>
    </row>
    <row r="41" spans="1:127">
      <c r="A41" s="306" t="s">
        <v>442</v>
      </c>
      <c r="C41" s="307">
        <v>20.78</v>
      </c>
      <c r="D41" s="307">
        <v>25.54</v>
      </c>
      <c r="E41" s="308">
        <f t="shared" si="0"/>
        <v>4.759999999999998</v>
      </c>
      <c r="F41" s="309">
        <v>1</v>
      </c>
      <c r="G41" s="360">
        <v>16.190000000000001</v>
      </c>
      <c r="H41" s="310">
        <f t="shared" si="1"/>
        <v>-4.59</v>
      </c>
      <c r="I41" s="349">
        <v>2</v>
      </c>
      <c r="J41" s="359"/>
      <c r="K41" s="307">
        <v>10.44</v>
      </c>
      <c r="L41" s="345">
        <v>10.28</v>
      </c>
      <c r="M41" s="346">
        <f t="shared" si="2"/>
        <v>-0.16000000000000014</v>
      </c>
      <c r="N41" s="347">
        <v>2</v>
      </c>
      <c r="O41" s="307">
        <v>13.96</v>
      </c>
      <c r="P41" s="308">
        <f t="shared" si="3"/>
        <v>3.5200000000000014</v>
      </c>
      <c r="Q41" s="309">
        <v>1</v>
      </c>
      <c r="R41" s="361">
        <v>5.53</v>
      </c>
      <c r="S41" s="313">
        <f t="shared" si="4"/>
        <v>-4.9099999999999993</v>
      </c>
      <c r="T41" s="354">
        <v>3</v>
      </c>
      <c r="V41" s="345">
        <v>16.760000000000002</v>
      </c>
      <c r="W41" s="345">
        <v>17.14</v>
      </c>
      <c r="X41" s="362">
        <f t="shared" si="5"/>
        <v>0.37999999999999901</v>
      </c>
      <c r="Y41" s="347">
        <v>4</v>
      </c>
      <c r="Z41" s="345">
        <v>17.21</v>
      </c>
      <c r="AA41" s="363">
        <f t="shared" si="8"/>
        <v>0.44999999999999929</v>
      </c>
      <c r="AB41" s="347">
        <v>3</v>
      </c>
      <c r="AC41" s="321">
        <v>17.63</v>
      </c>
      <c r="AD41" s="343">
        <f t="shared" si="6"/>
        <v>0.86999999999999744</v>
      </c>
      <c r="AE41" s="309">
        <v>1</v>
      </c>
      <c r="AF41" s="369">
        <v>17.52</v>
      </c>
      <c r="AG41" s="375">
        <f t="shared" si="7"/>
        <v>0.75999999999999801</v>
      </c>
      <c r="AH41" s="317">
        <v>2</v>
      </c>
      <c r="AJ41" s="345">
        <v>1.83</v>
      </c>
      <c r="AK41" s="345">
        <v>-2.12</v>
      </c>
      <c r="AL41" s="362">
        <f t="shared" si="9"/>
        <v>-3.95</v>
      </c>
      <c r="AM41" s="347">
        <v>4</v>
      </c>
      <c r="AN41" s="345">
        <v>2.42</v>
      </c>
      <c r="AO41" s="363">
        <f t="shared" si="10"/>
        <v>0.58999999999999986</v>
      </c>
      <c r="AP41" s="309">
        <v>1</v>
      </c>
      <c r="AQ41" s="321">
        <v>2.39</v>
      </c>
      <c r="AR41" s="343">
        <f t="shared" si="11"/>
        <v>0.56000000000000005</v>
      </c>
      <c r="AS41" s="309">
        <v>2</v>
      </c>
      <c r="AT41" s="371">
        <v>0.35</v>
      </c>
      <c r="AU41" s="372">
        <f t="shared" si="12"/>
        <v>-1.48</v>
      </c>
      <c r="AV41" s="320">
        <v>3</v>
      </c>
      <c r="AX41" s="307" t="s">
        <v>406</v>
      </c>
      <c r="AY41" s="307" t="s">
        <v>269</v>
      </c>
      <c r="AZ41" s="308" t="s">
        <v>269</v>
      </c>
      <c r="BA41" s="308" t="s">
        <v>269</v>
      </c>
      <c r="BB41" s="307" t="s">
        <v>269</v>
      </c>
      <c r="BC41" s="308" t="s">
        <v>269</v>
      </c>
      <c r="BD41" s="308" t="s">
        <v>269</v>
      </c>
      <c r="BE41" s="307" t="s">
        <v>269</v>
      </c>
      <c r="BF41" s="308" t="s">
        <v>269</v>
      </c>
      <c r="BG41" s="309" t="s">
        <v>269</v>
      </c>
      <c r="BH41" s="307" t="s">
        <v>269</v>
      </c>
      <c r="BI41" s="308" t="s">
        <v>269</v>
      </c>
      <c r="BJ41" s="309" t="s">
        <v>269</v>
      </c>
      <c r="BK41" s="440" t="s">
        <v>269</v>
      </c>
      <c r="BL41" s="441" t="s">
        <v>269</v>
      </c>
      <c r="BM41" s="442" t="s">
        <v>269</v>
      </c>
      <c r="BO41" s="307" t="s">
        <v>238</v>
      </c>
      <c r="BP41" s="307" t="s">
        <v>269</v>
      </c>
      <c r="BQ41" s="308" t="s">
        <v>269</v>
      </c>
      <c r="BR41" s="308" t="s">
        <v>269</v>
      </c>
      <c r="BS41" s="307" t="s">
        <v>269</v>
      </c>
      <c r="BT41" s="308" t="s">
        <v>269</v>
      </c>
      <c r="BU41" s="308" t="s">
        <v>269</v>
      </c>
      <c r="BV41" s="482" t="s">
        <v>269</v>
      </c>
      <c r="BW41" s="483" t="s">
        <v>269</v>
      </c>
      <c r="BX41" s="484" t="s">
        <v>269</v>
      </c>
      <c r="BY41" s="307" t="s">
        <v>269</v>
      </c>
      <c r="BZ41" s="308" t="s">
        <v>269</v>
      </c>
      <c r="CA41" s="309" t="s">
        <v>269</v>
      </c>
      <c r="CB41" s="482" t="s">
        <v>269</v>
      </c>
      <c r="CC41" s="483" t="s">
        <v>269</v>
      </c>
      <c r="CD41" s="484" t="s">
        <v>269</v>
      </c>
      <c r="CF41" s="307" t="s">
        <v>238</v>
      </c>
      <c r="CG41" s="440" t="s">
        <v>269</v>
      </c>
      <c r="CH41" s="441" t="s">
        <v>269</v>
      </c>
      <c r="CI41" s="441" t="s">
        <v>269</v>
      </c>
      <c r="CJ41" s="307" t="s">
        <v>269</v>
      </c>
      <c r="CK41" s="308" t="s">
        <v>269</v>
      </c>
      <c r="CL41" s="308" t="s">
        <v>269</v>
      </c>
      <c r="CM41" s="92" t="s">
        <v>269</v>
      </c>
      <c r="CN41" s="93" t="s">
        <v>269</v>
      </c>
      <c r="CO41" s="803" t="s">
        <v>269</v>
      </c>
      <c r="CP41" s="307" t="s">
        <v>269</v>
      </c>
      <c r="CQ41" s="308" t="s">
        <v>269</v>
      </c>
      <c r="CR41" s="309" t="s">
        <v>269</v>
      </c>
      <c r="CT41" s="307" t="s">
        <v>238</v>
      </c>
      <c r="CU41" s="307" t="s">
        <v>269</v>
      </c>
      <c r="CV41" s="308" t="s">
        <v>269</v>
      </c>
      <c r="CW41" s="308" t="s">
        <v>269</v>
      </c>
      <c r="CX41" s="307" t="s">
        <v>269</v>
      </c>
      <c r="CY41" s="308" t="s">
        <v>269</v>
      </c>
      <c r="CZ41" s="308" t="s">
        <v>269</v>
      </c>
      <c r="DA41" s="825" t="s">
        <v>269</v>
      </c>
      <c r="DB41" s="826" t="s">
        <v>269</v>
      </c>
      <c r="DC41" s="827" t="s">
        <v>269</v>
      </c>
      <c r="DD41" s="307" t="s">
        <v>269</v>
      </c>
      <c r="DE41" s="308" t="s">
        <v>269</v>
      </c>
      <c r="DF41" s="309" t="s">
        <v>269</v>
      </c>
      <c r="DG41" s="92" t="s">
        <v>269</v>
      </c>
      <c r="DH41" s="93" t="s">
        <v>269</v>
      </c>
      <c r="DI41" s="803" t="s">
        <v>269</v>
      </c>
      <c r="DK41" s="307">
        <v>0.64</v>
      </c>
      <c r="DL41" s="307">
        <v>0.44</v>
      </c>
      <c r="DM41" s="362" t="e">
        <f t="shared" si="13"/>
        <v>#VALUE!</v>
      </c>
      <c r="DN41" s="308">
        <v>3</v>
      </c>
      <c r="DO41" s="307">
        <v>0.91</v>
      </c>
      <c r="DP41" s="362" t="e">
        <f t="shared" si="14"/>
        <v>#VALUE!</v>
      </c>
      <c r="DQ41" s="308">
        <v>2</v>
      </c>
      <c r="DR41" s="563">
        <v>0.34</v>
      </c>
      <c r="DS41" s="569" t="e">
        <f t="shared" si="15"/>
        <v>#VALUE!</v>
      </c>
      <c r="DT41" s="565">
        <v>4</v>
      </c>
      <c r="DU41" s="307">
        <v>1</v>
      </c>
      <c r="DV41" s="362" t="e">
        <f t="shared" si="16"/>
        <v>#VALUE!</v>
      </c>
      <c r="DW41" s="309">
        <v>1</v>
      </c>
    </row>
    <row r="42" spans="1:127">
      <c r="A42" s="306" t="s">
        <v>443</v>
      </c>
      <c r="C42" s="307">
        <v>16.3</v>
      </c>
      <c r="D42" s="307">
        <v>20.61</v>
      </c>
      <c r="E42" s="308">
        <f t="shared" si="0"/>
        <v>4.3099999999999987</v>
      </c>
      <c r="F42" s="309">
        <v>1</v>
      </c>
      <c r="G42" s="360">
        <v>10.82</v>
      </c>
      <c r="H42" s="310">
        <f t="shared" si="1"/>
        <v>-5.48</v>
      </c>
      <c r="I42" s="349">
        <v>2</v>
      </c>
      <c r="K42" s="307">
        <v>7.57</v>
      </c>
      <c r="L42" s="345">
        <v>7.16</v>
      </c>
      <c r="M42" s="346">
        <f t="shared" si="2"/>
        <v>-0.41000000000000014</v>
      </c>
      <c r="N42" s="347">
        <v>2</v>
      </c>
      <c r="O42" s="307">
        <v>9.11</v>
      </c>
      <c r="P42" s="308">
        <f t="shared" si="3"/>
        <v>1.5399999999999991</v>
      </c>
      <c r="Q42" s="309">
        <v>1</v>
      </c>
      <c r="R42" s="361">
        <v>1.47</v>
      </c>
      <c r="S42" s="313">
        <f t="shared" si="4"/>
        <v>-6.1000000000000005</v>
      </c>
      <c r="T42" s="314">
        <v>3</v>
      </c>
      <c r="V42" s="345">
        <v>8.7899999999999991</v>
      </c>
      <c r="W42" s="345">
        <v>9.19</v>
      </c>
      <c r="X42" s="362">
        <f t="shared" si="5"/>
        <v>0.40000000000000036</v>
      </c>
      <c r="Y42" s="347">
        <v>4</v>
      </c>
      <c r="Z42" s="345">
        <v>9.26</v>
      </c>
      <c r="AA42" s="363">
        <f t="shared" si="8"/>
        <v>0.47000000000000064</v>
      </c>
      <c r="AB42" s="347">
        <v>3</v>
      </c>
      <c r="AC42" s="307">
        <v>9.6300000000000008</v>
      </c>
      <c r="AD42" s="343">
        <f t="shared" si="6"/>
        <v>0.84000000000000163</v>
      </c>
      <c r="AE42" s="322">
        <v>1</v>
      </c>
      <c r="AF42" s="369">
        <v>9.52</v>
      </c>
      <c r="AG42" s="375">
        <f t="shared" si="7"/>
        <v>0.73000000000000043</v>
      </c>
      <c r="AH42" s="330">
        <v>2</v>
      </c>
      <c r="AJ42" s="345">
        <v>2.02</v>
      </c>
      <c r="AK42" s="345">
        <v>-3.84</v>
      </c>
      <c r="AL42" s="362">
        <f t="shared" si="9"/>
        <v>-5.8599999999999994</v>
      </c>
      <c r="AM42" s="347">
        <v>4</v>
      </c>
      <c r="AN42" s="345">
        <v>2.5</v>
      </c>
      <c r="AO42" s="363">
        <f t="shared" si="10"/>
        <v>0.48</v>
      </c>
      <c r="AP42" s="309">
        <v>1</v>
      </c>
      <c r="AQ42" s="307">
        <v>2.25</v>
      </c>
      <c r="AR42" s="343">
        <f t="shared" si="11"/>
        <v>0.22999999999999998</v>
      </c>
      <c r="AS42" s="309">
        <v>2</v>
      </c>
      <c r="AT42" s="371">
        <v>-0.48</v>
      </c>
      <c r="AU42" s="372">
        <f t="shared" si="12"/>
        <v>-2.5</v>
      </c>
      <c r="AV42" s="320">
        <v>3</v>
      </c>
      <c r="AX42" s="307" t="s">
        <v>406</v>
      </c>
      <c r="AY42" s="307" t="s">
        <v>269</v>
      </c>
      <c r="AZ42" s="308" t="s">
        <v>269</v>
      </c>
      <c r="BA42" s="308" t="s">
        <v>269</v>
      </c>
      <c r="BB42" s="307" t="s">
        <v>269</v>
      </c>
      <c r="BC42" s="308" t="s">
        <v>269</v>
      </c>
      <c r="BD42" s="308" t="s">
        <v>269</v>
      </c>
      <c r="BE42" s="307" t="s">
        <v>269</v>
      </c>
      <c r="BF42" s="308" t="s">
        <v>269</v>
      </c>
      <c r="BG42" s="309" t="s">
        <v>269</v>
      </c>
      <c r="BH42" s="307" t="s">
        <v>269</v>
      </c>
      <c r="BI42" s="308" t="s">
        <v>269</v>
      </c>
      <c r="BJ42" s="309" t="s">
        <v>269</v>
      </c>
      <c r="BK42" s="440" t="s">
        <v>269</v>
      </c>
      <c r="BL42" s="441" t="s">
        <v>269</v>
      </c>
      <c r="BM42" s="442" t="s">
        <v>269</v>
      </c>
      <c r="BO42" s="307" t="s">
        <v>238</v>
      </c>
      <c r="BP42" s="307" t="s">
        <v>269</v>
      </c>
      <c r="BQ42" s="308" t="s">
        <v>269</v>
      </c>
      <c r="BR42" s="308" t="s">
        <v>269</v>
      </c>
      <c r="BS42" s="307" t="s">
        <v>269</v>
      </c>
      <c r="BT42" s="308" t="s">
        <v>269</v>
      </c>
      <c r="BU42" s="308" t="s">
        <v>269</v>
      </c>
      <c r="BV42" s="482" t="s">
        <v>269</v>
      </c>
      <c r="BW42" s="483" t="s">
        <v>269</v>
      </c>
      <c r="BX42" s="484" t="s">
        <v>269</v>
      </c>
      <c r="BY42" s="307" t="s">
        <v>269</v>
      </c>
      <c r="BZ42" s="308" t="s">
        <v>269</v>
      </c>
      <c r="CA42" s="309" t="s">
        <v>269</v>
      </c>
      <c r="CB42" s="482" t="s">
        <v>269</v>
      </c>
      <c r="CC42" s="483" t="s">
        <v>269</v>
      </c>
      <c r="CD42" s="484" t="s">
        <v>269</v>
      </c>
      <c r="CF42" s="307" t="s">
        <v>238</v>
      </c>
      <c r="CG42" s="440" t="s">
        <v>269</v>
      </c>
      <c r="CH42" s="441" t="s">
        <v>269</v>
      </c>
      <c r="CI42" s="441" t="s">
        <v>269</v>
      </c>
      <c r="CJ42" s="307" t="s">
        <v>269</v>
      </c>
      <c r="CK42" s="308" t="s">
        <v>269</v>
      </c>
      <c r="CL42" s="308" t="s">
        <v>269</v>
      </c>
      <c r="CM42" s="92" t="s">
        <v>269</v>
      </c>
      <c r="CN42" s="93" t="s">
        <v>269</v>
      </c>
      <c r="CO42" s="803" t="s">
        <v>269</v>
      </c>
      <c r="CP42" s="307" t="s">
        <v>269</v>
      </c>
      <c r="CQ42" s="308" t="s">
        <v>269</v>
      </c>
      <c r="CR42" s="309" t="s">
        <v>269</v>
      </c>
      <c r="CT42" s="307" t="s">
        <v>238</v>
      </c>
      <c r="CU42" s="307" t="s">
        <v>269</v>
      </c>
      <c r="CV42" s="308" t="s">
        <v>269</v>
      </c>
      <c r="CW42" s="308" t="s">
        <v>269</v>
      </c>
      <c r="CX42" s="307" t="s">
        <v>269</v>
      </c>
      <c r="CY42" s="308" t="s">
        <v>269</v>
      </c>
      <c r="CZ42" s="308" t="s">
        <v>269</v>
      </c>
      <c r="DA42" s="825" t="s">
        <v>269</v>
      </c>
      <c r="DB42" s="826" t="s">
        <v>269</v>
      </c>
      <c r="DC42" s="827" t="s">
        <v>269</v>
      </c>
      <c r="DD42" s="307" t="s">
        <v>269</v>
      </c>
      <c r="DE42" s="308" t="s">
        <v>269</v>
      </c>
      <c r="DF42" s="309" t="s">
        <v>269</v>
      </c>
      <c r="DG42" s="92" t="s">
        <v>269</v>
      </c>
      <c r="DH42" s="93" t="s">
        <v>269</v>
      </c>
      <c r="DI42" s="803" t="s">
        <v>269</v>
      </c>
      <c r="DK42" s="307">
        <v>0.83</v>
      </c>
      <c r="DL42" s="307">
        <v>-0.06</v>
      </c>
      <c r="DM42" s="362" t="e">
        <f t="shared" si="13"/>
        <v>#VALUE!</v>
      </c>
      <c r="DN42" s="308">
        <v>3</v>
      </c>
      <c r="DO42" s="307">
        <v>0.33</v>
      </c>
      <c r="DP42" s="362" t="e">
        <f t="shared" si="14"/>
        <v>#VALUE!</v>
      </c>
      <c r="DQ42" s="308">
        <v>2</v>
      </c>
      <c r="DR42" s="563">
        <v>-0.34</v>
      </c>
      <c r="DS42" s="569" t="e">
        <f t="shared" si="15"/>
        <v>#VALUE!</v>
      </c>
      <c r="DT42" s="565">
        <v>4</v>
      </c>
      <c r="DU42" s="307">
        <v>0.73</v>
      </c>
      <c r="DV42" s="362" t="e">
        <f t="shared" si="16"/>
        <v>#VALUE!</v>
      </c>
      <c r="DW42" s="309">
        <v>1</v>
      </c>
    </row>
    <row r="43" spans="1:127">
      <c r="A43" s="306" t="s">
        <v>444</v>
      </c>
      <c r="C43" s="390">
        <v>20.62</v>
      </c>
      <c r="D43" s="307">
        <v>24.98</v>
      </c>
      <c r="E43" s="308">
        <f t="shared" si="0"/>
        <v>4.3599999999999994</v>
      </c>
      <c r="F43" s="309">
        <v>1</v>
      </c>
      <c r="G43" s="360">
        <v>14.86</v>
      </c>
      <c r="H43" s="310">
        <f t="shared" ref="H43:H52" si="17">G43-C43</f>
        <v>-5.7600000000000016</v>
      </c>
      <c r="I43" s="349">
        <v>2</v>
      </c>
      <c r="K43" s="390">
        <v>9.11</v>
      </c>
      <c r="L43" s="345">
        <v>8.39</v>
      </c>
      <c r="M43" s="346">
        <f t="shared" si="2"/>
        <v>-0.71999999999999886</v>
      </c>
      <c r="N43" s="347">
        <v>2</v>
      </c>
      <c r="O43" s="307">
        <v>9.92</v>
      </c>
      <c r="P43" s="308">
        <f t="shared" si="3"/>
        <v>0.8100000000000005</v>
      </c>
      <c r="Q43" s="309">
        <v>1</v>
      </c>
      <c r="R43" s="361">
        <v>3.24</v>
      </c>
      <c r="S43" s="313">
        <f t="shared" si="4"/>
        <v>-5.8699999999999992</v>
      </c>
      <c r="T43" s="314">
        <v>3</v>
      </c>
      <c r="V43" s="393">
        <v>9.61</v>
      </c>
      <c r="W43" s="345">
        <v>10.1</v>
      </c>
      <c r="X43" s="362">
        <f t="shared" si="5"/>
        <v>0.49000000000000021</v>
      </c>
      <c r="Y43" s="347">
        <v>4</v>
      </c>
      <c r="Z43" s="345">
        <v>10.15</v>
      </c>
      <c r="AA43" s="363">
        <f t="shared" si="8"/>
        <v>0.54000000000000092</v>
      </c>
      <c r="AB43" s="347">
        <v>3</v>
      </c>
      <c r="AC43" s="307">
        <v>10.5</v>
      </c>
      <c r="AD43" s="343">
        <f t="shared" si="6"/>
        <v>0.89000000000000057</v>
      </c>
      <c r="AE43" s="322">
        <v>1</v>
      </c>
      <c r="AF43" s="369">
        <v>10.43</v>
      </c>
      <c r="AG43" s="375">
        <f t="shared" si="7"/>
        <v>0.82000000000000028</v>
      </c>
      <c r="AH43" s="330">
        <v>2</v>
      </c>
      <c r="AJ43" s="345">
        <v>2.21</v>
      </c>
      <c r="AK43" s="345">
        <v>-3.84</v>
      </c>
      <c r="AL43" s="362">
        <f t="shared" si="9"/>
        <v>-6.05</v>
      </c>
      <c r="AM43" s="347">
        <v>4</v>
      </c>
      <c r="AN43" s="345">
        <v>2.04</v>
      </c>
      <c r="AO43" s="363">
        <f t="shared" si="10"/>
        <v>-0.16999999999999993</v>
      </c>
      <c r="AP43" s="309">
        <v>2</v>
      </c>
      <c r="AQ43" s="307">
        <v>2.16</v>
      </c>
      <c r="AR43" s="343">
        <f t="shared" si="11"/>
        <v>-4.9999999999999822E-2</v>
      </c>
      <c r="AS43" s="309">
        <v>1</v>
      </c>
      <c r="AT43" s="371">
        <v>-0.24</v>
      </c>
      <c r="AU43" s="372">
        <f t="shared" si="12"/>
        <v>-2.4500000000000002</v>
      </c>
      <c r="AV43" s="320">
        <v>3</v>
      </c>
      <c r="AX43" s="307" t="s">
        <v>406</v>
      </c>
      <c r="AY43" s="307" t="s">
        <v>269</v>
      </c>
      <c r="AZ43" s="308" t="s">
        <v>269</v>
      </c>
      <c r="BA43" s="308" t="s">
        <v>269</v>
      </c>
      <c r="BB43" s="307" t="s">
        <v>269</v>
      </c>
      <c r="BC43" s="308" t="s">
        <v>269</v>
      </c>
      <c r="BD43" s="308" t="s">
        <v>269</v>
      </c>
      <c r="BE43" s="307" t="s">
        <v>269</v>
      </c>
      <c r="BF43" s="308" t="s">
        <v>269</v>
      </c>
      <c r="BG43" s="309" t="s">
        <v>269</v>
      </c>
      <c r="BH43" s="307" t="s">
        <v>269</v>
      </c>
      <c r="BI43" s="308" t="s">
        <v>269</v>
      </c>
      <c r="BJ43" s="309" t="s">
        <v>269</v>
      </c>
      <c r="BK43" s="440" t="s">
        <v>269</v>
      </c>
      <c r="BL43" s="441" t="s">
        <v>269</v>
      </c>
      <c r="BM43" s="442" t="s">
        <v>269</v>
      </c>
      <c r="BO43" s="307" t="s">
        <v>238</v>
      </c>
      <c r="BP43" s="307" t="s">
        <v>269</v>
      </c>
      <c r="BQ43" s="308" t="s">
        <v>269</v>
      </c>
      <c r="BR43" s="308" t="s">
        <v>269</v>
      </c>
      <c r="BS43" s="307" t="s">
        <v>269</v>
      </c>
      <c r="BT43" s="308" t="s">
        <v>269</v>
      </c>
      <c r="BU43" s="308" t="s">
        <v>269</v>
      </c>
      <c r="BV43" s="482" t="s">
        <v>269</v>
      </c>
      <c r="BW43" s="483" t="s">
        <v>269</v>
      </c>
      <c r="BX43" s="484" t="s">
        <v>269</v>
      </c>
      <c r="BY43" s="307" t="s">
        <v>269</v>
      </c>
      <c r="BZ43" s="308" t="s">
        <v>269</v>
      </c>
      <c r="CA43" s="309" t="s">
        <v>269</v>
      </c>
      <c r="CB43" s="482" t="s">
        <v>269</v>
      </c>
      <c r="CC43" s="483" t="s">
        <v>269</v>
      </c>
      <c r="CD43" s="484" t="s">
        <v>269</v>
      </c>
      <c r="CF43" s="307" t="s">
        <v>238</v>
      </c>
      <c r="CG43" s="440" t="s">
        <v>269</v>
      </c>
      <c r="CH43" s="441" t="s">
        <v>269</v>
      </c>
      <c r="CI43" s="441" t="s">
        <v>269</v>
      </c>
      <c r="CJ43" s="307" t="s">
        <v>269</v>
      </c>
      <c r="CK43" s="308" t="s">
        <v>269</v>
      </c>
      <c r="CL43" s="308" t="s">
        <v>269</v>
      </c>
      <c r="CM43" s="92" t="s">
        <v>269</v>
      </c>
      <c r="CN43" s="93" t="s">
        <v>269</v>
      </c>
      <c r="CO43" s="803" t="s">
        <v>269</v>
      </c>
      <c r="CP43" s="307" t="s">
        <v>269</v>
      </c>
      <c r="CQ43" s="308" t="s">
        <v>269</v>
      </c>
      <c r="CR43" s="309" t="s">
        <v>269</v>
      </c>
      <c r="CT43" s="307" t="s">
        <v>238</v>
      </c>
      <c r="CU43" s="307" t="s">
        <v>269</v>
      </c>
      <c r="CV43" s="308" t="s">
        <v>269</v>
      </c>
      <c r="CW43" s="308" t="s">
        <v>269</v>
      </c>
      <c r="CX43" s="307" t="s">
        <v>269</v>
      </c>
      <c r="CY43" s="308" t="s">
        <v>269</v>
      </c>
      <c r="CZ43" s="308" t="s">
        <v>269</v>
      </c>
      <c r="DA43" s="825" t="s">
        <v>269</v>
      </c>
      <c r="DB43" s="826" t="s">
        <v>269</v>
      </c>
      <c r="DC43" s="827" t="s">
        <v>269</v>
      </c>
      <c r="DD43" s="307" t="s">
        <v>269</v>
      </c>
      <c r="DE43" s="308" t="s">
        <v>269</v>
      </c>
      <c r="DF43" s="309" t="s">
        <v>269</v>
      </c>
      <c r="DG43" s="92" t="s">
        <v>269</v>
      </c>
      <c r="DH43" s="93" t="s">
        <v>269</v>
      </c>
      <c r="DI43" s="803" t="s">
        <v>269</v>
      </c>
      <c r="DK43" s="307">
        <v>1.02</v>
      </c>
      <c r="DL43" s="307">
        <v>-0.28999999999999998</v>
      </c>
      <c r="DM43" s="362" t="e">
        <f t="shared" si="13"/>
        <v>#VALUE!</v>
      </c>
      <c r="DN43" s="308">
        <v>3</v>
      </c>
      <c r="DO43" s="307">
        <v>-0.34</v>
      </c>
      <c r="DP43" s="362" t="e">
        <f t="shared" si="14"/>
        <v>#VALUE!</v>
      </c>
      <c r="DQ43" s="308">
        <v>4</v>
      </c>
      <c r="DR43" s="563">
        <v>-0.11</v>
      </c>
      <c r="DS43" s="569" t="e">
        <f t="shared" si="15"/>
        <v>#VALUE!</v>
      </c>
      <c r="DT43" s="565">
        <v>2</v>
      </c>
      <c r="DU43" s="307">
        <v>0.7</v>
      </c>
      <c r="DV43" s="362" t="e">
        <f t="shared" si="16"/>
        <v>#VALUE!</v>
      </c>
      <c r="DW43" s="309">
        <v>1</v>
      </c>
    </row>
    <row r="44" spans="1:127">
      <c r="A44" s="306" t="s">
        <v>445</v>
      </c>
      <c r="C44" s="390">
        <v>13.91</v>
      </c>
      <c r="D44" s="307">
        <v>18.62</v>
      </c>
      <c r="E44" s="308">
        <f t="shared" si="0"/>
        <v>4.7100000000000009</v>
      </c>
      <c r="F44" s="309">
        <v>1</v>
      </c>
      <c r="G44" s="360">
        <v>9.16</v>
      </c>
      <c r="H44" s="310">
        <f t="shared" si="17"/>
        <v>-4.75</v>
      </c>
      <c r="I44" s="349">
        <v>2</v>
      </c>
      <c r="K44" s="390">
        <v>11.32</v>
      </c>
      <c r="L44" s="393">
        <v>10.28</v>
      </c>
      <c r="M44" s="346">
        <f t="shared" si="2"/>
        <v>-1.0400000000000009</v>
      </c>
      <c r="N44" s="347">
        <v>2</v>
      </c>
      <c r="O44" s="307">
        <v>11.68</v>
      </c>
      <c r="P44" s="308">
        <f t="shared" si="3"/>
        <v>0.35999999999999943</v>
      </c>
      <c r="Q44" s="309">
        <v>1</v>
      </c>
      <c r="R44" s="395">
        <v>4.92</v>
      </c>
      <c r="S44" s="313">
        <f t="shared" si="4"/>
        <v>-6.4</v>
      </c>
      <c r="T44" s="314">
        <v>3</v>
      </c>
      <c r="V44" s="393">
        <v>1.77</v>
      </c>
      <c r="W44" s="393">
        <v>2.2599999999999998</v>
      </c>
      <c r="X44" s="362">
        <f t="shared" si="5"/>
        <v>0.48999999999999977</v>
      </c>
      <c r="Y44" s="347">
        <v>3</v>
      </c>
      <c r="Z44" s="393">
        <v>2.2400000000000002</v>
      </c>
      <c r="AA44" s="363">
        <f t="shared" si="8"/>
        <v>0.4700000000000002</v>
      </c>
      <c r="AB44" s="347">
        <v>4</v>
      </c>
      <c r="AC44" s="394">
        <v>2.63</v>
      </c>
      <c r="AD44" s="343">
        <f t="shared" si="6"/>
        <v>0.85999999999999988</v>
      </c>
      <c r="AE44" s="309">
        <v>1</v>
      </c>
      <c r="AF44" s="369">
        <v>2.58</v>
      </c>
      <c r="AG44" s="375">
        <f t="shared" si="7"/>
        <v>0.81</v>
      </c>
      <c r="AH44" s="317">
        <v>2</v>
      </c>
      <c r="AJ44" s="345">
        <v>2.41</v>
      </c>
      <c r="AK44" s="345">
        <v>-3.53</v>
      </c>
      <c r="AL44" s="362">
        <f t="shared" si="9"/>
        <v>-5.9399999999999995</v>
      </c>
      <c r="AM44" s="347">
        <v>4</v>
      </c>
      <c r="AN44" s="345">
        <v>1.26</v>
      </c>
      <c r="AO44" s="363">
        <f t="shared" si="10"/>
        <v>-1.1500000000000001</v>
      </c>
      <c r="AP44" s="309">
        <v>2</v>
      </c>
      <c r="AQ44" s="307">
        <v>2.54</v>
      </c>
      <c r="AR44" s="343">
        <f t="shared" si="11"/>
        <v>0.12999999999999989</v>
      </c>
      <c r="AS44" s="309">
        <v>1</v>
      </c>
      <c r="AT44" s="371">
        <v>0.01</v>
      </c>
      <c r="AU44" s="372">
        <f t="shared" si="12"/>
        <v>-2.4000000000000004</v>
      </c>
      <c r="AV44" s="320">
        <v>3</v>
      </c>
      <c r="AX44" s="307" t="s">
        <v>406</v>
      </c>
      <c r="AY44" s="307" t="s">
        <v>269</v>
      </c>
      <c r="AZ44" s="308" t="s">
        <v>269</v>
      </c>
      <c r="BA44" s="308" t="s">
        <v>269</v>
      </c>
      <c r="BB44" s="307" t="s">
        <v>269</v>
      </c>
      <c r="BC44" s="308" t="s">
        <v>269</v>
      </c>
      <c r="BD44" s="308" t="s">
        <v>269</v>
      </c>
      <c r="BE44" s="307" t="s">
        <v>269</v>
      </c>
      <c r="BF44" s="308" t="s">
        <v>269</v>
      </c>
      <c r="BG44" s="309" t="s">
        <v>269</v>
      </c>
      <c r="BH44" s="307" t="s">
        <v>269</v>
      </c>
      <c r="BI44" s="308" t="s">
        <v>269</v>
      </c>
      <c r="BJ44" s="309" t="s">
        <v>269</v>
      </c>
      <c r="BK44" s="440" t="s">
        <v>269</v>
      </c>
      <c r="BL44" s="441" t="s">
        <v>269</v>
      </c>
      <c r="BM44" s="442" t="s">
        <v>269</v>
      </c>
      <c r="BO44" s="307" t="s">
        <v>238</v>
      </c>
      <c r="BP44" s="307" t="s">
        <v>269</v>
      </c>
      <c r="BQ44" s="308" t="s">
        <v>269</v>
      </c>
      <c r="BR44" s="308" t="s">
        <v>269</v>
      </c>
      <c r="BS44" s="307" t="s">
        <v>269</v>
      </c>
      <c r="BT44" s="308" t="s">
        <v>269</v>
      </c>
      <c r="BU44" s="308" t="s">
        <v>269</v>
      </c>
      <c r="BV44" s="482" t="s">
        <v>269</v>
      </c>
      <c r="BW44" s="483" t="s">
        <v>269</v>
      </c>
      <c r="BX44" s="484" t="s">
        <v>269</v>
      </c>
      <c r="BY44" s="307" t="s">
        <v>269</v>
      </c>
      <c r="BZ44" s="308" t="s">
        <v>269</v>
      </c>
      <c r="CA44" s="309" t="s">
        <v>269</v>
      </c>
      <c r="CB44" s="482" t="s">
        <v>269</v>
      </c>
      <c r="CC44" s="483" t="s">
        <v>269</v>
      </c>
      <c r="CD44" s="484" t="s">
        <v>269</v>
      </c>
      <c r="CF44" s="307" t="s">
        <v>238</v>
      </c>
      <c r="CG44" s="440" t="s">
        <v>269</v>
      </c>
      <c r="CH44" s="441" t="s">
        <v>269</v>
      </c>
      <c r="CI44" s="441" t="s">
        <v>269</v>
      </c>
      <c r="CJ44" s="307" t="s">
        <v>269</v>
      </c>
      <c r="CK44" s="308" t="s">
        <v>269</v>
      </c>
      <c r="CL44" s="308" t="s">
        <v>269</v>
      </c>
      <c r="CM44" s="92" t="s">
        <v>269</v>
      </c>
      <c r="CN44" s="93" t="s">
        <v>269</v>
      </c>
      <c r="CO44" s="803" t="s">
        <v>269</v>
      </c>
      <c r="CP44" s="307" t="s">
        <v>269</v>
      </c>
      <c r="CQ44" s="308" t="s">
        <v>269</v>
      </c>
      <c r="CR44" s="309" t="s">
        <v>269</v>
      </c>
      <c r="CT44" s="307" t="s">
        <v>238</v>
      </c>
      <c r="CU44" s="307" t="s">
        <v>269</v>
      </c>
      <c r="CV44" s="308" t="s">
        <v>269</v>
      </c>
      <c r="CW44" s="308" t="s">
        <v>269</v>
      </c>
      <c r="CX44" s="307" t="s">
        <v>269</v>
      </c>
      <c r="CY44" s="308" t="s">
        <v>269</v>
      </c>
      <c r="CZ44" s="308" t="s">
        <v>269</v>
      </c>
      <c r="DA44" s="825" t="s">
        <v>269</v>
      </c>
      <c r="DB44" s="826" t="s">
        <v>269</v>
      </c>
      <c r="DC44" s="827" t="s">
        <v>269</v>
      </c>
      <c r="DD44" s="307" t="s">
        <v>269</v>
      </c>
      <c r="DE44" s="308" t="s">
        <v>269</v>
      </c>
      <c r="DF44" s="309" t="s">
        <v>269</v>
      </c>
      <c r="DG44" s="92" t="s">
        <v>269</v>
      </c>
      <c r="DH44" s="93" t="s">
        <v>269</v>
      </c>
      <c r="DI44" s="803" t="s">
        <v>269</v>
      </c>
      <c r="DK44" s="307">
        <v>1.22</v>
      </c>
      <c r="DL44" s="307">
        <v>0.63</v>
      </c>
      <c r="DM44" s="362" t="e">
        <f t="shared" si="13"/>
        <v>#VALUE!</v>
      </c>
      <c r="DN44" s="308">
        <v>2</v>
      </c>
      <c r="DO44" s="307">
        <v>-0.54</v>
      </c>
      <c r="DP44" s="362" t="e">
        <f t="shared" si="14"/>
        <v>#VALUE!</v>
      </c>
      <c r="DQ44" s="308">
        <v>4</v>
      </c>
      <c r="DR44" s="563">
        <v>0.17</v>
      </c>
      <c r="DS44" s="569" t="e">
        <f t="shared" si="15"/>
        <v>#VALUE!</v>
      </c>
      <c r="DT44" s="565">
        <v>3</v>
      </c>
      <c r="DU44" s="307">
        <v>1.07</v>
      </c>
      <c r="DV44" s="362" t="e">
        <f t="shared" si="16"/>
        <v>#VALUE!</v>
      </c>
      <c r="DW44" s="309">
        <v>1</v>
      </c>
    </row>
    <row r="45" spans="1:127">
      <c r="A45" s="306" t="s">
        <v>461</v>
      </c>
      <c r="C45" s="390">
        <v>26.29</v>
      </c>
      <c r="D45" s="390">
        <v>31.79</v>
      </c>
      <c r="E45" s="308">
        <f t="shared" si="0"/>
        <v>5.5</v>
      </c>
      <c r="F45" s="309">
        <v>1</v>
      </c>
      <c r="G45" s="405">
        <v>21.21</v>
      </c>
      <c r="H45" s="310">
        <f t="shared" si="17"/>
        <v>-5.0799999999999983</v>
      </c>
      <c r="I45" s="349">
        <v>2</v>
      </c>
      <c r="K45" s="390">
        <v>14.11</v>
      </c>
      <c r="L45" s="390">
        <v>13.21</v>
      </c>
      <c r="M45" s="346">
        <f t="shared" si="2"/>
        <v>-0.89999999999999858</v>
      </c>
      <c r="N45" s="347">
        <v>2</v>
      </c>
      <c r="O45" s="307">
        <v>14.98</v>
      </c>
      <c r="P45" s="308">
        <f t="shared" si="3"/>
        <v>0.87000000000000099</v>
      </c>
      <c r="Q45" s="309">
        <v>1</v>
      </c>
      <c r="R45" s="401">
        <v>7.52</v>
      </c>
      <c r="S45" s="313">
        <f t="shared" si="4"/>
        <v>-6.59</v>
      </c>
      <c r="T45" s="314">
        <v>3</v>
      </c>
      <c r="U45" s="402"/>
      <c r="V45" s="390">
        <v>9.7799999999999994</v>
      </c>
      <c r="W45" s="390">
        <v>10.36</v>
      </c>
      <c r="X45" s="362">
        <f t="shared" si="5"/>
        <v>0.58000000000000007</v>
      </c>
      <c r="Y45" s="347">
        <v>4</v>
      </c>
      <c r="Z45" s="390">
        <v>10.4</v>
      </c>
      <c r="AA45" s="363">
        <f t="shared" si="8"/>
        <v>0.62000000000000099</v>
      </c>
      <c r="AB45" s="347">
        <v>3</v>
      </c>
      <c r="AC45" s="400">
        <v>10.73</v>
      </c>
      <c r="AD45" s="343">
        <f t="shared" si="6"/>
        <v>0.95000000000000107</v>
      </c>
      <c r="AE45" s="309">
        <v>1</v>
      </c>
      <c r="AF45" s="406">
        <v>10.67</v>
      </c>
      <c r="AG45" s="375">
        <f t="shared" si="7"/>
        <v>0.89000000000000057</v>
      </c>
      <c r="AH45" s="317">
        <v>2</v>
      </c>
      <c r="AI45" s="402"/>
      <c r="AJ45" s="307">
        <v>2.61</v>
      </c>
      <c r="AK45" s="307">
        <v>-0.04</v>
      </c>
      <c r="AL45" s="362">
        <f t="shared" si="9"/>
        <v>-2.65</v>
      </c>
      <c r="AM45" s="347">
        <v>4</v>
      </c>
      <c r="AN45" s="307">
        <v>2.5</v>
      </c>
      <c r="AO45" s="363">
        <f t="shared" si="10"/>
        <v>-0.10999999999999988</v>
      </c>
      <c r="AP45" s="309">
        <v>2</v>
      </c>
      <c r="AQ45" s="307">
        <v>3.7</v>
      </c>
      <c r="AR45" s="343">
        <f t="shared" si="11"/>
        <v>1.0900000000000003</v>
      </c>
      <c r="AS45" s="309">
        <v>1</v>
      </c>
      <c r="AT45" s="318">
        <v>1.19</v>
      </c>
      <c r="AU45" s="372">
        <f>AT45-AJ45</f>
        <v>-1.42</v>
      </c>
      <c r="AV45" s="320">
        <v>3</v>
      </c>
      <c r="AX45" s="307">
        <v>7.0000000000000007E-2</v>
      </c>
      <c r="AY45" s="307">
        <v>1.96</v>
      </c>
      <c r="AZ45" s="343">
        <f>AY45-AX45</f>
        <v>1.89</v>
      </c>
      <c r="BA45" s="308">
        <v>1</v>
      </c>
      <c r="BB45" s="307">
        <v>1.55</v>
      </c>
      <c r="BC45" s="363">
        <f>BB45-AX45</f>
        <v>1.48</v>
      </c>
      <c r="BD45" s="308">
        <v>3</v>
      </c>
      <c r="BE45" s="307">
        <v>0.4</v>
      </c>
      <c r="BF45" s="343">
        <f t="shared" ref="BF45:BF78" si="18">BE45-AX45</f>
        <v>0.33</v>
      </c>
      <c r="BG45" s="309">
        <v>4</v>
      </c>
      <c r="BH45" s="307">
        <v>1.73</v>
      </c>
      <c r="BI45" s="343">
        <f t="shared" ref="BI45:BI78" si="19">BH45-AX45</f>
        <v>1.66</v>
      </c>
      <c r="BJ45" s="309">
        <v>2</v>
      </c>
      <c r="BK45" s="440">
        <v>-0.01</v>
      </c>
      <c r="BL45" s="446">
        <f t="shared" ref="BL45:BL52" si="20">BK45-AX45</f>
        <v>-0.08</v>
      </c>
      <c r="BM45" s="442">
        <v>5</v>
      </c>
      <c r="BO45" s="307"/>
      <c r="BP45" s="307"/>
      <c r="BQ45" s="343"/>
      <c r="BR45" s="308"/>
      <c r="BS45" s="307"/>
      <c r="BT45" s="363"/>
      <c r="BU45" s="308"/>
      <c r="BV45" s="482"/>
      <c r="BW45" s="488"/>
      <c r="BX45" s="484"/>
      <c r="BY45" s="307"/>
      <c r="BZ45" s="343"/>
      <c r="CA45" s="309"/>
      <c r="CB45" s="482"/>
      <c r="CC45" s="488"/>
      <c r="CD45" s="484"/>
      <c r="CF45" s="307"/>
      <c r="CG45" s="440"/>
      <c r="CH45" s="446"/>
      <c r="CI45" s="441"/>
      <c r="CJ45" s="307"/>
      <c r="CK45" s="363"/>
      <c r="CL45" s="308"/>
      <c r="CM45" s="92"/>
      <c r="CN45" s="805"/>
      <c r="CO45" s="803"/>
      <c r="CP45" s="307"/>
      <c r="CQ45" s="343"/>
      <c r="CR45" s="309"/>
      <c r="CT45" s="307"/>
      <c r="CU45" s="307"/>
      <c r="CV45" s="343"/>
      <c r="CW45" s="308"/>
      <c r="CX45" s="307"/>
      <c r="CY45" s="363"/>
      <c r="CZ45" s="308"/>
      <c r="DA45" s="825"/>
      <c r="DB45" s="831"/>
      <c r="DC45" s="827"/>
      <c r="DD45" s="307"/>
      <c r="DE45" s="343"/>
      <c r="DF45" s="309"/>
      <c r="DG45" s="92"/>
      <c r="DH45" s="805"/>
      <c r="DI45" s="803"/>
      <c r="DK45" s="307">
        <v>1.45</v>
      </c>
      <c r="DL45" s="307">
        <v>2.27</v>
      </c>
      <c r="DM45" s="362">
        <f t="shared" si="13"/>
        <v>2.27</v>
      </c>
      <c r="DN45" s="308">
        <v>1</v>
      </c>
      <c r="DO45" s="307">
        <v>1.25</v>
      </c>
      <c r="DP45" s="362">
        <f t="shared" si="14"/>
        <v>1.25</v>
      </c>
      <c r="DQ45" s="308">
        <v>4</v>
      </c>
      <c r="DR45" s="563">
        <v>1.29</v>
      </c>
      <c r="DS45" s="569">
        <f t="shared" si="15"/>
        <v>1.29</v>
      </c>
      <c r="DT45" s="565">
        <v>3</v>
      </c>
      <c r="DU45" s="307">
        <v>2.13</v>
      </c>
      <c r="DV45" s="362">
        <f t="shared" si="16"/>
        <v>2.13</v>
      </c>
      <c r="DW45" s="309">
        <v>2</v>
      </c>
    </row>
    <row r="46" spans="1:127">
      <c r="A46" s="306" t="s">
        <v>462</v>
      </c>
      <c r="C46" s="390">
        <v>26.1</v>
      </c>
      <c r="D46" s="390">
        <v>32.229999999999997</v>
      </c>
      <c r="E46" s="308">
        <f t="shared" si="0"/>
        <v>6.1299999999999955</v>
      </c>
      <c r="F46" s="309">
        <v>1</v>
      </c>
      <c r="G46" s="405">
        <v>21.41</v>
      </c>
      <c r="H46" s="310">
        <f t="shared" si="17"/>
        <v>-4.6900000000000013</v>
      </c>
      <c r="I46" s="349">
        <v>2</v>
      </c>
      <c r="J46" s="359"/>
      <c r="K46" s="390">
        <v>13.66</v>
      </c>
      <c r="L46" s="393">
        <v>12.96</v>
      </c>
      <c r="M46" s="346">
        <f t="shared" si="2"/>
        <v>-0.69999999999999929</v>
      </c>
      <c r="N46" s="347">
        <v>2</v>
      </c>
      <c r="O46" s="307">
        <v>14.35</v>
      </c>
      <c r="P46" s="308">
        <f t="shared" si="3"/>
        <v>0.6899999999999995</v>
      </c>
      <c r="Q46" s="309">
        <v>1</v>
      </c>
      <c r="R46" s="395">
        <v>7.27</v>
      </c>
      <c r="S46" s="313">
        <f t="shared" si="4"/>
        <v>-6.3900000000000006</v>
      </c>
      <c r="T46" s="314">
        <v>3</v>
      </c>
      <c r="V46" s="393">
        <v>12.08</v>
      </c>
      <c r="W46" s="345">
        <v>12.65</v>
      </c>
      <c r="X46" s="362">
        <f t="shared" si="5"/>
        <v>0.57000000000000028</v>
      </c>
      <c r="Y46" s="347">
        <v>3</v>
      </c>
      <c r="Z46" s="345">
        <v>12.65</v>
      </c>
      <c r="AA46" s="363">
        <f t="shared" si="8"/>
        <v>0.57000000000000028</v>
      </c>
      <c r="AB46" s="347">
        <v>3</v>
      </c>
      <c r="AC46" s="307">
        <v>13.04</v>
      </c>
      <c r="AD46" s="343">
        <f t="shared" si="6"/>
        <v>0.95999999999999908</v>
      </c>
      <c r="AE46" s="322">
        <v>1</v>
      </c>
      <c r="AF46" s="369">
        <v>12.95</v>
      </c>
      <c r="AG46" s="375">
        <f t="shared" si="7"/>
        <v>0.86999999999999922</v>
      </c>
      <c r="AH46" s="330">
        <v>2</v>
      </c>
      <c r="AJ46" s="345">
        <v>2.8</v>
      </c>
      <c r="AK46" s="345">
        <v>1.69</v>
      </c>
      <c r="AL46" s="362">
        <f t="shared" si="9"/>
        <v>-1.1099999999999999</v>
      </c>
      <c r="AM46" s="347">
        <v>4</v>
      </c>
      <c r="AN46" s="345">
        <v>3.3</v>
      </c>
      <c r="AO46" s="363">
        <f t="shared" si="10"/>
        <v>0.5</v>
      </c>
      <c r="AP46" s="309">
        <v>2</v>
      </c>
      <c r="AQ46" s="394">
        <v>4.21</v>
      </c>
      <c r="AR46" s="343">
        <f t="shared" si="11"/>
        <v>1.4100000000000001</v>
      </c>
      <c r="AS46" s="309">
        <v>1</v>
      </c>
      <c r="AT46" s="371">
        <v>1.71</v>
      </c>
      <c r="AU46" s="372">
        <f t="shared" si="12"/>
        <v>-1.0899999999999999</v>
      </c>
      <c r="AV46" s="320">
        <v>3</v>
      </c>
      <c r="AX46" s="345">
        <v>0.27</v>
      </c>
      <c r="AY46" s="345">
        <v>4.4000000000000004</v>
      </c>
      <c r="AZ46" s="343">
        <f>AY46-AX46</f>
        <v>4.1300000000000008</v>
      </c>
      <c r="BA46" s="347">
        <v>1</v>
      </c>
      <c r="BB46" s="345">
        <v>4.1399999999999997</v>
      </c>
      <c r="BC46" s="363">
        <f t="shared" ref="BC46:BC78" si="21">BB46-AX46</f>
        <v>3.8699999999999997</v>
      </c>
      <c r="BD46" s="309">
        <v>2</v>
      </c>
      <c r="BE46" s="394">
        <v>0.9</v>
      </c>
      <c r="BF46" s="343">
        <f t="shared" si="18"/>
        <v>0.63</v>
      </c>
      <c r="BG46" s="309">
        <v>4</v>
      </c>
      <c r="BH46" s="394">
        <v>3.45</v>
      </c>
      <c r="BI46" s="343">
        <f t="shared" si="19"/>
        <v>3.18</v>
      </c>
      <c r="BJ46" s="309">
        <v>3</v>
      </c>
      <c r="BK46" s="449">
        <v>0.12</v>
      </c>
      <c r="BL46" s="446">
        <f t="shared" si="20"/>
        <v>-0.15000000000000002</v>
      </c>
      <c r="BM46" s="442">
        <v>5</v>
      </c>
      <c r="BO46" s="345"/>
      <c r="BP46" s="345"/>
      <c r="BQ46" s="343"/>
      <c r="BR46" s="347"/>
      <c r="BS46" s="345"/>
      <c r="BT46" s="363"/>
      <c r="BU46" s="309"/>
      <c r="BV46" s="491"/>
      <c r="BW46" s="488"/>
      <c r="BX46" s="484"/>
      <c r="BY46" s="394"/>
      <c r="BZ46" s="343"/>
      <c r="CA46" s="309"/>
      <c r="CB46" s="491"/>
      <c r="CC46" s="488"/>
      <c r="CD46" s="484"/>
      <c r="CF46" s="345"/>
      <c r="CG46" s="447"/>
      <c r="CH46" s="446"/>
      <c r="CI46" s="814"/>
      <c r="CJ46" s="345"/>
      <c r="CK46" s="363"/>
      <c r="CL46" s="309"/>
      <c r="CM46" s="808"/>
      <c r="CN46" s="805"/>
      <c r="CO46" s="803"/>
      <c r="CP46" s="394"/>
      <c r="CQ46" s="343"/>
      <c r="CR46" s="309"/>
      <c r="CT46" s="345"/>
      <c r="CU46" s="345"/>
      <c r="CV46" s="343"/>
      <c r="CW46" s="347"/>
      <c r="CX46" s="345"/>
      <c r="CY46" s="363"/>
      <c r="CZ46" s="309"/>
      <c r="DA46" s="834"/>
      <c r="DB46" s="831"/>
      <c r="DC46" s="827"/>
      <c r="DD46" s="394"/>
      <c r="DE46" s="343"/>
      <c r="DF46" s="309"/>
      <c r="DG46" s="808"/>
      <c r="DH46" s="805"/>
      <c r="DI46" s="803"/>
      <c r="DK46" s="345">
        <v>1.61</v>
      </c>
      <c r="DL46" s="345">
        <v>2.7</v>
      </c>
      <c r="DM46" s="362">
        <f t="shared" si="13"/>
        <v>2.7</v>
      </c>
      <c r="DN46" s="347">
        <v>1</v>
      </c>
      <c r="DO46" s="345">
        <v>2.1</v>
      </c>
      <c r="DP46" s="362">
        <f t="shared" si="14"/>
        <v>2.1</v>
      </c>
      <c r="DQ46" s="309">
        <v>3</v>
      </c>
      <c r="DR46" s="572">
        <v>1.59</v>
      </c>
      <c r="DS46" s="569">
        <f t="shared" si="15"/>
        <v>1.59</v>
      </c>
      <c r="DT46" s="565">
        <v>4</v>
      </c>
      <c r="DU46" s="394">
        <v>2.58</v>
      </c>
      <c r="DV46" s="362">
        <f t="shared" si="16"/>
        <v>2.58</v>
      </c>
      <c r="DW46" s="309">
        <v>2</v>
      </c>
    </row>
    <row r="47" spans="1:127">
      <c r="A47" s="306" t="s">
        <v>463</v>
      </c>
      <c r="C47" s="390">
        <v>30.53</v>
      </c>
      <c r="D47" s="390">
        <v>36.869999999999997</v>
      </c>
      <c r="E47" s="308">
        <f t="shared" si="0"/>
        <v>6.3399999999999963</v>
      </c>
      <c r="F47" s="309">
        <v>1</v>
      </c>
      <c r="G47" s="408">
        <v>26.15</v>
      </c>
      <c r="H47" s="310">
        <f t="shared" si="17"/>
        <v>-4.3800000000000026</v>
      </c>
      <c r="I47" s="349">
        <v>2</v>
      </c>
      <c r="J47" s="359"/>
      <c r="K47" s="390">
        <v>14.43</v>
      </c>
      <c r="L47" s="393">
        <v>13.24</v>
      </c>
      <c r="M47" s="346">
        <f t="shared" si="2"/>
        <v>-1.1899999999999995</v>
      </c>
      <c r="N47" s="347">
        <v>2</v>
      </c>
      <c r="O47" s="307">
        <v>15.13</v>
      </c>
      <c r="P47" s="308">
        <f t="shared" si="3"/>
        <v>0.70000000000000107</v>
      </c>
      <c r="Q47" s="309">
        <v>1</v>
      </c>
      <c r="R47" s="395">
        <v>7.25</v>
      </c>
      <c r="S47" s="313">
        <f t="shared" ref="S47:S52" si="22">R47-K47</f>
        <v>-7.18</v>
      </c>
      <c r="T47" s="314">
        <v>3</v>
      </c>
      <c r="V47" s="393">
        <v>12.02</v>
      </c>
      <c r="W47" s="393">
        <v>12.67</v>
      </c>
      <c r="X47" s="362">
        <f t="shared" si="5"/>
        <v>0.65000000000000036</v>
      </c>
      <c r="Y47" s="347">
        <v>3</v>
      </c>
      <c r="Z47" s="393">
        <v>12.56</v>
      </c>
      <c r="AA47" s="363">
        <f t="shared" si="8"/>
        <v>0.54000000000000092</v>
      </c>
      <c r="AB47" s="347">
        <v>4</v>
      </c>
      <c r="AC47" s="390">
        <v>13.03</v>
      </c>
      <c r="AD47" s="343">
        <f t="shared" si="6"/>
        <v>1.0099999999999998</v>
      </c>
      <c r="AE47" s="322">
        <v>1</v>
      </c>
      <c r="AF47" s="452">
        <v>12.94</v>
      </c>
      <c r="AG47" s="375">
        <f t="shared" si="7"/>
        <v>0.91999999999999993</v>
      </c>
      <c r="AH47" s="330">
        <v>2</v>
      </c>
      <c r="AJ47" s="345">
        <v>3.01</v>
      </c>
      <c r="AK47" s="393">
        <v>3.51</v>
      </c>
      <c r="AL47" s="362">
        <f t="shared" si="9"/>
        <v>0.5</v>
      </c>
      <c r="AM47" s="347">
        <v>3</v>
      </c>
      <c r="AN47" s="393">
        <v>3.68</v>
      </c>
      <c r="AO47" s="363">
        <f t="shared" si="10"/>
        <v>0.67000000000000037</v>
      </c>
      <c r="AP47" s="347">
        <v>2</v>
      </c>
      <c r="AQ47" s="390">
        <v>5.0199999999999996</v>
      </c>
      <c r="AR47" s="343">
        <f t="shared" si="11"/>
        <v>2.0099999999999998</v>
      </c>
      <c r="AS47" s="322">
        <v>1</v>
      </c>
      <c r="AT47" s="371">
        <v>2.11</v>
      </c>
      <c r="AU47" s="372">
        <f t="shared" si="12"/>
        <v>-0.89999999999999991</v>
      </c>
      <c r="AV47" s="333">
        <v>4</v>
      </c>
      <c r="AX47" s="345">
        <v>0.49</v>
      </c>
      <c r="AY47" s="393">
        <v>3.95</v>
      </c>
      <c r="AZ47" s="343">
        <f t="shared" ref="AZ47:AZ78" si="23">AY47-AX47</f>
        <v>3.46</v>
      </c>
      <c r="BA47" s="347">
        <v>3</v>
      </c>
      <c r="BB47" s="393">
        <v>5.01</v>
      </c>
      <c r="BC47" s="363">
        <f t="shared" si="21"/>
        <v>4.5199999999999996</v>
      </c>
      <c r="BD47" s="347">
        <v>2</v>
      </c>
      <c r="BE47" s="390">
        <v>1.1399999999999999</v>
      </c>
      <c r="BF47" s="343">
        <f t="shared" si="18"/>
        <v>0.64999999999999991</v>
      </c>
      <c r="BG47" s="322">
        <v>4</v>
      </c>
      <c r="BH47" s="390">
        <v>5.3</v>
      </c>
      <c r="BI47" s="343">
        <f t="shared" si="19"/>
        <v>4.8099999999999996</v>
      </c>
      <c r="BJ47" s="322">
        <v>1</v>
      </c>
      <c r="BK47" s="450">
        <v>-0.88</v>
      </c>
      <c r="BL47" s="446">
        <f t="shared" si="20"/>
        <v>-1.37</v>
      </c>
      <c r="BM47" s="442">
        <v>5</v>
      </c>
      <c r="BO47" s="345"/>
      <c r="BP47" s="393"/>
      <c r="BQ47" s="343"/>
      <c r="BR47" s="347"/>
      <c r="BS47" s="393"/>
      <c r="BT47" s="363"/>
      <c r="BU47" s="347"/>
      <c r="BV47" s="492"/>
      <c r="BW47" s="488"/>
      <c r="BX47" s="487"/>
      <c r="BY47" s="390"/>
      <c r="BZ47" s="343"/>
      <c r="CA47" s="322"/>
      <c r="CB47" s="492"/>
      <c r="CC47" s="488"/>
      <c r="CD47" s="484"/>
      <c r="CF47" s="345"/>
      <c r="CG47" s="815"/>
      <c r="CH47" s="446"/>
      <c r="CI47" s="814"/>
      <c r="CJ47" s="393"/>
      <c r="CK47" s="363"/>
      <c r="CL47" s="347"/>
      <c r="CM47" s="809"/>
      <c r="CN47" s="805"/>
      <c r="CO47" s="804"/>
      <c r="CP47" s="390"/>
      <c r="CQ47" s="343"/>
      <c r="CR47" s="322"/>
      <c r="CT47" s="345"/>
      <c r="CU47" s="393"/>
      <c r="CV47" s="343"/>
      <c r="CW47" s="347"/>
      <c r="CX47" s="393"/>
      <c r="CY47" s="363"/>
      <c r="CZ47" s="347"/>
      <c r="DA47" s="835"/>
      <c r="DB47" s="831"/>
      <c r="DC47" s="830"/>
      <c r="DD47" s="390"/>
      <c r="DE47" s="343"/>
      <c r="DF47" s="322"/>
      <c r="DG47" s="809"/>
      <c r="DH47" s="805"/>
      <c r="DI47" s="803"/>
      <c r="DK47" s="345">
        <v>1.81</v>
      </c>
      <c r="DL47" s="393">
        <v>3.56</v>
      </c>
      <c r="DM47" s="362">
        <f t="shared" si="13"/>
        <v>3.56</v>
      </c>
      <c r="DN47" s="347">
        <v>1</v>
      </c>
      <c r="DO47" s="393">
        <v>3.02</v>
      </c>
      <c r="DP47" s="362">
        <f t="shared" si="14"/>
        <v>3.02</v>
      </c>
      <c r="DQ47" s="347">
        <v>3</v>
      </c>
      <c r="DR47" s="573">
        <v>1.84</v>
      </c>
      <c r="DS47" s="569">
        <f t="shared" si="15"/>
        <v>1.84</v>
      </c>
      <c r="DT47" s="568">
        <v>4</v>
      </c>
      <c r="DU47" s="390">
        <v>3.34</v>
      </c>
      <c r="DV47" s="362">
        <f t="shared" si="16"/>
        <v>3.34</v>
      </c>
      <c r="DW47" s="322">
        <v>2</v>
      </c>
    </row>
    <row r="48" spans="1:127">
      <c r="A48" s="306" t="s">
        <v>472</v>
      </c>
      <c r="C48" s="307">
        <v>28.8</v>
      </c>
      <c r="D48" s="307">
        <v>35.979999999999997</v>
      </c>
      <c r="E48" s="308">
        <f t="shared" si="0"/>
        <v>7.1799999999999962</v>
      </c>
      <c r="F48" s="309">
        <v>1</v>
      </c>
      <c r="G48" s="360">
        <v>25.47</v>
      </c>
      <c r="H48" s="310">
        <f t="shared" si="17"/>
        <v>-3.3300000000000018</v>
      </c>
      <c r="I48" s="349">
        <v>2</v>
      </c>
      <c r="J48" s="359"/>
      <c r="K48" s="307">
        <v>13.84</v>
      </c>
      <c r="L48" s="345">
        <v>12.95</v>
      </c>
      <c r="M48" s="346">
        <f t="shared" si="2"/>
        <v>-0.89000000000000057</v>
      </c>
      <c r="N48" s="347">
        <v>2</v>
      </c>
      <c r="O48" s="307">
        <v>14.3</v>
      </c>
      <c r="P48" s="468">
        <f t="shared" si="3"/>
        <v>0.46000000000000085</v>
      </c>
      <c r="Q48" s="347">
        <v>1</v>
      </c>
      <c r="R48" s="361">
        <v>6.7</v>
      </c>
      <c r="S48" s="313">
        <f t="shared" si="22"/>
        <v>-7.14</v>
      </c>
      <c r="T48" s="314">
        <v>3</v>
      </c>
      <c r="V48" s="345">
        <v>15.62</v>
      </c>
      <c r="W48" s="345">
        <v>16.309999999999999</v>
      </c>
      <c r="X48" s="362">
        <f t="shared" si="5"/>
        <v>0.6899999999999995</v>
      </c>
      <c r="Y48" s="347">
        <v>3</v>
      </c>
      <c r="Z48" s="345">
        <v>16.28</v>
      </c>
      <c r="AA48" s="363">
        <f t="shared" si="8"/>
        <v>0.66000000000000192</v>
      </c>
      <c r="AB48" s="347">
        <v>4</v>
      </c>
      <c r="AC48" s="321">
        <v>16.57</v>
      </c>
      <c r="AD48" s="343">
        <f t="shared" si="6"/>
        <v>0.95000000000000107</v>
      </c>
      <c r="AE48" s="309">
        <v>2</v>
      </c>
      <c r="AF48" s="369">
        <v>16.59</v>
      </c>
      <c r="AG48" s="375">
        <f t="shared" si="7"/>
        <v>0.97000000000000064</v>
      </c>
      <c r="AH48" s="317">
        <v>1</v>
      </c>
      <c r="AJ48" s="345">
        <v>3.21</v>
      </c>
      <c r="AK48" s="345">
        <v>4.42</v>
      </c>
      <c r="AL48" s="362">
        <f t="shared" si="9"/>
        <v>1.21</v>
      </c>
      <c r="AM48" s="347">
        <v>3</v>
      </c>
      <c r="AN48" s="345">
        <v>3.86</v>
      </c>
      <c r="AO48" s="363">
        <f t="shared" si="10"/>
        <v>0.64999999999999991</v>
      </c>
      <c r="AP48" s="347">
        <v>2</v>
      </c>
      <c r="AQ48" s="307">
        <v>5.69</v>
      </c>
      <c r="AR48" s="343">
        <f t="shared" si="11"/>
        <v>2.4800000000000004</v>
      </c>
      <c r="AS48" s="309">
        <v>1</v>
      </c>
      <c r="AT48" s="371">
        <v>2.4700000000000002</v>
      </c>
      <c r="AU48" s="372">
        <f t="shared" si="12"/>
        <v>-0.73999999999999977</v>
      </c>
      <c r="AV48" s="358">
        <v>4</v>
      </c>
      <c r="AX48" s="345">
        <v>0.7</v>
      </c>
      <c r="AY48" s="345">
        <v>6.32</v>
      </c>
      <c r="AZ48" s="343">
        <f t="shared" si="23"/>
        <v>5.62</v>
      </c>
      <c r="BA48" s="347">
        <v>2</v>
      </c>
      <c r="BB48" s="345">
        <v>7.36</v>
      </c>
      <c r="BC48" s="363">
        <f t="shared" si="21"/>
        <v>6.66</v>
      </c>
      <c r="BD48" s="347">
        <v>1</v>
      </c>
      <c r="BE48" s="307">
        <v>4.05</v>
      </c>
      <c r="BF48" s="343">
        <f t="shared" si="18"/>
        <v>3.3499999999999996</v>
      </c>
      <c r="BG48" s="309">
        <v>4</v>
      </c>
      <c r="BH48" s="307">
        <v>5.78</v>
      </c>
      <c r="BI48" s="343">
        <f t="shared" si="19"/>
        <v>5.08</v>
      </c>
      <c r="BJ48" s="309">
        <v>3</v>
      </c>
      <c r="BK48" s="440">
        <v>-0.08</v>
      </c>
      <c r="BL48" s="446">
        <f t="shared" si="20"/>
        <v>-0.77999999999999992</v>
      </c>
      <c r="BM48" s="442">
        <v>5</v>
      </c>
      <c r="BO48" s="345"/>
      <c r="BP48" s="345"/>
      <c r="BQ48" s="343"/>
      <c r="BR48" s="347"/>
      <c r="BS48" s="345"/>
      <c r="BT48" s="363"/>
      <c r="BU48" s="347"/>
      <c r="BV48" s="482"/>
      <c r="BW48" s="488"/>
      <c r="BX48" s="484"/>
      <c r="BY48" s="307"/>
      <c r="BZ48" s="343"/>
      <c r="CA48" s="309"/>
      <c r="CB48" s="482"/>
      <c r="CC48" s="488"/>
      <c r="CD48" s="484"/>
      <c r="CF48" s="345"/>
      <c r="CG48" s="447"/>
      <c r="CH48" s="446"/>
      <c r="CI48" s="814"/>
      <c r="CJ48" s="345"/>
      <c r="CK48" s="363"/>
      <c r="CL48" s="347"/>
      <c r="CM48" s="92"/>
      <c r="CN48" s="805"/>
      <c r="CO48" s="803"/>
      <c r="CP48" s="307"/>
      <c r="CQ48" s="343"/>
      <c r="CR48" s="309"/>
      <c r="CT48" s="345"/>
      <c r="CU48" s="345"/>
      <c r="CV48" s="343"/>
      <c r="CW48" s="347"/>
      <c r="CX48" s="345"/>
      <c r="CY48" s="363"/>
      <c r="CZ48" s="347"/>
      <c r="DA48" s="825"/>
      <c r="DB48" s="831"/>
      <c r="DC48" s="827"/>
      <c r="DD48" s="307"/>
      <c r="DE48" s="343"/>
      <c r="DF48" s="309"/>
      <c r="DG48" s="92"/>
      <c r="DH48" s="805"/>
      <c r="DI48" s="803"/>
      <c r="DK48" s="345">
        <v>2.0099999999999998</v>
      </c>
      <c r="DL48" s="345">
        <v>4.29</v>
      </c>
      <c r="DM48" s="362">
        <f t="shared" si="13"/>
        <v>4.29</v>
      </c>
      <c r="DN48" s="347">
        <v>1</v>
      </c>
      <c r="DO48" s="345">
        <v>3.79</v>
      </c>
      <c r="DP48" s="362">
        <f t="shared" si="14"/>
        <v>3.79</v>
      </c>
      <c r="DQ48" s="347">
        <v>3</v>
      </c>
      <c r="DR48" s="563">
        <v>2.2799999999999998</v>
      </c>
      <c r="DS48" s="569">
        <f t="shared" si="15"/>
        <v>2.2799999999999998</v>
      </c>
      <c r="DT48" s="565">
        <v>4</v>
      </c>
      <c r="DU48" s="307">
        <v>4</v>
      </c>
      <c r="DV48" s="362">
        <f t="shared" si="16"/>
        <v>4</v>
      </c>
      <c r="DW48" s="309">
        <v>2</v>
      </c>
    </row>
    <row r="49" spans="1:127">
      <c r="A49" s="306" t="s">
        <v>486</v>
      </c>
      <c r="C49" s="390">
        <v>28.43</v>
      </c>
      <c r="D49" s="307">
        <v>37.1</v>
      </c>
      <c r="E49" s="308">
        <f t="shared" si="0"/>
        <v>8.6700000000000017</v>
      </c>
      <c r="F49" s="309">
        <v>1</v>
      </c>
      <c r="G49" s="351">
        <v>25.78</v>
      </c>
      <c r="H49" s="310">
        <f t="shared" si="17"/>
        <v>-2.6499999999999986</v>
      </c>
      <c r="I49" s="349">
        <v>2</v>
      </c>
      <c r="J49" s="359"/>
      <c r="K49" s="307">
        <v>14.37</v>
      </c>
      <c r="L49" s="307">
        <v>12.82</v>
      </c>
      <c r="M49" s="346">
        <f t="shared" si="2"/>
        <v>-1.5499999999999989</v>
      </c>
      <c r="N49" s="347">
        <v>2</v>
      </c>
      <c r="O49" s="345">
        <v>14.45</v>
      </c>
      <c r="P49" s="308">
        <f t="shared" si="3"/>
        <v>8.0000000000000071E-2</v>
      </c>
      <c r="Q49" s="347">
        <v>1</v>
      </c>
      <c r="R49" s="361">
        <v>6.39</v>
      </c>
      <c r="S49" s="313">
        <f t="shared" si="22"/>
        <v>-7.9799999999999995</v>
      </c>
      <c r="T49" s="314">
        <v>3</v>
      </c>
      <c r="V49" s="393">
        <v>7.89</v>
      </c>
      <c r="W49" s="345">
        <v>8.66</v>
      </c>
      <c r="X49" s="362">
        <f t="shared" si="5"/>
        <v>0.77000000000000046</v>
      </c>
      <c r="Y49" s="347">
        <v>3</v>
      </c>
      <c r="Z49" s="345">
        <v>8.6</v>
      </c>
      <c r="AA49" s="363">
        <f t="shared" si="8"/>
        <v>0.71</v>
      </c>
      <c r="AB49" s="347">
        <v>4</v>
      </c>
      <c r="AC49" s="307">
        <v>8.94</v>
      </c>
      <c r="AD49" s="343">
        <f t="shared" si="6"/>
        <v>1.0499999999999998</v>
      </c>
      <c r="AE49" s="309">
        <v>2</v>
      </c>
      <c r="AF49" s="369">
        <v>8.9600000000000009</v>
      </c>
      <c r="AG49" s="375">
        <f t="shared" si="7"/>
        <v>1.0700000000000012</v>
      </c>
      <c r="AH49" s="317">
        <v>1</v>
      </c>
      <c r="AJ49" s="345">
        <v>3.41</v>
      </c>
      <c r="AK49" s="345">
        <v>4.97</v>
      </c>
      <c r="AL49" s="362">
        <f t="shared" si="9"/>
        <v>1.5599999999999996</v>
      </c>
      <c r="AM49" s="347">
        <v>2</v>
      </c>
      <c r="AN49" s="345">
        <v>4.18</v>
      </c>
      <c r="AO49" s="363">
        <f t="shared" si="10"/>
        <v>0.76999999999999957</v>
      </c>
      <c r="AP49" s="347">
        <v>3</v>
      </c>
      <c r="AQ49" s="307">
        <v>6.24</v>
      </c>
      <c r="AR49" s="343">
        <f t="shared" si="11"/>
        <v>2.83</v>
      </c>
      <c r="AS49" s="322">
        <v>1</v>
      </c>
      <c r="AT49" s="371">
        <v>2.79</v>
      </c>
      <c r="AU49" s="372">
        <f t="shared" si="12"/>
        <v>-0.62000000000000011</v>
      </c>
      <c r="AV49" s="320">
        <v>4</v>
      </c>
      <c r="AX49" s="345">
        <v>0.91</v>
      </c>
      <c r="AY49" s="393">
        <v>-0.63</v>
      </c>
      <c r="AZ49" s="343">
        <f t="shared" si="23"/>
        <v>-1.54</v>
      </c>
      <c r="BA49" s="347">
        <v>4</v>
      </c>
      <c r="BB49" s="345">
        <v>4.82</v>
      </c>
      <c r="BC49" s="363">
        <f t="shared" si="21"/>
        <v>3.91</v>
      </c>
      <c r="BD49" s="347">
        <v>1</v>
      </c>
      <c r="BE49" s="307">
        <v>-0.15</v>
      </c>
      <c r="BF49" s="343">
        <f t="shared" si="18"/>
        <v>-1.06</v>
      </c>
      <c r="BG49" s="322">
        <v>3</v>
      </c>
      <c r="BH49" s="307">
        <v>4.53</v>
      </c>
      <c r="BI49" s="343">
        <f t="shared" si="19"/>
        <v>3.62</v>
      </c>
      <c r="BJ49" s="322">
        <v>2</v>
      </c>
      <c r="BK49" s="450">
        <v>-4.1900000000000004</v>
      </c>
      <c r="BL49" s="446">
        <f t="shared" si="20"/>
        <v>-5.1000000000000005</v>
      </c>
      <c r="BM49" s="442">
        <v>5</v>
      </c>
      <c r="BO49" s="345"/>
      <c r="BP49" s="393"/>
      <c r="BQ49" s="343"/>
      <c r="BR49" s="347"/>
      <c r="BS49" s="345"/>
      <c r="BT49" s="363"/>
      <c r="BU49" s="347"/>
      <c r="BV49" s="482"/>
      <c r="BW49" s="488"/>
      <c r="BX49" s="487"/>
      <c r="BY49" s="307"/>
      <c r="BZ49" s="343"/>
      <c r="CA49" s="322"/>
      <c r="CB49" s="492"/>
      <c r="CC49" s="488"/>
      <c r="CD49" s="484"/>
      <c r="CF49" s="345"/>
      <c r="CG49" s="815"/>
      <c r="CH49" s="446"/>
      <c r="CI49" s="814"/>
      <c r="CJ49" s="345"/>
      <c r="CK49" s="363"/>
      <c r="CL49" s="347"/>
      <c r="CM49" s="92"/>
      <c r="CN49" s="805"/>
      <c r="CO49" s="804"/>
      <c r="CP49" s="307"/>
      <c r="CQ49" s="343"/>
      <c r="CR49" s="322"/>
      <c r="CT49" s="345"/>
      <c r="CU49" s="393"/>
      <c r="CV49" s="343"/>
      <c r="CW49" s="347"/>
      <c r="CX49" s="345"/>
      <c r="CY49" s="363"/>
      <c r="CZ49" s="347"/>
      <c r="DA49" s="825"/>
      <c r="DB49" s="831"/>
      <c r="DC49" s="830"/>
      <c r="DD49" s="307"/>
      <c r="DE49" s="343"/>
      <c r="DF49" s="322"/>
      <c r="DG49" s="809"/>
      <c r="DH49" s="805"/>
      <c r="DI49" s="803"/>
      <c r="DK49" s="345">
        <v>2.2000000000000002</v>
      </c>
      <c r="DL49" s="393">
        <v>4.57</v>
      </c>
      <c r="DM49" s="362">
        <f t="shared" si="13"/>
        <v>4.57</v>
      </c>
      <c r="DN49" s="347">
        <v>1</v>
      </c>
      <c r="DO49" s="345">
        <v>3.98</v>
      </c>
      <c r="DP49" s="362">
        <f t="shared" si="14"/>
        <v>3.98</v>
      </c>
      <c r="DQ49" s="347">
        <v>3</v>
      </c>
      <c r="DR49" s="563">
        <v>2.61</v>
      </c>
      <c r="DS49" s="569">
        <f t="shared" si="15"/>
        <v>2.61</v>
      </c>
      <c r="DT49" s="568">
        <v>4</v>
      </c>
      <c r="DU49" s="307">
        <v>4.46</v>
      </c>
      <c r="DV49" s="362">
        <f t="shared" si="16"/>
        <v>4.46</v>
      </c>
      <c r="DW49" s="322">
        <v>2</v>
      </c>
    </row>
    <row r="50" spans="1:127">
      <c r="A50" s="306" t="s">
        <v>491</v>
      </c>
      <c r="C50" s="390">
        <v>30.44</v>
      </c>
      <c r="D50" s="390">
        <v>39.130000000000003</v>
      </c>
      <c r="E50" s="308">
        <f t="shared" si="0"/>
        <v>8.6900000000000013</v>
      </c>
      <c r="F50" s="309">
        <v>1</v>
      </c>
      <c r="G50" s="405">
        <v>28.32</v>
      </c>
      <c r="H50" s="310">
        <f t="shared" si="17"/>
        <v>-2.120000000000001</v>
      </c>
      <c r="I50" s="349">
        <v>2</v>
      </c>
      <c r="J50" s="359"/>
      <c r="K50" s="390">
        <v>18.73</v>
      </c>
      <c r="L50" s="390">
        <v>17.079999999999998</v>
      </c>
      <c r="M50" s="346">
        <f t="shared" si="2"/>
        <v>-1.6500000000000021</v>
      </c>
      <c r="N50" s="347">
        <v>2</v>
      </c>
      <c r="O50" s="390">
        <v>19.39</v>
      </c>
      <c r="P50" s="308">
        <f t="shared" si="3"/>
        <v>0.66000000000000014</v>
      </c>
      <c r="Q50" s="347">
        <v>1</v>
      </c>
      <c r="R50" s="361">
        <v>10.29</v>
      </c>
      <c r="S50" s="313">
        <f t="shared" si="22"/>
        <v>-8.4400000000000013</v>
      </c>
      <c r="T50" s="314">
        <v>3</v>
      </c>
      <c r="V50" s="393">
        <v>14.92</v>
      </c>
      <c r="W50" s="393">
        <v>15.78</v>
      </c>
      <c r="X50" s="362">
        <f t="shared" si="5"/>
        <v>0.85999999999999943</v>
      </c>
      <c r="Y50" s="347">
        <v>3</v>
      </c>
      <c r="Z50" s="393">
        <v>15.78</v>
      </c>
      <c r="AA50" s="363">
        <f t="shared" si="8"/>
        <v>0.85999999999999943</v>
      </c>
      <c r="AB50" s="347">
        <v>4</v>
      </c>
      <c r="AC50" s="390">
        <v>15.98</v>
      </c>
      <c r="AD50" s="343">
        <f t="shared" si="6"/>
        <v>1.0600000000000005</v>
      </c>
      <c r="AE50" s="309">
        <v>2</v>
      </c>
      <c r="AF50" s="369">
        <v>16.09</v>
      </c>
      <c r="AG50" s="375">
        <f t="shared" si="7"/>
        <v>1.17</v>
      </c>
      <c r="AH50" s="317">
        <v>1</v>
      </c>
      <c r="AJ50" s="345">
        <v>3.59</v>
      </c>
      <c r="AK50" s="345">
        <v>7.97</v>
      </c>
      <c r="AL50" s="362">
        <f t="shared" si="9"/>
        <v>4.38</v>
      </c>
      <c r="AM50" s="347">
        <v>1</v>
      </c>
      <c r="AN50" s="345">
        <v>4.33</v>
      </c>
      <c r="AO50" s="363">
        <f t="shared" si="10"/>
        <v>0.74000000000000021</v>
      </c>
      <c r="AP50" s="347">
        <v>3</v>
      </c>
      <c r="AQ50" s="321">
        <v>7.35</v>
      </c>
      <c r="AR50" s="343">
        <f t="shared" si="11"/>
        <v>3.76</v>
      </c>
      <c r="AS50" s="309">
        <v>2</v>
      </c>
      <c r="AT50" s="371">
        <v>3.51</v>
      </c>
      <c r="AU50" s="372">
        <f t="shared" si="12"/>
        <v>-8.0000000000000071E-2</v>
      </c>
      <c r="AV50" s="320">
        <v>4</v>
      </c>
      <c r="AX50" s="345">
        <v>1.1100000000000001</v>
      </c>
      <c r="AY50" s="345">
        <v>6.4</v>
      </c>
      <c r="AZ50" s="343">
        <f t="shared" si="23"/>
        <v>5.29</v>
      </c>
      <c r="BA50" s="347">
        <v>3</v>
      </c>
      <c r="BB50" s="345">
        <v>9.24</v>
      </c>
      <c r="BC50" s="363">
        <f t="shared" si="21"/>
        <v>8.1300000000000008</v>
      </c>
      <c r="BD50" s="347">
        <v>2</v>
      </c>
      <c r="BE50" s="321">
        <v>3.78</v>
      </c>
      <c r="BF50" s="343">
        <f t="shared" si="18"/>
        <v>2.67</v>
      </c>
      <c r="BG50" s="309">
        <v>4</v>
      </c>
      <c r="BH50" s="321">
        <v>9.42</v>
      </c>
      <c r="BI50" s="343">
        <f t="shared" si="19"/>
        <v>8.31</v>
      </c>
      <c r="BJ50" s="309">
        <v>1</v>
      </c>
      <c r="BK50" s="443">
        <v>-2.4</v>
      </c>
      <c r="BL50" s="446">
        <f t="shared" si="20"/>
        <v>-3.51</v>
      </c>
      <c r="BM50" s="442">
        <v>5</v>
      </c>
      <c r="BO50" s="345"/>
      <c r="BP50" s="345"/>
      <c r="BQ50" s="343"/>
      <c r="BR50" s="347"/>
      <c r="BS50" s="345"/>
      <c r="BT50" s="363"/>
      <c r="BU50" s="347"/>
      <c r="BV50" s="485"/>
      <c r="BW50" s="488"/>
      <c r="BX50" s="484"/>
      <c r="BY50" s="321"/>
      <c r="BZ50" s="343"/>
      <c r="CA50" s="309"/>
      <c r="CB50" s="485"/>
      <c r="CC50" s="488"/>
      <c r="CD50" s="484"/>
      <c r="CF50" s="345"/>
      <c r="CG50" s="447"/>
      <c r="CH50" s="446"/>
      <c r="CI50" s="814"/>
      <c r="CJ50" s="345"/>
      <c r="CK50" s="363"/>
      <c r="CL50" s="347"/>
      <c r="CM50" s="53"/>
      <c r="CN50" s="805"/>
      <c r="CO50" s="803"/>
      <c r="CP50" s="321"/>
      <c r="CQ50" s="343"/>
      <c r="CR50" s="309"/>
      <c r="CT50" s="345"/>
      <c r="CU50" s="345"/>
      <c r="CV50" s="343"/>
      <c r="CW50" s="347"/>
      <c r="CX50" s="345"/>
      <c r="CY50" s="363"/>
      <c r="CZ50" s="347"/>
      <c r="DA50" s="828"/>
      <c r="DB50" s="831"/>
      <c r="DC50" s="827"/>
      <c r="DD50" s="321"/>
      <c r="DE50" s="343"/>
      <c r="DF50" s="309"/>
      <c r="DG50" s="53"/>
      <c r="DH50" s="805"/>
      <c r="DI50" s="803"/>
      <c r="DK50" s="345">
        <v>2.38</v>
      </c>
      <c r="DL50" s="345">
        <v>6.2</v>
      </c>
      <c r="DM50" s="362">
        <f t="shared" si="13"/>
        <v>6.2</v>
      </c>
      <c r="DN50" s="347">
        <v>1</v>
      </c>
      <c r="DO50" s="345">
        <v>5.49</v>
      </c>
      <c r="DP50" s="362">
        <f t="shared" si="14"/>
        <v>5.49</v>
      </c>
      <c r="DQ50" s="347">
        <v>3</v>
      </c>
      <c r="DR50" s="566">
        <v>3.24</v>
      </c>
      <c r="DS50" s="569">
        <f t="shared" si="15"/>
        <v>3.24</v>
      </c>
      <c r="DT50" s="565">
        <v>4</v>
      </c>
      <c r="DU50" s="321">
        <v>5.56</v>
      </c>
      <c r="DV50" s="362">
        <f t="shared" si="16"/>
        <v>5.56</v>
      </c>
      <c r="DW50" s="309">
        <v>2</v>
      </c>
    </row>
    <row r="51" spans="1:127">
      <c r="A51" s="306" t="s">
        <v>493</v>
      </c>
      <c r="C51" s="307">
        <v>30.89</v>
      </c>
      <c r="D51" s="307">
        <v>39.72</v>
      </c>
      <c r="E51" s="308">
        <f t="shared" si="0"/>
        <v>8.8299999999999983</v>
      </c>
      <c r="F51" s="309">
        <v>1</v>
      </c>
      <c r="G51" s="360">
        <v>29.22</v>
      </c>
      <c r="H51" s="310">
        <f t="shared" si="17"/>
        <v>-1.6700000000000017</v>
      </c>
      <c r="I51" s="349">
        <v>2</v>
      </c>
      <c r="J51" s="359"/>
      <c r="K51" s="307">
        <v>19.12</v>
      </c>
      <c r="L51" s="345">
        <v>17.16</v>
      </c>
      <c r="M51" s="346">
        <f t="shared" si="2"/>
        <v>-1.9600000000000009</v>
      </c>
      <c r="N51" s="347">
        <v>2</v>
      </c>
      <c r="O51" s="307">
        <v>17.739999999999998</v>
      </c>
      <c r="P51" s="308">
        <f t="shared" si="3"/>
        <v>-1.3800000000000026</v>
      </c>
      <c r="Q51" s="347">
        <v>1</v>
      </c>
      <c r="R51" s="361">
        <v>10.17</v>
      </c>
      <c r="S51" s="313">
        <f t="shared" si="22"/>
        <v>-8.9500000000000011</v>
      </c>
      <c r="T51" s="314">
        <v>3</v>
      </c>
      <c r="V51" s="345">
        <v>14.3</v>
      </c>
      <c r="W51" s="345">
        <v>15.12</v>
      </c>
      <c r="X51" s="362">
        <f t="shared" si="5"/>
        <v>0.81999999999999851</v>
      </c>
      <c r="Y51" s="347">
        <v>4</v>
      </c>
      <c r="Z51" s="345">
        <v>15.21</v>
      </c>
      <c r="AA51" s="363">
        <f t="shared" si="8"/>
        <v>0.91000000000000014</v>
      </c>
      <c r="AB51" s="347">
        <v>3</v>
      </c>
      <c r="AC51" s="321">
        <v>15.38</v>
      </c>
      <c r="AD51" s="343">
        <f t="shared" si="6"/>
        <v>1.08</v>
      </c>
      <c r="AE51" s="309">
        <v>2</v>
      </c>
      <c r="AF51" s="369">
        <v>15.47</v>
      </c>
      <c r="AG51" s="375">
        <f t="shared" si="7"/>
        <v>1.17</v>
      </c>
      <c r="AH51" s="317">
        <v>1</v>
      </c>
      <c r="AJ51" s="345">
        <v>3.77</v>
      </c>
      <c r="AK51" s="345">
        <v>9.1199999999999992</v>
      </c>
      <c r="AL51" s="362">
        <f t="shared" si="9"/>
        <v>5.35</v>
      </c>
      <c r="AM51" s="347">
        <v>1</v>
      </c>
      <c r="AN51" s="345">
        <v>4.74</v>
      </c>
      <c r="AO51" s="363">
        <f t="shared" si="10"/>
        <v>0.9700000000000002</v>
      </c>
      <c r="AP51" s="347">
        <v>3</v>
      </c>
      <c r="AQ51" s="307">
        <v>7.73</v>
      </c>
      <c r="AR51" s="343">
        <f t="shared" si="11"/>
        <v>3.9600000000000004</v>
      </c>
      <c r="AS51" s="309">
        <v>2</v>
      </c>
      <c r="AT51" s="371">
        <v>3.46</v>
      </c>
      <c r="AU51" s="372">
        <f t="shared" si="12"/>
        <v>-0.31000000000000005</v>
      </c>
      <c r="AV51" s="320">
        <v>4</v>
      </c>
      <c r="AX51" s="345">
        <v>1.31</v>
      </c>
      <c r="AY51" s="345">
        <v>5.37</v>
      </c>
      <c r="AZ51" s="362">
        <f t="shared" si="23"/>
        <v>4.0600000000000005</v>
      </c>
      <c r="BA51" s="347">
        <v>3</v>
      </c>
      <c r="BB51" s="345">
        <v>10.29</v>
      </c>
      <c r="BC51" s="363">
        <f t="shared" si="21"/>
        <v>8.9799999999999986</v>
      </c>
      <c r="BD51" s="347">
        <v>1</v>
      </c>
      <c r="BE51" s="307">
        <v>3.67</v>
      </c>
      <c r="BF51" s="343">
        <f t="shared" si="18"/>
        <v>2.36</v>
      </c>
      <c r="BG51" s="322">
        <v>4</v>
      </c>
      <c r="BH51" s="307">
        <v>9.17</v>
      </c>
      <c r="BI51" s="343">
        <f t="shared" si="19"/>
        <v>7.8599999999999994</v>
      </c>
      <c r="BJ51" s="322">
        <v>2</v>
      </c>
      <c r="BK51" s="440">
        <v>-3.45</v>
      </c>
      <c r="BL51" s="446">
        <f t="shared" si="20"/>
        <v>-4.76</v>
      </c>
      <c r="BM51" s="442">
        <v>5</v>
      </c>
      <c r="BO51" s="345"/>
      <c r="BP51" s="345"/>
      <c r="BQ51" s="362"/>
      <c r="BR51" s="347"/>
      <c r="BS51" s="345"/>
      <c r="BT51" s="363"/>
      <c r="BU51" s="347"/>
      <c r="BV51" s="482"/>
      <c r="BW51" s="488"/>
      <c r="BX51" s="487"/>
      <c r="BY51" s="307"/>
      <c r="BZ51" s="343"/>
      <c r="CA51" s="322"/>
      <c r="CB51" s="482"/>
      <c r="CC51" s="488"/>
      <c r="CD51" s="484"/>
      <c r="CF51" s="345"/>
      <c r="CG51" s="447"/>
      <c r="CH51" s="816"/>
      <c r="CI51" s="814"/>
      <c r="CJ51" s="345"/>
      <c r="CK51" s="363"/>
      <c r="CL51" s="347"/>
      <c r="CM51" s="92"/>
      <c r="CN51" s="805"/>
      <c r="CO51" s="804"/>
      <c r="CP51" s="307"/>
      <c r="CQ51" s="343"/>
      <c r="CR51" s="322"/>
      <c r="CT51" s="345"/>
      <c r="CU51" s="345"/>
      <c r="CV51" s="362"/>
      <c r="CW51" s="347"/>
      <c r="CX51" s="345"/>
      <c r="CY51" s="363"/>
      <c r="CZ51" s="347"/>
      <c r="DA51" s="825"/>
      <c r="DB51" s="831"/>
      <c r="DC51" s="830"/>
      <c r="DD51" s="307"/>
      <c r="DE51" s="343"/>
      <c r="DF51" s="322"/>
      <c r="DG51" s="92"/>
      <c r="DH51" s="805"/>
      <c r="DI51" s="803"/>
      <c r="DK51" s="345">
        <v>2.56</v>
      </c>
      <c r="DL51" s="345">
        <v>6.85</v>
      </c>
      <c r="DM51" s="362">
        <f t="shared" si="13"/>
        <v>6.85</v>
      </c>
      <c r="DN51" s="347">
        <v>1</v>
      </c>
      <c r="DO51" s="345">
        <v>6.1</v>
      </c>
      <c r="DP51" s="362">
        <f t="shared" si="14"/>
        <v>6.1</v>
      </c>
      <c r="DQ51" s="347">
        <v>2</v>
      </c>
      <c r="DR51" s="563">
        <v>3.27</v>
      </c>
      <c r="DS51" s="569">
        <f t="shared" si="15"/>
        <v>3.27</v>
      </c>
      <c r="DT51" s="568">
        <v>4</v>
      </c>
      <c r="DU51" s="307">
        <v>6.04</v>
      </c>
      <c r="DV51" s="362">
        <f t="shared" si="16"/>
        <v>6.04</v>
      </c>
      <c r="DW51" s="322">
        <v>3</v>
      </c>
    </row>
    <row r="52" spans="1:127">
      <c r="A52" s="306" t="s">
        <v>495</v>
      </c>
      <c r="C52" s="307">
        <v>33.340000000000003</v>
      </c>
      <c r="D52" s="307">
        <v>42.54</v>
      </c>
      <c r="E52" s="308">
        <f t="shared" si="0"/>
        <v>9.1999999999999957</v>
      </c>
      <c r="F52" s="309">
        <v>1</v>
      </c>
      <c r="G52" s="360">
        <v>32.26</v>
      </c>
      <c r="H52" s="310">
        <f t="shared" si="17"/>
        <v>-1.0800000000000054</v>
      </c>
      <c r="I52" s="349">
        <v>2</v>
      </c>
      <c r="J52" s="359"/>
      <c r="K52" s="307">
        <v>20.13</v>
      </c>
      <c r="L52" s="345">
        <v>17.21</v>
      </c>
      <c r="M52" s="346">
        <f t="shared" si="2"/>
        <v>-2.9199999999999982</v>
      </c>
      <c r="N52" s="347">
        <v>1</v>
      </c>
      <c r="O52" s="321">
        <v>16.190000000000001</v>
      </c>
      <c r="P52" s="308">
        <f t="shared" si="3"/>
        <v>-3.9399999999999977</v>
      </c>
      <c r="Q52" s="347">
        <v>2</v>
      </c>
      <c r="R52" s="361">
        <v>10.32</v>
      </c>
      <c r="S52" s="313">
        <f t="shared" si="22"/>
        <v>-9.8099999999999987</v>
      </c>
      <c r="T52" s="314">
        <v>3</v>
      </c>
      <c r="V52" s="345">
        <v>10.26</v>
      </c>
      <c r="W52" s="345">
        <v>11.08</v>
      </c>
      <c r="X52" s="362">
        <f t="shared" si="5"/>
        <v>0.82000000000000028</v>
      </c>
      <c r="Y52" s="347">
        <v>4</v>
      </c>
      <c r="Z52" s="345">
        <v>11.18</v>
      </c>
      <c r="AA52" s="363">
        <f t="shared" si="8"/>
        <v>0.91999999999999993</v>
      </c>
      <c r="AB52" s="347">
        <v>3</v>
      </c>
      <c r="AC52" s="390">
        <v>11.37</v>
      </c>
      <c r="AD52" s="343">
        <f t="shared" si="6"/>
        <v>1.1099999999999994</v>
      </c>
      <c r="AE52" s="309">
        <v>2</v>
      </c>
      <c r="AF52" s="369">
        <v>11.48</v>
      </c>
      <c r="AG52" s="375">
        <f t="shared" si="7"/>
        <v>1.2200000000000006</v>
      </c>
      <c r="AH52" s="317">
        <v>1</v>
      </c>
      <c r="AJ52" s="345">
        <v>3.94</v>
      </c>
      <c r="AK52" s="345">
        <v>8.17</v>
      </c>
      <c r="AL52" s="362">
        <f t="shared" si="9"/>
        <v>4.2300000000000004</v>
      </c>
      <c r="AM52" s="347">
        <v>2</v>
      </c>
      <c r="AN52" s="345">
        <v>4.5599999999999996</v>
      </c>
      <c r="AO52" s="363">
        <f t="shared" si="10"/>
        <v>0.61999999999999966</v>
      </c>
      <c r="AP52" s="347">
        <v>3</v>
      </c>
      <c r="AQ52" s="307">
        <v>8.23</v>
      </c>
      <c r="AR52" s="343">
        <f t="shared" si="11"/>
        <v>4.2900000000000009</v>
      </c>
      <c r="AS52" s="309">
        <v>1</v>
      </c>
      <c r="AT52" s="371">
        <v>3.71</v>
      </c>
      <c r="AU52" s="372">
        <f t="shared" si="12"/>
        <v>-0.22999999999999998</v>
      </c>
      <c r="AV52" s="358">
        <v>4</v>
      </c>
      <c r="AX52" s="345">
        <v>1.49</v>
      </c>
      <c r="AY52" s="345">
        <v>0.26</v>
      </c>
      <c r="AZ52" s="362">
        <f t="shared" si="23"/>
        <v>-1.23</v>
      </c>
      <c r="BA52" s="347">
        <v>4</v>
      </c>
      <c r="BB52" s="345">
        <v>9.59</v>
      </c>
      <c r="BC52" s="363">
        <f t="shared" si="21"/>
        <v>8.1</v>
      </c>
      <c r="BD52" s="347">
        <v>1</v>
      </c>
      <c r="BE52" s="307">
        <v>1.6</v>
      </c>
      <c r="BF52" s="343">
        <f t="shared" si="18"/>
        <v>0.1100000000000001</v>
      </c>
      <c r="BG52" s="309">
        <v>3</v>
      </c>
      <c r="BH52" s="307">
        <v>9.33</v>
      </c>
      <c r="BI52" s="343">
        <f t="shared" si="19"/>
        <v>7.84</v>
      </c>
      <c r="BJ52" s="309">
        <v>2</v>
      </c>
      <c r="BK52" s="440">
        <v>-4.76</v>
      </c>
      <c r="BL52" s="446">
        <f t="shared" si="20"/>
        <v>-6.25</v>
      </c>
      <c r="BM52" s="442">
        <v>5</v>
      </c>
      <c r="BO52" s="345"/>
      <c r="BP52" s="345"/>
      <c r="BQ52" s="362"/>
      <c r="BR52" s="347"/>
      <c r="BS52" s="345"/>
      <c r="BT52" s="363"/>
      <c r="BU52" s="347"/>
      <c r="BV52" s="482"/>
      <c r="BW52" s="488"/>
      <c r="BX52" s="484"/>
      <c r="BY52" s="307"/>
      <c r="BZ52" s="343"/>
      <c r="CA52" s="309"/>
      <c r="CB52" s="482"/>
      <c r="CC52" s="488"/>
      <c r="CD52" s="484"/>
      <c r="CF52" s="345"/>
      <c r="CG52" s="447"/>
      <c r="CH52" s="816"/>
      <c r="CI52" s="814"/>
      <c r="CJ52" s="345"/>
      <c r="CK52" s="363"/>
      <c r="CL52" s="347"/>
      <c r="CM52" s="92"/>
      <c r="CN52" s="805"/>
      <c r="CO52" s="803"/>
      <c r="CP52" s="307"/>
      <c r="CQ52" s="343"/>
      <c r="CR52" s="309"/>
      <c r="CT52" s="345"/>
      <c r="CU52" s="345"/>
      <c r="CV52" s="362"/>
      <c r="CW52" s="347"/>
      <c r="CX52" s="345"/>
      <c r="CY52" s="363"/>
      <c r="CZ52" s="347"/>
      <c r="DA52" s="825"/>
      <c r="DB52" s="831"/>
      <c r="DC52" s="827"/>
      <c r="DD52" s="307"/>
      <c r="DE52" s="343"/>
      <c r="DF52" s="309"/>
      <c r="DG52" s="92"/>
      <c r="DH52" s="805"/>
      <c r="DI52" s="803"/>
      <c r="DK52" s="345">
        <v>2.72</v>
      </c>
      <c r="DL52" s="345">
        <v>7.97</v>
      </c>
      <c r="DM52" s="362">
        <f t="shared" si="13"/>
        <v>7.97</v>
      </c>
      <c r="DN52" s="347">
        <v>1</v>
      </c>
      <c r="DO52" s="345">
        <v>7.16</v>
      </c>
      <c r="DP52" s="362">
        <f t="shared" si="14"/>
        <v>7.16</v>
      </c>
      <c r="DQ52" s="347">
        <v>2</v>
      </c>
      <c r="DR52" s="563">
        <v>3.56</v>
      </c>
      <c r="DS52" s="569">
        <f t="shared" si="15"/>
        <v>3.56</v>
      </c>
      <c r="DT52" s="565">
        <v>4</v>
      </c>
      <c r="DU52" s="307">
        <v>6.66</v>
      </c>
      <c r="DV52" s="362">
        <f t="shared" si="16"/>
        <v>6.66</v>
      </c>
      <c r="DW52" s="309">
        <v>3</v>
      </c>
    </row>
    <row r="53" spans="1:127">
      <c r="A53" s="306" t="s">
        <v>497</v>
      </c>
      <c r="C53" s="307">
        <v>36.479999999999997</v>
      </c>
      <c r="D53" s="307">
        <v>44.8</v>
      </c>
      <c r="E53" s="308">
        <f t="shared" si="0"/>
        <v>8.32</v>
      </c>
      <c r="F53" s="309">
        <v>1</v>
      </c>
      <c r="G53" s="360">
        <v>34.83</v>
      </c>
      <c r="H53" s="310">
        <f t="shared" ref="H53:H78" si="24">G53-C53</f>
        <v>-1.6499999999999986</v>
      </c>
      <c r="I53" s="349">
        <v>2</v>
      </c>
      <c r="J53" s="359"/>
      <c r="K53" s="307">
        <v>19.760000000000002</v>
      </c>
      <c r="L53" s="345">
        <v>17.190000000000001</v>
      </c>
      <c r="M53" s="346">
        <f>L53-K53</f>
        <v>-2.5700000000000003</v>
      </c>
      <c r="N53" s="347">
        <v>1</v>
      </c>
      <c r="O53" s="390">
        <v>16.89</v>
      </c>
      <c r="P53" s="308">
        <f>O53-K53</f>
        <v>-2.870000000000001</v>
      </c>
      <c r="Q53" s="347">
        <v>2</v>
      </c>
      <c r="R53" s="361">
        <v>10.28</v>
      </c>
      <c r="S53" s="313">
        <f t="shared" ref="S53:S66" si="25">R53-K53</f>
        <v>-9.4800000000000022</v>
      </c>
      <c r="T53" s="314">
        <v>3</v>
      </c>
      <c r="V53" s="345">
        <v>14.42</v>
      </c>
      <c r="W53" s="345">
        <v>15.28</v>
      </c>
      <c r="X53" s="362">
        <f t="shared" si="5"/>
        <v>0.85999999999999943</v>
      </c>
      <c r="Y53" s="347">
        <v>4</v>
      </c>
      <c r="Z53" s="345">
        <v>15.39</v>
      </c>
      <c r="AA53" s="363">
        <f t="shared" si="8"/>
        <v>0.97000000000000064</v>
      </c>
      <c r="AB53" s="347">
        <v>3</v>
      </c>
      <c r="AC53" s="390">
        <v>15.6</v>
      </c>
      <c r="AD53" s="343">
        <f t="shared" si="6"/>
        <v>1.1799999999999997</v>
      </c>
      <c r="AE53" s="309">
        <v>2</v>
      </c>
      <c r="AF53" s="369">
        <v>15.73</v>
      </c>
      <c r="AG53" s="375">
        <f t="shared" si="7"/>
        <v>1.3100000000000005</v>
      </c>
      <c r="AH53" s="317">
        <v>1</v>
      </c>
      <c r="AJ53" s="345">
        <v>4.09</v>
      </c>
      <c r="AK53" s="345">
        <v>9.33</v>
      </c>
      <c r="AL53" s="362">
        <f t="shared" si="9"/>
        <v>5.24</v>
      </c>
      <c r="AM53" s="347">
        <v>1</v>
      </c>
      <c r="AN53" s="345">
        <v>4.93</v>
      </c>
      <c r="AO53" s="363">
        <f t="shared" si="10"/>
        <v>0.83999999999999986</v>
      </c>
      <c r="AP53" s="347">
        <v>3</v>
      </c>
      <c r="AQ53" s="307">
        <v>8.5399999999999991</v>
      </c>
      <c r="AR53" s="343">
        <f t="shared" si="11"/>
        <v>4.4499999999999993</v>
      </c>
      <c r="AS53" s="309">
        <v>2</v>
      </c>
      <c r="AT53" s="371">
        <v>4.01</v>
      </c>
      <c r="AU53" s="372">
        <f t="shared" si="12"/>
        <v>-8.0000000000000071E-2</v>
      </c>
      <c r="AV53" s="320">
        <v>4</v>
      </c>
      <c r="AX53" s="345">
        <v>1.67</v>
      </c>
      <c r="AY53" s="345">
        <v>2.71</v>
      </c>
      <c r="AZ53" s="362">
        <f t="shared" si="23"/>
        <v>1.04</v>
      </c>
      <c r="BA53" s="347">
        <v>3</v>
      </c>
      <c r="BB53" s="345">
        <v>10.5</v>
      </c>
      <c r="BC53" s="363">
        <f t="shared" si="21"/>
        <v>8.83</v>
      </c>
      <c r="BD53" s="347">
        <v>2</v>
      </c>
      <c r="BE53" s="307">
        <v>2.33</v>
      </c>
      <c r="BF53" s="343">
        <f t="shared" si="18"/>
        <v>0.66000000000000014</v>
      </c>
      <c r="BG53" s="322">
        <v>4</v>
      </c>
      <c r="BH53" s="307">
        <v>11.04</v>
      </c>
      <c r="BI53" s="343">
        <f t="shared" si="19"/>
        <v>9.3699999999999992</v>
      </c>
      <c r="BJ53" s="322">
        <v>1</v>
      </c>
      <c r="BK53" s="440">
        <v>-3.58</v>
      </c>
      <c r="BL53" s="446">
        <f t="shared" ref="BL53:BL78" si="26">BK53-AX53</f>
        <v>-5.25</v>
      </c>
      <c r="BM53" s="445">
        <v>5</v>
      </c>
      <c r="BO53" s="345"/>
      <c r="BP53" s="345"/>
      <c r="BQ53" s="362"/>
      <c r="BR53" s="347"/>
      <c r="BS53" s="345"/>
      <c r="BT53" s="363"/>
      <c r="BU53" s="347"/>
      <c r="BV53" s="482"/>
      <c r="BW53" s="488"/>
      <c r="BX53" s="487"/>
      <c r="BY53" s="307"/>
      <c r="BZ53" s="343"/>
      <c r="CA53" s="322"/>
      <c r="CB53" s="482"/>
      <c r="CC53" s="488"/>
      <c r="CD53" s="487"/>
      <c r="CF53" s="345"/>
      <c r="CG53" s="447"/>
      <c r="CH53" s="816"/>
      <c r="CI53" s="814"/>
      <c r="CJ53" s="345"/>
      <c r="CK53" s="363"/>
      <c r="CL53" s="347"/>
      <c r="CM53" s="92"/>
      <c r="CN53" s="805"/>
      <c r="CO53" s="804"/>
      <c r="CP53" s="307"/>
      <c r="CQ53" s="343"/>
      <c r="CR53" s="322"/>
      <c r="CT53" s="345"/>
      <c r="CU53" s="345"/>
      <c r="CV53" s="362"/>
      <c r="CW53" s="347"/>
      <c r="CX53" s="345"/>
      <c r="CY53" s="363"/>
      <c r="CZ53" s="347"/>
      <c r="DA53" s="825"/>
      <c r="DB53" s="831"/>
      <c r="DC53" s="830"/>
      <c r="DD53" s="307"/>
      <c r="DE53" s="343"/>
      <c r="DF53" s="322"/>
      <c r="DG53" s="92"/>
      <c r="DH53" s="805"/>
      <c r="DI53" s="804"/>
      <c r="DK53" s="345">
        <v>2.87</v>
      </c>
      <c r="DL53" s="345">
        <v>7.95</v>
      </c>
      <c r="DM53" s="362">
        <f t="shared" si="13"/>
        <v>7.95</v>
      </c>
      <c r="DN53" s="347">
        <v>1</v>
      </c>
      <c r="DO53" s="345">
        <v>7.15</v>
      </c>
      <c r="DP53" s="362">
        <f t="shared" si="14"/>
        <v>7.15</v>
      </c>
      <c r="DQ53" s="347">
        <v>2</v>
      </c>
      <c r="DR53" s="563">
        <v>3.69</v>
      </c>
      <c r="DS53" s="569">
        <f t="shared" si="15"/>
        <v>3.69</v>
      </c>
      <c r="DT53" s="568">
        <v>4</v>
      </c>
      <c r="DU53" s="307">
        <v>6.92</v>
      </c>
      <c r="DV53" s="362">
        <f t="shared" si="16"/>
        <v>6.92</v>
      </c>
      <c r="DW53" s="322">
        <v>3</v>
      </c>
    </row>
    <row r="54" spans="1:127">
      <c r="A54" s="306" t="s">
        <v>500</v>
      </c>
      <c r="C54" s="307">
        <v>39.89</v>
      </c>
      <c r="D54" s="307">
        <v>49.91</v>
      </c>
      <c r="E54" s="308">
        <f t="shared" si="0"/>
        <v>10.019999999999996</v>
      </c>
      <c r="F54" s="309">
        <v>1</v>
      </c>
      <c r="G54" s="360">
        <v>38.51</v>
      </c>
      <c r="H54" s="310">
        <f t="shared" si="24"/>
        <v>-1.3800000000000026</v>
      </c>
      <c r="I54" s="349">
        <v>2</v>
      </c>
      <c r="J54" s="359"/>
      <c r="K54" s="307">
        <v>21.59</v>
      </c>
      <c r="L54" s="345">
        <v>19.21</v>
      </c>
      <c r="M54" s="346">
        <f>L54-K54</f>
        <v>-2.379999999999999</v>
      </c>
      <c r="N54" s="347">
        <v>2</v>
      </c>
      <c r="O54" s="390">
        <v>20.54</v>
      </c>
      <c r="P54" s="308">
        <f>O54-K54</f>
        <v>-1.0500000000000007</v>
      </c>
      <c r="Q54" s="309">
        <v>1</v>
      </c>
      <c r="R54" s="361">
        <v>12.28</v>
      </c>
      <c r="S54" s="313">
        <f t="shared" si="25"/>
        <v>-9.31</v>
      </c>
      <c r="T54" s="354">
        <v>3</v>
      </c>
      <c r="V54" s="345">
        <v>17.59</v>
      </c>
      <c r="W54" s="345">
        <v>18.440000000000001</v>
      </c>
      <c r="X54" s="362">
        <f t="shared" si="5"/>
        <v>0.85000000000000142</v>
      </c>
      <c r="Y54" s="347">
        <v>4</v>
      </c>
      <c r="Z54" s="345">
        <v>18.62</v>
      </c>
      <c r="AA54" s="363">
        <f t="shared" si="8"/>
        <v>1.0300000000000011</v>
      </c>
      <c r="AB54" s="347">
        <v>3</v>
      </c>
      <c r="AC54" s="390">
        <v>18.77</v>
      </c>
      <c r="AD54" s="343">
        <f t="shared" si="6"/>
        <v>1.1799999999999997</v>
      </c>
      <c r="AE54" s="309">
        <v>2</v>
      </c>
      <c r="AF54" s="369">
        <v>18.89</v>
      </c>
      <c r="AG54" s="375">
        <f t="shared" si="7"/>
        <v>1.3000000000000007</v>
      </c>
      <c r="AH54" s="317">
        <v>1</v>
      </c>
      <c r="AJ54" s="345">
        <v>4.2300000000000004</v>
      </c>
      <c r="AK54" s="345">
        <v>10.6</v>
      </c>
      <c r="AL54" s="362">
        <f t="shared" si="9"/>
        <v>6.3699999999999992</v>
      </c>
      <c r="AM54" s="347">
        <v>1</v>
      </c>
      <c r="AN54" s="345">
        <v>4.8099999999999996</v>
      </c>
      <c r="AO54" s="363">
        <f t="shared" si="10"/>
        <v>0.57999999999999918</v>
      </c>
      <c r="AP54" s="347">
        <v>3</v>
      </c>
      <c r="AQ54" s="321">
        <v>8.99</v>
      </c>
      <c r="AR54" s="343">
        <f t="shared" si="11"/>
        <v>4.76</v>
      </c>
      <c r="AS54" s="309">
        <v>2</v>
      </c>
      <c r="AT54" s="371">
        <v>4.59</v>
      </c>
      <c r="AU54" s="372">
        <f t="shared" si="12"/>
        <v>0.35999999999999943</v>
      </c>
      <c r="AV54" s="320">
        <v>4</v>
      </c>
      <c r="AX54" s="345">
        <v>1.84</v>
      </c>
      <c r="AY54" s="345">
        <v>5.15</v>
      </c>
      <c r="AZ54" s="362">
        <f t="shared" si="23"/>
        <v>3.3100000000000005</v>
      </c>
      <c r="BA54" s="347">
        <v>3</v>
      </c>
      <c r="BB54" s="345">
        <v>11.57</v>
      </c>
      <c r="BC54" s="363">
        <f t="shared" si="21"/>
        <v>9.73</v>
      </c>
      <c r="BD54" s="347">
        <v>1</v>
      </c>
      <c r="BE54" s="321">
        <v>2.89</v>
      </c>
      <c r="BF54" s="343">
        <f t="shared" si="18"/>
        <v>1.05</v>
      </c>
      <c r="BG54" s="347">
        <v>4</v>
      </c>
      <c r="BH54" s="321">
        <v>11.51</v>
      </c>
      <c r="BI54" s="343">
        <f t="shared" si="19"/>
        <v>9.67</v>
      </c>
      <c r="BJ54" s="309">
        <v>2</v>
      </c>
      <c r="BK54" s="443">
        <v>-2.4</v>
      </c>
      <c r="BL54" s="446">
        <f t="shared" si="26"/>
        <v>-4.24</v>
      </c>
      <c r="BM54" s="442">
        <v>5</v>
      </c>
      <c r="BO54" s="345"/>
      <c r="BP54" s="345"/>
      <c r="BQ54" s="362"/>
      <c r="BR54" s="347"/>
      <c r="BS54" s="345"/>
      <c r="BT54" s="363"/>
      <c r="BU54" s="347"/>
      <c r="BV54" s="485"/>
      <c r="BW54" s="488"/>
      <c r="BX54" s="493"/>
      <c r="BY54" s="321"/>
      <c r="BZ54" s="343"/>
      <c r="CA54" s="309"/>
      <c r="CB54" s="485"/>
      <c r="CC54" s="488"/>
      <c r="CD54" s="484"/>
      <c r="CF54" s="345"/>
      <c r="CG54" s="447"/>
      <c r="CH54" s="816"/>
      <c r="CI54" s="814"/>
      <c r="CJ54" s="345"/>
      <c r="CK54" s="363"/>
      <c r="CL54" s="347"/>
      <c r="CM54" s="53"/>
      <c r="CN54" s="805"/>
      <c r="CO54" s="810"/>
      <c r="CP54" s="321"/>
      <c r="CQ54" s="343"/>
      <c r="CR54" s="309"/>
      <c r="CT54" s="345"/>
      <c r="CU54" s="345"/>
      <c r="CV54" s="362"/>
      <c r="CW54" s="347"/>
      <c r="CX54" s="345"/>
      <c r="CY54" s="363"/>
      <c r="CZ54" s="347"/>
      <c r="DA54" s="828"/>
      <c r="DB54" s="831"/>
      <c r="DC54" s="836"/>
      <c r="DD54" s="321"/>
      <c r="DE54" s="343"/>
      <c r="DF54" s="309"/>
      <c r="DG54" s="53"/>
      <c r="DH54" s="805"/>
      <c r="DI54" s="803"/>
      <c r="DK54" s="345">
        <v>3.01</v>
      </c>
      <c r="DL54" s="345">
        <v>8.5299999999999994</v>
      </c>
      <c r="DM54" s="362">
        <f t="shared" si="13"/>
        <v>8.5299999999999994</v>
      </c>
      <c r="DN54" s="347">
        <v>1</v>
      </c>
      <c r="DO54" s="345">
        <v>7.82</v>
      </c>
      <c r="DP54" s="362">
        <f t="shared" si="14"/>
        <v>7.82</v>
      </c>
      <c r="DQ54" s="347">
        <v>2</v>
      </c>
      <c r="DR54" s="566">
        <v>4.22</v>
      </c>
      <c r="DS54" s="569">
        <f t="shared" si="15"/>
        <v>4.22</v>
      </c>
      <c r="DT54" s="574">
        <v>4</v>
      </c>
      <c r="DU54" s="321">
        <v>7.32</v>
      </c>
      <c r="DV54" s="362">
        <f t="shared" si="16"/>
        <v>7.32</v>
      </c>
      <c r="DW54" s="309">
        <v>3</v>
      </c>
    </row>
    <row r="55" spans="1:127">
      <c r="A55" s="306" t="s">
        <v>501</v>
      </c>
      <c r="C55" s="307">
        <v>38.18</v>
      </c>
      <c r="D55" s="307">
        <v>48.77</v>
      </c>
      <c r="E55" s="308">
        <f t="shared" si="0"/>
        <v>10.590000000000003</v>
      </c>
      <c r="F55" s="309">
        <v>1</v>
      </c>
      <c r="G55" s="360">
        <v>37.659999999999997</v>
      </c>
      <c r="H55" s="310">
        <f t="shared" si="24"/>
        <v>-0.52000000000000313</v>
      </c>
      <c r="I55" s="349">
        <v>2</v>
      </c>
      <c r="K55" s="307">
        <v>20.09</v>
      </c>
      <c r="L55" s="345">
        <v>17.73</v>
      </c>
      <c r="M55" s="346">
        <f>L55-K55</f>
        <v>-2.3599999999999994</v>
      </c>
      <c r="N55" s="347">
        <v>2</v>
      </c>
      <c r="O55" s="390">
        <v>18.13</v>
      </c>
      <c r="P55" s="308">
        <f>O55-K55</f>
        <v>-1.9600000000000009</v>
      </c>
      <c r="Q55" s="368">
        <v>1</v>
      </c>
      <c r="R55" s="361">
        <v>10.66</v>
      </c>
      <c r="S55" s="313">
        <f t="shared" si="25"/>
        <v>-9.43</v>
      </c>
      <c r="T55" s="314">
        <v>3</v>
      </c>
      <c r="V55" s="345">
        <v>19.8</v>
      </c>
      <c r="W55" s="345">
        <v>20.66</v>
      </c>
      <c r="X55" s="362">
        <f t="shared" si="5"/>
        <v>0.85999999999999943</v>
      </c>
      <c r="Y55" s="347">
        <v>4</v>
      </c>
      <c r="Z55" s="345">
        <v>20.91</v>
      </c>
      <c r="AA55" s="363">
        <f t="shared" si="8"/>
        <v>1.1099999999999994</v>
      </c>
      <c r="AB55" s="347">
        <v>3</v>
      </c>
      <c r="AC55" s="390">
        <v>20.99</v>
      </c>
      <c r="AD55" s="343">
        <f t="shared" si="6"/>
        <v>1.1899999999999977</v>
      </c>
      <c r="AE55" s="309">
        <v>2</v>
      </c>
      <c r="AF55" s="369">
        <v>21.16</v>
      </c>
      <c r="AG55" s="375">
        <f t="shared" si="7"/>
        <v>1.3599999999999994</v>
      </c>
      <c r="AH55" s="317">
        <v>1</v>
      </c>
      <c r="AJ55" s="345">
        <v>4.3600000000000003</v>
      </c>
      <c r="AK55" s="345">
        <v>10.83</v>
      </c>
      <c r="AL55" s="362">
        <f t="shared" si="9"/>
        <v>6.47</v>
      </c>
      <c r="AM55" s="347">
        <v>1</v>
      </c>
      <c r="AN55" s="345">
        <v>5.22</v>
      </c>
      <c r="AO55" s="363">
        <f t="shared" si="10"/>
        <v>0.85999999999999943</v>
      </c>
      <c r="AP55" s="347">
        <v>3</v>
      </c>
      <c r="AQ55" s="307">
        <v>9.17</v>
      </c>
      <c r="AR55" s="343">
        <f t="shared" si="11"/>
        <v>4.8099999999999996</v>
      </c>
      <c r="AS55" s="309">
        <v>2</v>
      </c>
      <c r="AT55" s="371">
        <v>4.7300000000000004</v>
      </c>
      <c r="AU55" s="372">
        <f t="shared" si="12"/>
        <v>0.37000000000000011</v>
      </c>
      <c r="AV55" s="320">
        <v>4</v>
      </c>
      <c r="AX55" s="345">
        <v>1.99</v>
      </c>
      <c r="AY55" s="345">
        <v>7.46</v>
      </c>
      <c r="AZ55" s="362">
        <f t="shared" si="23"/>
        <v>5.47</v>
      </c>
      <c r="BA55" s="347">
        <v>3</v>
      </c>
      <c r="BB55" s="345">
        <v>13.42</v>
      </c>
      <c r="BC55" s="363">
        <f t="shared" si="21"/>
        <v>11.43</v>
      </c>
      <c r="BD55" s="347">
        <v>1</v>
      </c>
      <c r="BE55" s="307">
        <v>5.78</v>
      </c>
      <c r="BF55" s="343">
        <f t="shared" si="18"/>
        <v>3.79</v>
      </c>
      <c r="BG55" s="347">
        <v>4</v>
      </c>
      <c r="BH55" s="307">
        <v>12.84</v>
      </c>
      <c r="BI55" s="343">
        <f t="shared" si="19"/>
        <v>10.85</v>
      </c>
      <c r="BJ55" s="309">
        <v>2</v>
      </c>
      <c r="BK55" s="440">
        <v>-2.77</v>
      </c>
      <c r="BL55" s="446">
        <f t="shared" si="26"/>
        <v>-4.76</v>
      </c>
      <c r="BM55" s="442">
        <v>5</v>
      </c>
      <c r="BO55" s="345"/>
      <c r="BP55" s="345"/>
      <c r="BQ55" s="362"/>
      <c r="BR55" s="347"/>
      <c r="BS55" s="345"/>
      <c r="BT55" s="363"/>
      <c r="BU55" s="347"/>
      <c r="BV55" s="482"/>
      <c r="BW55" s="488"/>
      <c r="BX55" s="493"/>
      <c r="BY55" s="307"/>
      <c r="BZ55" s="343"/>
      <c r="CA55" s="309"/>
      <c r="CB55" s="482"/>
      <c r="CC55" s="488"/>
      <c r="CD55" s="484"/>
      <c r="CF55" s="345"/>
      <c r="CG55" s="447"/>
      <c r="CH55" s="816"/>
      <c r="CI55" s="814"/>
      <c r="CJ55" s="345"/>
      <c r="CK55" s="363"/>
      <c r="CL55" s="347"/>
      <c r="CM55" s="92"/>
      <c r="CN55" s="805"/>
      <c r="CO55" s="810"/>
      <c r="CP55" s="307"/>
      <c r="CQ55" s="343"/>
      <c r="CR55" s="309"/>
      <c r="CT55" s="345"/>
      <c r="CU55" s="345"/>
      <c r="CV55" s="362"/>
      <c r="CW55" s="347"/>
      <c r="CX55" s="345"/>
      <c r="CY55" s="363"/>
      <c r="CZ55" s="347"/>
      <c r="DA55" s="825"/>
      <c r="DB55" s="831"/>
      <c r="DC55" s="836"/>
      <c r="DD55" s="307"/>
      <c r="DE55" s="343"/>
      <c r="DF55" s="309"/>
      <c r="DG55" s="92"/>
      <c r="DH55" s="805"/>
      <c r="DI55" s="803"/>
      <c r="DK55" s="345">
        <v>3.13</v>
      </c>
      <c r="DL55" s="345">
        <v>8.58</v>
      </c>
      <c r="DM55" s="362">
        <f t="shared" si="13"/>
        <v>8.58</v>
      </c>
      <c r="DN55" s="347">
        <v>1</v>
      </c>
      <c r="DO55" s="345">
        <v>8.09</v>
      </c>
      <c r="DP55" s="362">
        <f t="shared" si="14"/>
        <v>8.09</v>
      </c>
      <c r="DQ55" s="347">
        <v>2</v>
      </c>
      <c r="DR55" s="563">
        <v>4.25</v>
      </c>
      <c r="DS55" s="569">
        <f t="shared" si="15"/>
        <v>4.25</v>
      </c>
      <c r="DT55" s="574">
        <v>4</v>
      </c>
      <c r="DU55" s="307">
        <v>7.55</v>
      </c>
      <c r="DV55" s="362">
        <f t="shared" si="16"/>
        <v>7.55</v>
      </c>
      <c r="DW55" s="309">
        <v>3</v>
      </c>
    </row>
    <row r="56" spans="1:127">
      <c r="A56" s="306" t="s">
        <v>523</v>
      </c>
      <c r="C56" s="390">
        <v>38.86</v>
      </c>
      <c r="D56" s="307">
        <v>48.67</v>
      </c>
      <c r="E56" s="308">
        <f t="shared" si="0"/>
        <v>9.8100000000000023</v>
      </c>
      <c r="F56" s="309">
        <v>1</v>
      </c>
      <c r="G56" s="360">
        <v>39.32</v>
      </c>
      <c r="H56" s="310">
        <f t="shared" si="24"/>
        <v>0.46000000000000085</v>
      </c>
      <c r="I56" s="349">
        <v>2</v>
      </c>
      <c r="K56" s="390">
        <v>22.39</v>
      </c>
      <c r="L56" s="345">
        <v>20.34</v>
      </c>
      <c r="M56" s="346">
        <f t="shared" ref="M56:M67" si="27">L56-K56</f>
        <v>-2.0500000000000007</v>
      </c>
      <c r="N56" s="347">
        <v>2</v>
      </c>
      <c r="O56" s="390">
        <v>22.74</v>
      </c>
      <c r="P56" s="308">
        <f t="shared" ref="P56:P67" si="28">O56-K56</f>
        <v>0.34999999999999787</v>
      </c>
      <c r="Q56" s="368">
        <v>1</v>
      </c>
      <c r="R56" s="361">
        <v>12.9</v>
      </c>
      <c r="S56" s="313">
        <f t="shared" si="25"/>
        <v>-9.49</v>
      </c>
      <c r="T56" s="314">
        <v>3</v>
      </c>
      <c r="V56" s="393">
        <v>24.15</v>
      </c>
      <c r="W56" s="345">
        <v>25.08</v>
      </c>
      <c r="X56" s="362">
        <f t="shared" si="5"/>
        <v>0.92999999999999972</v>
      </c>
      <c r="Y56" s="347">
        <v>4</v>
      </c>
      <c r="Z56" s="345">
        <v>25.34</v>
      </c>
      <c r="AA56" s="363">
        <f t="shared" si="8"/>
        <v>1.1900000000000013</v>
      </c>
      <c r="AB56" s="347">
        <v>3</v>
      </c>
      <c r="AC56" s="390">
        <v>25.36</v>
      </c>
      <c r="AD56" s="343">
        <f t="shared" si="6"/>
        <v>1.2100000000000009</v>
      </c>
      <c r="AE56" s="309">
        <v>2</v>
      </c>
      <c r="AF56" s="369">
        <v>25.54</v>
      </c>
      <c r="AG56" s="375">
        <f t="shared" si="7"/>
        <v>1.3900000000000006</v>
      </c>
      <c r="AH56" s="317">
        <v>1</v>
      </c>
      <c r="AJ56" s="345">
        <v>4.5</v>
      </c>
      <c r="AK56" s="345">
        <v>12.33</v>
      </c>
      <c r="AL56" s="362">
        <f t="shared" si="9"/>
        <v>7.83</v>
      </c>
      <c r="AM56" s="347">
        <v>1</v>
      </c>
      <c r="AN56" s="345">
        <v>5.63</v>
      </c>
      <c r="AO56" s="363">
        <f t="shared" si="10"/>
        <v>1.1299999999999999</v>
      </c>
      <c r="AP56" s="347">
        <v>3</v>
      </c>
      <c r="AQ56" s="307">
        <v>9.5500000000000007</v>
      </c>
      <c r="AR56" s="343">
        <f t="shared" si="11"/>
        <v>5.0500000000000007</v>
      </c>
      <c r="AS56" s="309">
        <v>2</v>
      </c>
      <c r="AT56" s="371">
        <v>5.4</v>
      </c>
      <c r="AU56" s="372">
        <f t="shared" si="12"/>
        <v>0.90000000000000036</v>
      </c>
      <c r="AV56" s="320">
        <v>4</v>
      </c>
      <c r="AX56" s="345">
        <v>2.16</v>
      </c>
      <c r="AY56" s="345">
        <v>9.16</v>
      </c>
      <c r="AZ56" s="362">
        <f t="shared" si="23"/>
        <v>7</v>
      </c>
      <c r="BA56" s="347">
        <v>3</v>
      </c>
      <c r="BB56" s="345">
        <v>16.02</v>
      </c>
      <c r="BC56" s="363">
        <f t="shared" si="21"/>
        <v>13.86</v>
      </c>
      <c r="BD56" s="347">
        <v>1</v>
      </c>
      <c r="BE56" s="307">
        <v>8.0500000000000007</v>
      </c>
      <c r="BF56" s="343">
        <f t="shared" si="18"/>
        <v>5.8900000000000006</v>
      </c>
      <c r="BG56" s="347">
        <v>4</v>
      </c>
      <c r="BH56" s="307">
        <v>14.66</v>
      </c>
      <c r="BI56" s="343">
        <f t="shared" si="19"/>
        <v>12.5</v>
      </c>
      <c r="BJ56" s="347">
        <v>2</v>
      </c>
      <c r="BK56" s="440">
        <v>-1.45</v>
      </c>
      <c r="BL56" s="446">
        <f t="shared" si="26"/>
        <v>-3.6100000000000003</v>
      </c>
      <c r="BM56" s="442">
        <v>5</v>
      </c>
      <c r="BO56" s="345">
        <v>1.37</v>
      </c>
      <c r="BP56" s="345">
        <v>0.55000000000000004</v>
      </c>
      <c r="BQ56" s="362">
        <f t="shared" ref="BQ56:BQ78" si="29">BP56-BO56</f>
        <v>-0.82000000000000006</v>
      </c>
      <c r="BR56" s="347">
        <v>5</v>
      </c>
      <c r="BS56" s="345">
        <v>0.6</v>
      </c>
      <c r="BT56" s="362">
        <f t="shared" ref="BT56:BT78" si="30">BS56-BO56</f>
        <v>-0.77000000000000013</v>
      </c>
      <c r="BU56" s="347">
        <v>4</v>
      </c>
      <c r="BV56" s="482">
        <v>1.68</v>
      </c>
      <c r="BW56" s="488">
        <f t="shared" ref="BW56:BW78" si="31">BV56-BO56</f>
        <v>0.30999999999999983</v>
      </c>
      <c r="BX56" s="493">
        <v>1</v>
      </c>
      <c r="BY56" s="307">
        <v>1.06</v>
      </c>
      <c r="BZ56" s="343">
        <f t="shared" ref="BZ56:BZ78" si="32">BY56-BO56</f>
        <v>-0.31000000000000005</v>
      </c>
      <c r="CA56" s="347">
        <v>2</v>
      </c>
      <c r="CB56" s="482">
        <v>0.82</v>
      </c>
      <c r="CC56" s="488">
        <f t="shared" ref="CC56:CC78" si="33">CB56-BO56</f>
        <v>-0.55000000000000016</v>
      </c>
      <c r="CD56" s="484">
        <v>3</v>
      </c>
      <c r="CF56" s="345"/>
      <c r="CG56" s="447"/>
      <c r="CH56" s="816"/>
      <c r="CI56" s="814"/>
      <c r="CJ56" s="345"/>
      <c r="CK56" s="362"/>
      <c r="CL56" s="347"/>
      <c r="CM56" s="92"/>
      <c r="CN56" s="805"/>
      <c r="CO56" s="810"/>
      <c r="CP56" s="307"/>
      <c r="CQ56" s="343"/>
      <c r="CR56" s="347"/>
      <c r="CT56" s="345"/>
      <c r="CU56" s="345"/>
      <c r="CV56" s="362"/>
      <c r="CW56" s="347"/>
      <c r="CX56" s="345"/>
      <c r="CY56" s="362"/>
      <c r="CZ56" s="347"/>
      <c r="DA56" s="825"/>
      <c r="DB56" s="831"/>
      <c r="DC56" s="836"/>
      <c r="DD56" s="307"/>
      <c r="DE56" s="343"/>
      <c r="DF56" s="347"/>
      <c r="DG56" s="92"/>
      <c r="DH56" s="805"/>
      <c r="DI56" s="803"/>
      <c r="DK56" s="345">
        <v>3.26</v>
      </c>
      <c r="DL56" s="345">
        <v>9.56</v>
      </c>
      <c r="DM56" s="362">
        <f t="shared" si="13"/>
        <v>9.56</v>
      </c>
      <c r="DN56" s="347">
        <v>1</v>
      </c>
      <c r="DO56" s="345">
        <v>8.8699999999999992</v>
      </c>
      <c r="DP56" s="362">
        <f t="shared" si="14"/>
        <v>8.8699999999999992</v>
      </c>
      <c r="DQ56" s="347">
        <v>2</v>
      </c>
      <c r="DR56" s="563">
        <v>4.9400000000000004</v>
      </c>
      <c r="DS56" s="569">
        <f t="shared" si="15"/>
        <v>4.9400000000000004</v>
      </c>
      <c r="DT56" s="574">
        <v>4</v>
      </c>
      <c r="DU56" s="307">
        <v>6.75</v>
      </c>
      <c r="DV56" s="362">
        <f t="shared" si="16"/>
        <v>6.75</v>
      </c>
      <c r="DW56" s="347">
        <v>3</v>
      </c>
    </row>
    <row r="57" spans="1:127">
      <c r="A57" s="306" t="s">
        <v>528</v>
      </c>
      <c r="C57" s="307">
        <v>40.03</v>
      </c>
      <c r="D57" s="464">
        <v>51.39</v>
      </c>
      <c r="E57" s="308">
        <f t="shared" si="0"/>
        <v>11.36</v>
      </c>
      <c r="F57" s="309">
        <v>1</v>
      </c>
      <c r="G57" s="360">
        <v>41.2</v>
      </c>
      <c r="H57" s="310">
        <f t="shared" si="24"/>
        <v>1.1700000000000017</v>
      </c>
      <c r="I57" s="349">
        <v>2</v>
      </c>
      <c r="K57" s="390">
        <v>22.87</v>
      </c>
      <c r="L57" s="393">
        <v>20.47</v>
      </c>
      <c r="M57" s="346">
        <f t="shared" si="27"/>
        <v>-2.4000000000000021</v>
      </c>
      <c r="N57" s="347">
        <v>2</v>
      </c>
      <c r="O57" s="390">
        <v>21.87</v>
      </c>
      <c r="P57" s="308">
        <f t="shared" si="28"/>
        <v>-1</v>
      </c>
      <c r="Q57" s="368">
        <v>1</v>
      </c>
      <c r="R57" s="395">
        <v>13.13</v>
      </c>
      <c r="S57" s="313">
        <f t="shared" si="25"/>
        <v>-9.74</v>
      </c>
      <c r="T57" s="314">
        <v>3</v>
      </c>
      <c r="V57" s="393">
        <v>20.329999999999998</v>
      </c>
      <c r="W57" s="393">
        <v>21.19</v>
      </c>
      <c r="X57" s="362">
        <f t="shared" si="5"/>
        <v>0.86000000000000298</v>
      </c>
      <c r="Y57" s="347">
        <v>4</v>
      </c>
      <c r="Z57" s="393">
        <v>21.55</v>
      </c>
      <c r="AA57" s="363">
        <f t="shared" si="8"/>
        <v>1.2200000000000024</v>
      </c>
      <c r="AB57" s="347">
        <v>3</v>
      </c>
      <c r="AC57" s="390">
        <v>21.61</v>
      </c>
      <c r="AD57" s="343">
        <f t="shared" si="6"/>
        <v>1.2800000000000011</v>
      </c>
      <c r="AE57" s="309">
        <v>2</v>
      </c>
      <c r="AF57" s="369">
        <v>21.67</v>
      </c>
      <c r="AG57" s="375">
        <f t="shared" si="7"/>
        <v>1.3400000000000034</v>
      </c>
      <c r="AH57" s="317">
        <v>1</v>
      </c>
      <c r="AJ57" s="345">
        <v>4.63</v>
      </c>
      <c r="AK57" s="345">
        <v>12.83</v>
      </c>
      <c r="AL57" s="362">
        <f t="shared" si="9"/>
        <v>8.1999999999999993</v>
      </c>
      <c r="AM57" s="347">
        <v>1</v>
      </c>
      <c r="AN57" s="345">
        <v>6.36</v>
      </c>
      <c r="AO57" s="363">
        <f t="shared" si="10"/>
        <v>1.7300000000000004</v>
      </c>
      <c r="AP57" s="347">
        <v>3</v>
      </c>
      <c r="AQ57" s="307">
        <v>10.34</v>
      </c>
      <c r="AR57" s="343">
        <f t="shared" si="11"/>
        <v>5.71</v>
      </c>
      <c r="AS57" s="309">
        <v>2</v>
      </c>
      <c r="AT57" s="371">
        <v>5.95</v>
      </c>
      <c r="AU57" s="372">
        <f t="shared" si="12"/>
        <v>1.3200000000000003</v>
      </c>
      <c r="AV57" s="320">
        <v>4</v>
      </c>
      <c r="AX57" s="345">
        <v>2.3199999999999998</v>
      </c>
      <c r="AY57" s="345">
        <v>7.29</v>
      </c>
      <c r="AZ57" s="362">
        <f t="shared" si="23"/>
        <v>4.9700000000000006</v>
      </c>
      <c r="BA57" s="347">
        <v>3</v>
      </c>
      <c r="BB57" s="345">
        <v>15.52</v>
      </c>
      <c r="BC57" s="363">
        <f t="shared" si="21"/>
        <v>13.2</v>
      </c>
      <c r="BD57" s="347">
        <v>1</v>
      </c>
      <c r="BE57" s="307">
        <v>6.38</v>
      </c>
      <c r="BF57" s="343">
        <f t="shared" si="18"/>
        <v>4.0600000000000005</v>
      </c>
      <c r="BG57" s="347">
        <v>4</v>
      </c>
      <c r="BH57" s="307">
        <v>14.58</v>
      </c>
      <c r="BI57" s="343">
        <f t="shared" si="19"/>
        <v>12.26</v>
      </c>
      <c r="BJ57" s="347">
        <v>2</v>
      </c>
      <c r="BK57" s="440">
        <v>-3.19</v>
      </c>
      <c r="BL57" s="446">
        <f t="shared" si="26"/>
        <v>-5.51</v>
      </c>
      <c r="BM57" s="442">
        <v>5</v>
      </c>
      <c r="BO57" s="345">
        <v>-2.99</v>
      </c>
      <c r="BP57" s="345">
        <v>-5.27</v>
      </c>
      <c r="BQ57" s="362">
        <f t="shared" si="29"/>
        <v>-2.2799999999999994</v>
      </c>
      <c r="BR57" s="347">
        <v>5</v>
      </c>
      <c r="BS57" s="345">
        <v>-4.3499999999999996</v>
      </c>
      <c r="BT57" s="362">
        <f t="shared" si="30"/>
        <v>-1.3599999999999994</v>
      </c>
      <c r="BU57" s="347">
        <v>4</v>
      </c>
      <c r="BV57" s="482">
        <v>-3.27</v>
      </c>
      <c r="BW57" s="488">
        <f t="shared" si="31"/>
        <v>-0.2799999999999998</v>
      </c>
      <c r="BX57" s="493">
        <v>1</v>
      </c>
      <c r="BY57" s="307">
        <v>-3.42</v>
      </c>
      <c r="BZ57" s="343">
        <f t="shared" si="32"/>
        <v>-0.42999999999999972</v>
      </c>
      <c r="CA57" s="347">
        <v>2</v>
      </c>
      <c r="CB57" s="482">
        <v>-3.75</v>
      </c>
      <c r="CC57" s="488">
        <f t="shared" si="33"/>
        <v>-0.75999999999999979</v>
      </c>
      <c r="CD57" s="484">
        <v>3</v>
      </c>
      <c r="CF57" s="345"/>
      <c r="CG57" s="447"/>
      <c r="CH57" s="816"/>
      <c r="CI57" s="814"/>
      <c r="CJ57" s="345"/>
      <c r="CK57" s="362"/>
      <c r="CL57" s="347"/>
      <c r="CM57" s="92"/>
      <c r="CN57" s="805"/>
      <c r="CO57" s="810"/>
      <c r="CP57" s="307"/>
      <c r="CQ57" s="343"/>
      <c r="CR57" s="347"/>
      <c r="CT57" s="345"/>
      <c r="CU57" s="345"/>
      <c r="CV57" s="362"/>
      <c r="CW57" s="347"/>
      <c r="CX57" s="345"/>
      <c r="CY57" s="362"/>
      <c r="CZ57" s="347"/>
      <c r="DA57" s="825"/>
      <c r="DB57" s="831"/>
      <c r="DC57" s="836"/>
      <c r="DD57" s="307"/>
      <c r="DE57" s="343"/>
      <c r="DF57" s="347"/>
      <c r="DG57" s="92"/>
      <c r="DH57" s="805"/>
      <c r="DI57" s="803"/>
      <c r="DK57" s="345">
        <v>3.38</v>
      </c>
      <c r="DL57" s="345">
        <v>10.14</v>
      </c>
      <c r="DM57" s="362">
        <f t="shared" si="13"/>
        <v>10.14</v>
      </c>
      <c r="DN57" s="347">
        <v>1</v>
      </c>
      <c r="DO57" s="345">
        <v>9.92</v>
      </c>
      <c r="DP57" s="362">
        <f t="shared" si="14"/>
        <v>9.92</v>
      </c>
      <c r="DQ57" s="347">
        <v>2</v>
      </c>
      <c r="DR57" s="563">
        <v>5.19</v>
      </c>
      <c r="DS57" s="569">
        <f t="shared" si="15"/>
        <v>5.19</v>
      </c>
      <c r="DT57" s="574">
        <v>4</v>
      </c>
      <c r="DU57" s="307">
        <v>8.73</v>
      </c>
      <c r="DV57" s="362">
        <f t="shared" si="16"/>
        <v>8.73</v>
      </c>
      <c r="DW57" s="347">
        <v>3</v>
      </c>
    </row>
    <row r="58" spans="1:127">
      <c r="A58" s="306" t="s">
        <v>532</v>
      </c>
      <c r="C58" s="307">
        <v>28.69</v>
      </c>
      <c r="D58" s="307">
        <v>39.520000000000003</v>
      </c>
      <c r="E58" s="308">
        <f t="shared" si="0"/>
        <v>10.830000000000002</v>
      </c>
      <c r="F58" s="309">
        <v>1</v>
      </c>
      <c r="G58" s="360">
        <v>30.11</v>
      </c>
      <c r="H58" s="310">
        <f t="shared" si="24"/>
        <v>1.4199999999999982</v>
      </c>
      <c r="I58" s="349">
        <v>2</v>
      </c>
      <c r="K58" s="390">
        <v>21.94</v>
      </c>
      <c r="L58" s="390">
        <v>18.809999999999999</v>
      </c>
      <c r="M58" s="308">
        <f t="shared" si="27"/>
        <v>-3.1300000000000026</v>
      </c>
      <c r="N58" s="309">
        <v>1</v>
      </c>
      <c r="O58" s="390">
        <v>18.190000000000001</v>
      </c>
      <c r="P58" s="308">
        <f t="shared" si="28"/>
        <v>-3.75</v>
      </c>
      <c r="Q58" s="368">
        <v>2</v>
      </c>
      <c r="R58" s="401">
        <v>12.26</v>
      </c>
      <c r="S58" s="313">
        <f t="shared" si="25"/>
        <v>-9.6800000000000015</v>
      </c>
      <c r="T58" s="314">
        <v>3</v>
      </c>
      <c r="U58" s="402"/>
      <c r="V58" s="390">
        <v>9.09</v>
      </c>
      <c r="W58" s="390">
        <v>10</v>
      </c>
      <c r="X58" s="403">
        <f t="shared" si="5"/>
        <v>0.91000000000000014</v>
      </c>
      <c r="Y58" s="309">
        <v>4</v>
      </c>
      <c r="Z58" s="390">
        <v>10.220000000000001</v>
      </c>
      <c r="AA58" s="343">
        <f t="shared" si="8"/>
        <v>1.1300000000000008</v>
      </c>
      <c r="AB58" s="309">
        <v>3</v>
      </c>
      <c r="AC58" s="390">
        <v>10.45</v>
      </c>
      <c r="AD58" s="343">
        <f t="shared" si="6"/>
        <v>1.3599999999999994</v>
      </c>
      <c r="AE58" s="309">
        <v>1</v>
      </c>
      <c r="AF58" s="315">
        <v>10.39</v>
      </c>
      <c r="AG58" s="370">
        <f t="shared" si="7"/>
        <v>1.3000000000000007</v>
      </c>
      <c r="AH58" s="317">
        <v>2</v>
      </c>
      <c r="AI58" s="402"/>
      <c r="AJ58" s="307">
        <v>4.75</v>
      </c>
      <c r="AK58" s="307">
        <v>10.37</v>
      </c>
      <c r="AL58" s="403">
        <f t="shared" si="9"/>
        <v>5.6199999999999992</v>
      </c>
      <c r="AM58" s="309">
        <v>2</v>
      </c>
      <c r="AN58" s="307">
        <v>6.04</v>
      </c>
      <c r="AO58" s="343">
        <f t="shared" si="10"/>
        <v>1.29</v>
      </c>
      <c r="AP58" s="347">
        <v>4</v>
      </c>
      <c r="AQ58" s="307">
        <v>10.52</v>
      </c>
      <c r="AR58" s="343">
        <f t="shared" si="11"/>
        <v>5.77</v>
      </c>
      <c r="AS58" s="309">
        <v>1</v>
      </c>
      <c r="AT58" s="318">
        <v>6.28</v>
      </c>
      <c r="AU58" s="372">
        <f t="shared" si="12"/>
        <v>1.5300000000000002</v>
      </c>
      <c r="AV58" s="320">
        <v>3</v>
      </c>
      <c r="AX58" s="307">
        <v>2.4500000000000002</v>
      </c>
      <c r="AY58" s="307">
        <v>-7.8</v>
      </c>
      <c r="AZ58" s="403">
        <f t="shared" si="23"/>
        <v>-10.25</v>
      </c>
      <c r="BA58" s="309">
        <v>3</v>
      </c>
      <c r="BB58" s="307">
        <v>9.66</v>
      </c>
      <c r="BC58" s="343">
        <f t="shared" si="21"/>
        <v>7.21</v>
      </c>
      <c r="BD58" s="309">
        <v>1</v>
      </c>
      <c r="BE58" s="307">
        <v>-0.69</v>
      </c>
      <c r="BF58" s="343">
        <f t="shared" si="18"/>
        <v>-3.14</v>
      </c>
      <c r="BG58" s="309">
        <v>4</v>
      </c>
      <c r="BH58" s="307">
        <v>4.79</v>
      </c>
      <c r="BI58" s="343">
        <f t="shared" si="19"/>
        <v>2.34</v>
      </c>
      <c r="BJ58" s="347">
        <v>2</v>
      </c>
      <c r="BK58" s="440">
        <v>-8.23</v>
      </c>
      <c r="BL58" s="446">
        <f t="shared" si="26"/>
        <v>-10.68</v>
      </c>
      <c r="BM58" s="442">
        <v>5</v>
      </c>
      <c r="BO58" s="307">
        <v>-10.210000000000001</v>
      </c>
      <c r="BP58" s="307">
        <v>-10.91</v>
      </c>
      <c r="BQ58" s="362">
        <f t="shared" si="29"/>
        <v>-0.69999999999999929</v>
      </c>
      <c r="BR58" s="309">
        <v>5</v>
      </c>
      <c r="BS58" s="307">
        <v>-10.71</v>
      </c>
      <c r="BT58" s="362">
        <f t="shared" si="30"/>
        <v>-0.5</v>
      </c>
      <c r="BU58" s="309">
        <v>1</v>
      </c>
      <c r="BV58" s="482">
        <v>-10.31</v>
      </c>
      <c r="BW58" s="488">
        <f t="shared" si="31"/>
        <v>-9.9999999999999645E-2</v>
      </c>
      <c r="BX58" s="484">
        <v>2</v>
      </c>
      <c r="BY58" s="307">
        <v>-10.43</v>
      </c>
      <c r="BZ58" s="343">
        <f t="shared" si="32"/>
        <v>-0.21999999999999886</v>
      </c>
      <c r="CA58" s="347">
        <v>3</v>
      </c>
      <c r="CB58" s="482">
        <v>-10.78</v>
      </c>
      <c r="CC58" s="488">
        <f t="shared" si="33"/>
        <v>-0.56999999999999851</v>
      </c>
      <c r="CD58" s="484">
        <v>4</v>
      </c>
      <c r="CF58" s="307"/>
      <c r="CG58" s="440"/>
      <c r="CH58" s="816"/>
      <c r="CI58" s="442"/>
      <c r="CJ58" s="307"/>
      <c r="CK58" s="362"/>
      <c r="CL58" s="309"/>
      <c r="CM58" s="92"/>
      <c r="CN58" s="805"/>
      <c r="CO58" s="803"/>
      <c r="CP58" s="307"/>
      <c r="CQ58" s="343"/>
      <c r="CR58" s="347"/>
      <c r="CT58" s="307"/>
      <c r="CU58" s="307"/>
      <c r="CV58" s="362"/>
      <c r="CW58" s="309"/>
      <c r="CX58" s="307"/>
      <c r="CY58" s="362"/>
      <c r="CZ58" s="309"/>
      <c r="DA58" s="825"/>
      <c r="DB58" s="831"/>
      <c r="DC58" s="827"/>
      <c r="DD58" s="307"/>
      <c r="DE58" s="343"/>
      <c r="DF58" s="347"/>
      <c r="DG58" s="92"/>
      <c r="DH58" s="805"/>
      <c r="DI58" s="803"/>
      <c r="DK58" s="307">
        <v>3.5</v>
      </c>
      <c r="DL58" s="307">
        <v>9.33</v>
      </c>
      <c r="DM58" s="362">
        <f t="shared" si="13"/>
        <v>9.33</v>
      </c>
      <c r="DN58" s="309">
        <v>2</v>
      </c>
      <c r="DO58" s="307">
        <v>10.27</v>
      </c>
      <c r="DP58" s="362">
        <f t="shared" si="14"/>
        <v>10.27</v>
      </c>
      <c r="DQ58" s="309">
        <v>1</v>
      </c>
      <c r="DR58" s="563">
        <v>5.45</v>
      </c>
      <c r="DS58" s="569">
        <f t="shared" si="15"/>
        <v>5.45</v>
      </c>
      <c r="DT58" s="565">
        <v>4</v>
      </c>
      <c r="DU58" s="307">
        <v>8.91</v>
      </c>
      <c r="DV58" s="362">
        <f t="shared" si="16"/>
        <v>8.91</v>
      </c>
      <c r="DW58" s="347">
        <v>3</v>
      </c>
    </row>
    <row r="59" spans="1:127">
      <c r="A59" s="352" t="s">
        <v>538</v>
      </c>
      <c r="C59" s="307">
        <v>-0.75</v>
      </c>
      <c r="D59" s="307">
        <v>10.59</v>
      </c>
      <c r="E59" s="308">
        <f t="shared" si="0"/>
        <v>11.34</v>
      </c>
      <c r="F59" s="309">
        <v>1</v>
      </c>
      <c r="G59" s="360">
        <v>4.63</v>
      </c>
      <c r="H59" s="310">
        <f t="shared" si="24"/>
        <v>5.38</v>
      </c>
      <c r="I59" s="349">
        <v>2</v>
      </c>
      <c r="J59" s="359"/>
      <c r="K59" s="307">
        <v>15.19</v>
      </c>
      <c r="L59" s="345">
        <v>10.73</v>
      </c>
      <c r="M59" s="346">
        <f t="shared" si="27"/>
        <v>-4.4599999999999991</v>
      </c>
      <c r="N59" s="347">
        <v>1</v>
      </c>
      <c r="O59" s="390">
        <v>7.46</v>
      </c>
      <c r="P59" s="308">
        <f t="shared" si="28"/>
        <v>-7.7299999999999995</v>
      </c>
      <c r="Q59" s="322">
        <v>2</v>
      </c>
      <c r="R59" s="361">
        <v>5.67</v>
      </c>
      <c r="S59" s="313">
        <f t="shared" si="25"/>
        <v>-9.52</v>
      </c>
      <c r="T59" s="314">
        <v>3</v>
      </c>
      <c r="V59" s="345">
        <v>-9.82</v>
      </c>
      <c r="W59" s="345">
        <v>-8.9700000000000006</v>
      </c>
      <c r="X59" s="362">
        <f t="shared" si="5"/>
        <v>0.84999999999999964</v>
      </c>
      <c r="Y59" s="347">
        <v>4</v>
      </c>
      <c r="Z59" s="345">
        <v>-8.84</v>
      </c>
      <c r="AA59" s="363">
        <f t="shared" si="8"/>
        <v>0.98000000000000043</v>
      </c>
      <c r="AB59" s="347">
        <v>3</v>
      </c>
      <c r="AC59" s="390">
        <v>-8.39</v>
      </c>
      <c r="AD59" s="343">
        <f t="shared" si="6"/>
        <v>1.4299999999999997</v>
      </c>
      <c r="AE59" s="309">
        <v>1</v>
      </c>
      <c r="AF59" s="369">
        <v>-8.5500000000000007</v>
      </c>
      <c r="AG59" s="375">
        <f t="shared" si="7"/>
        <v>1.2699999999999996</v>
      </c>
      <c r="AH59" s="330">
        <v>2</v>
      </c>
      <c r="AJ59" s="345">
        <v>4.79</v>
      </c>
      <c r="AK59" s="345">
        <v>-7.36</v>
      </c>
      <c r="AL59" s="362">
        <f t="shared" si="9"/>
        <v>-12.15</v>
      </c>
      <c r="AM59" s="347">
        <v>4</v>
      </c>
      <c r="AN59" s="345">
        <v>-1.1299999999999999</v>
      </c>
      <c r="AO59" s="363">
        <f t="shared" si="10"/>
        <v>-5.92</v>
      </c>
      <c r="AP59" s="347">
        <v>3</v>
      </c>
      <c r="AQ59" s="321">
        <v>3.81</v>
      </c>
      <c r="AR59" s="343">
        <f t="shared" si="11"/>
        <v>-0.98</v>
      </c>
      <c r="AS59" s="309">
        <v>1</v>
      </c>
      <c r="AT59" s="371">
        <v>1.58</v>
      </c>
      <c r="AU59" s="372">
        <f t="shared" si="12"/>
        <v>-3.21</v>
      </c>
      <c r="AV59" s="320">
        <v>2</v>
      </c>
      <c r="AX59" s="345">
        <v>2.5499999999999998</v>
      </c>
      <c r="AY59" s="345">
        <v>-5.61</v>
      </c>
      <c r="AZ59" s="362">
        <f t="shared" si="23"/>
        <v>-8.16</v>
      </c>
      <c r="BA59" s="347">
        <v>3</v>
      </c>
      <c r="BB59" s="345">
        <v>-0.64</v>
      </c>
      <c r="BC59" s="363">
        <f t="shared" si="21"/>
        <v>-3.19</v>
      </c>
      <c r="BD59" s="347">
        <v>1</v>
      </c>
      <c r="BE59" s="321">
        <v>-1.55</v>
      </c>
      <c r="BF59" s="343">
        <f t="shared" si="18"/>
        <v>-4.0999999999999996</v>
      </c>
      <c r="BG59" s="347">
        <v>2</v>
      </c>
      <c r="BH59" s="321">
        <v>-6.31</v>
      </c>
      <c r="BI59" s="343">
        <f t="shared" si="19"/>
        <v>-8.86</v>
      </c>
      <c r="BJ59" s="309">
        <v>4</v>
      </c>
      <c r="BK59" s="443">
        <v>-15.95</v>
      </c>
      <c r="BL59" s="446">
        <f t="shared" si="26"/>
        <v>-18.5</v>
      </c>
      <c r="BM59" s="442">
        <v>5</v>
      </c>
      <c r="BO59" s="345">
        <v>-23.97</v>
      </c>
      <c r="BP59" s="345">
        <v>-25.95</v>
      </c>
      <c r="BQ59" s="362">
        <f t="shared" si="29"/>
        <v>-1.9800000000000004</v>
      </c>
      <c r="BR59" s="347">
        <v>5</v>
      </c>
      <c r="BS59" s="345">
        <v>-21.87</v>
      </c>
      <c r="BT59" s="362">
        <f t="shared" si="30"/>
        <v>2.0999999999999979</v>
      </c>
      <c r="BU59" s="347">
        <v>1</v>
      </c>
      <c r="BV59" s="485">
        <v>-25.37</v>
      </c>
      <c r="BW59" s="488">
        <f t="shared" si="31"/>
        <v>-1.4000000000000021</v>
      </c>
      <c r="BX59" s="493">
        <v>4</v>
      </c>
      <c r="BY59" s="321">
        <v>-24.68</v>
      </c>
      <c r="BZ59" s="343">
        <f t="shared" si="32"/>
        <v>-0.71000000000000085</v>
      </c>
      <c r="CA59" s="309">
        <v>2</v>
      </c>
      <c r="CB59" s="485">
        <v>-24.75</v>
      </c>
      <c r="CC59" s="488">
        <f t="shared" si="33"/>
        <v>-0.78000000000000114</v>
      </c>
      <c r="CD59" s="484">
        <v>3</v>
      </c>
      <c r="CF59" s="345"/>
      <c r="CG59" s="447"/>
      <c r="CH59" s="816"/>
      <c r="CI59" s="814"/>
      <c r="CJ59" s="345"/>
      <c r="CK59" s="362"/>
      <c r="CL59" s="347"/>
      <c r="CM59" s="53"/>
      <c r="CN59" s="805"/>
      <c r="CO59" s="810"/>
      <c r="CP59" s="321"/>
      <c r="CQ59" s="343"/>
      <c r="CR59" s="309"/>
      <c r="CT59" s="345"/>
      <c r="CU59" s="345"/>
      <c r="CV59" s="362"/>
      <c r="CW59" s="347"/>
      <c r="CX59" s="345"/>
      <c r="CY59" s="362"/>
      <c r="CZ59" s="347"/>
      <c r="DA59" s="828"/>
      <c r="DB59" s="831"/>
      <c r="DC59" s="836"/>
      <c r="DD59" s="321"/>
      <c r="DE59" s="343"/>
      <c r="DF59" s="309"/>
      <c r="DG59" s="53"/>
      <c r="DH59" s="805"/>
      <c r="DI59" s="803"/>
      <c r="DK59" s="345">
        <v>3.54</v>
      </c>
      <c r="DL59" s="345">
        <v>4.2</v>
      </c>
      <c r="DM59" s="362">
        <f t="shared" si="13"/>
        <v>4.2</v>
      </c>
      <c r="DN59" s="347">
        <v>1</v>
      </c>
      <c r="DO59" s="345">
        <v>3.5</v>
      </c>
      <c r="DP59" s="362">
        <f t="shared" si="14"/>
        <v>3.5</v>
      </c>
      <c r="DQ59" s="347">
        <v>2</v>
      </c>
      <c r="DR59" s="566">
        <v>1.47</v>
      </c>
      <c r="DS59" s="569">
        <f t="shared" si="15"/>
        <v>1.47</v>
      </c>
      <c r="DT59" s="574">
        <v>4</v>
      </c>
      <c r="DU59" s="321">
        <v>2.37</v>
      </c>
      <c r="DV59" s="362">
        <f t="shared" si="16"/>
        <v>2.37</v>
      </c>
      <c r="DW59" s="309">
        <v>3</v>
      </c>
    </row>
    <row r="60" spans="1:127">
      <c r="A60" s="306" t="s">
        <v>540</v>
      </c>
      <c r="C60" s="307">
        <v>6.25</v>
      </c>
      <c r="D60" s="307">
        <v>18.329999999999998</v>
      </c>
      <c r="E60" s="308">
        <f t="shared" si="0"/>
        <v>12.079999999999998</v>
      </c>
      <c r="F60" s="309">
        <v>1</v>
      </c>
      <c r="G60" s="351">
        <v>11.93</v>
      </c>
      <c r="H60" s="310">
        <f t="shared" si="24"/>
        <v>5.68</v>
      </c>
      <c r="I60" s="349">
        <v>2</v>
      </c>
      <c r="J60" s="359"/>
      <c r="K60" s="307">
        <v>18.87</v>
      </c>
      <c r="L60" s="345">
        <v>14.7</v>
      </c>
      <c r="M60" s="346">
        <f t="shared" si="27"/>
        <v>-4.1700000000000017</v>
      </c>
      <c r="N60" s="347">
        <v>1</v>
      </c>
      <c r="O60" s="390">
        <v>11.53</v>
      </c>
      <c r="P60" s="308">
        <f t="shared" si="28"/>
        <v>-7.3400000000000016</v>
      </c>
      <c r="Q60" s="309">
        <v>2</v>
      </c>
      <c r="R60" s="361">
        <v>9.36</v>
      </c>
      <c r="S60" s="313">
        <f t="shared" si="25"/>
        <v>-9.5100000000000016</v>
      </c>
      <c r="T60" s="314">
        <v>3</v>
      </c>
      <c r="V60" s="345">
        <v>-1.44</v>
      </c>
      <c r="W60" s="345">
        <v>-0.77</v>
      </c>
      <c r="X60" s="362">
        <f t="shared" si="5"/>
        <v>0.66999999999999993</v>
      </c>
      <c r="Y60" s="347">
        <v>4</v>
      </c>
      <c r="Z60" s="345">
        <v>-0.4</v>
      </c>
      <c r="AA60" s="363">
        <f t="shared" si="8"/>
        <v>1.04</v>
      </c>
      <c r="AB60" s="347">
        <v>2</v>
      </c>
      <c r="AC60" s="390">
        <v>-0.63</v>
      </c>
      <c r="AD60" s="343">
        <f t="shared" si="6"/>
        <v>0.80999999999999994</v>
      </c>
      <c r="AE60" s="309">
        <v>3</v>
      </c>
      <c r="AF60" s="369">
        <v>-0.09</v>
      </c>
      <c r="AG60" s="370">
        <f t="shared" si="7"/>
        <v>1.3499999999999999</v>
      </c>
      <c r="AH60" s="356">
        <v>1</v>
      </c>
      <c r="AJ60" s="345">
        <v>4.79</v>
      </c>
      <c r="AK60" s="345">
        <v>-2.86</v>
      </c>
      <c r="AL60" s="362">
        <f t="shared" si="9"/>
        <v>-7.65</v>
      </c>
      <c r="AM60" s="347">
        <v>4</v>
      </c>
      <c r="AN60" s="345">
        <v>0.32</v>
      </c>
      <c r="AO60" s="363">
        <f t="shared" si="10"/>
        <v>-4.47</v>
      </c>
      <c r="AP60" s="347">
        <v>3</v>
      </c>
      <c r="AQ60" s="307">
        <v>5.24</v>
      </c>
      <c r="AR60" s="343">
        <f t="shared" si="11"/>
        <v>0.45000000000000018</v>
      </c>
      <c r="AS60" s="309">
        <v>1</v>
      </c>
      <c r="AT60" s="371">
        <v>4.1100000000000003</v>
      </c>
      <c r="AU60" s="372">
        <f t="shared" si="12"/>
        <v>-0.67999999999999972</v>
      </c>
      <c r="AV60" s="320">
        <v>1</v>
      </c>
      <c r="AX60" s="345">
        <v>2.64</v>
      </c>
      <c r="AY60" s="345">
        <v>-0.64</v>
      </c>
      <c r="AZ60" s="362">
        <f t="shared" si="23"/>
        <v>-3.2800000000000002</v>
      </c>
      <c r="BA60" s="347">
        <v>3</v>
      </c>
      <c r="BB60" s="345">
        <v>4.3099999999999996</v>
      </c>
      <c r="BC60" s="363">
        <f t="shared" si="21"/>
        <v>1.6699999999999995</v>
      </c>
      <c r="BD60" s="347">
        <v>1</v>
      </c>
      <c r="BE60" s="307">
        <v>0.38</v>
      </c>
      <c r="BF60" s="343">
        <f t="shared" si="18"/>
        <v>-2.2600000000000002</v>
      </c>
      <c r="BG60" s="347">
        <v>2</v>
      </c>
      <c r="BH60" s="307">
        <v>-1.33</v>
      </c>
      <c r="BI60" s="343">
        <f t="shared" si="19"/>
        <v>-3.97</v>
      </c>
      <c r="BJ60" s="347">
        <v>4</v>
      </c>
      <c r="BK60" s="440">
        <v>-15.45</v>
      </c>
      <c r="BL60" s="446">
        <f t="shared" si="26"/>
        <v>-18.09</v>
      </c>
      <c r="BM60" s="442">
        <v>5</v>
      </c>
      <c r="BO60" s="345">
        <v>-18.11</v>
      </c>
      <c r="BP60" s="345">
        <v>-19.600000000000001</v>
      </c>
      <c r="BQ60" s="362">
        <f t="shared" si="29"/>
        <v>-1.490000000000002</v>
      </c>
      <c r="BR60" s="347">
        <v>5</v>
      </c>
      <c r="BS60" s="345">
        <v>-16.54</v>
      </c>
      <c r="BT60" s="363">
        <f t="shared" si="30"/>
        <v>1.5700000000000003</v>
      </c>
      <c r="BU60" s="347">
        <v>1</v>
      </c>
      <c r="BV60" s="482">
        <v>-19.309999999999999</v>
      </c>
      <c r="BW60" s="488">
        <f t="shared" si="31"/>
        <v>-1.1999999999999993</v>
      </c>
      <c r="BX60" s="493">
        <v>4</v>
      </c>
      <c r="BY60" s="307">
        <v>-18.899999999999999</v>
      </c>
      <c r="BZ60" s="343">
        <f t="shared" si="32"/>
        <v>-0.78999999999999915</v>
      </c>
      <c r="CA60" s="347">
        <v>3</v>
      </c>
      <c r="CB60" s="482">
        <v>-18.68</v>
      </c>
      <c r="CC60" s="488">
        <f t="shared" si="33"/>
        <v>-0.57000000000000028</v>
      </c>
      <c r="CD60" s="484">
        <v>2</v>
      </c>
      <c r="CF60" s="345"/>
      <c r="CG60" s="447"/>
      <c r="CH60" s="816"/>
      <c r="CI60" s="814"/>
      <c r="CJ60" s="345"/>
      <c r="CK60" s="363"/>
      <c r="CL60" s="347"/>
      <c r="CM60" s="92"/>
      <c r="CN60" s="805"/>
      <c r="CO60" s="810"/>
      <c r="CP60" s="307"/>
      <c r="CQ60" s="343"/>
      <c r="CR60" s="347"/>
      <c r="CT60" s="345"/>
      <c r="CU60" s="345"/>
      <c r="CV60" s="362"/>
      <c r="CW60" s="347"/>
      <c r="CX60" s="345"/>
      <c r="CY60" s="363"/>
      <c r="CZ60" s="347"/>
      <c r="DA60" s="825"/>
      <c r="DB60" s="831"/>
      <c r="DC60" s="836"/>
      <c r="DD60" s="307"/>
      <c r="DE60" s="343"/>
      <c r="DF60" s="347"/>
      <c r="DG60" s="92"/>
      <c r="DH60" s="805"/>
      <c r="DI60" s="803"/>
      <c r="DK60" s="345">
        <v>3.55</v>
      </c>
      <c r="DL60" s="345">
        <v>7.25</v>
      </c>
      <c r="DM60" s="362">
        <f t="shared" si="13"/>
        <v>7.25</v>
      </c>
      <c r="DN60" s="347">
        <v>2</v>
      </c>
      <c r="DO60" s="345">
        <v>7.31</v>
      </c>
      <c r="DP60" s="362">
        <f t="shared" si="14"/>
        <v>7.31</v>
      </c>
      <c r="DQ60" s="347">
        <v>1</v>
      </c>
      <c r="DR60" s="563">
        <v>3.62</v>
      </c>
      <c r="DS60" s="569">
        <f t="shared" si="15"/>
        <v>3.62</v>
      </c>
      <c r="DT60" s="574">
        <v>4</v>
      </c>
      <c r="DU60" s="307">
        <v>4.46</v>
      </c>
      <c r="DV60" s="362">
        <f t="shared" si="16"/>
        <v>4.46</v>
      </c>
      <c r="DW60" s="347">
        <v>3</v>
      </c>
    </row>
    <row r="61" spans="1:127">
      <c r="A61" s="306" t="s">
        <v>542</v>
      </c>
      <c r="C61" s="307">
        <v>6.5</v>
      </c>
      <c r="D61" s="307">
        <v>19.940000000000001</v>
      </c>
      <c r="E61" s="308">
        <f t="shared" si="0"/>
        <v>13.440000000000001</v>
      </c>
      <c r="F61" s="309">
        <v>1</v>
      </c>
      <c r="G61" s="360">
        <v>14.25</v>
      </c>
      <c r="H61" s="310">
        <f t="shared" si="24"/>
        <v>7.75</v>
      </c>
      <c r="I61" s="349">
        <v>2</v>
      </c>
      <c r="J61" s="359"/>
      <c r="K61" s="307">
        <v>21.53</v>
      </c>
      <c r="L61" s="345">
        <v>18.010000000000002</v>
      </c>
      <c r="M61" s="346">
        <f t="shared" si="27"/>
        <v>-3.5199999999999996</v>
      </c>
      <c r="N61" s="347">
        <v>1</v>
      </c>
      <c r="O61" s="390">
        <v>16.899999999999999</v>
      </c>
      <c r="P61" s="308">
        <f t="shared" si="28"/>
        <v>-4.6300000000000026</v>
      </c>
      <c r="Q61" s="322">
        <v>2</v>
      </c>
      <c r="R61" s="361">
        <v>11.91</v>
      </c>
      <c r="S61" s="313">
        <f t="shared" si="25"/>
        <v>-9.620000000000001</v>
      </c>
      <c r="T61" s="327">
        <v>3</v>
      </c>
      <c r="V61" s="345">
        <v>1.8</v>
      </c>
      <c r="W61" s="345">
        <v>2.64</v>
      </c>
      <c r="X61" s="362">
        <f t="shared" si="5"/>
        <v>0.84000000000000008</v>
      </c>
      <c r="Y61" s="347">
        <v>4</v>
      </c>
      <c r="Z61" s="345">
        <v>2.85</v>
      </c>
      <c r="AA61" s="363">
        <f t="shared" si="8"/>
        <v>1.05</v>
      </c>
      <c r="AB61" s="347">
        <v>2</v>
      </c>
      <c r="AC61" s="390">
        <v>2.66</v>
      </c>
      <c r="AD61" s="343">
        <f t="shared" si="6"/>
        <v>0.8600000000000001</v>
      </c>
      <c r="AE61" s="309">
        <v>3</v>
      </c>
      <c r="AF61" s="369">
        <v>3.37</v>
      </c>
      <c r="AG61" s="367">
        <f t="shared" si="7"/>
        <v>1.57</v>
      </c>
      <c r="AH61" s="317">
        <v>1</v>
      </c>
      <c r="AJ61" s="345">
        <v>4.8</v>
      </c>
      <c r="AK61" s="345">
        <v>4.1399999999999997</v>
      </c>
      <c r="AL61" s="362">
        <f t="shared" si="9"/>
        <v>-0.66000000000000014</v>
      </c>
      <c r="AM61" s="347">
        <v>3</v>
      </c>
      <c r="AN61" s="345">
        <v>2.9</v>
      </c>
      <c r="AO61" s="363">
        <f t="shared" si="10"/>
        <v>-1.9</v>
      </c>
      <c r="AP61" s="347">
        <v>4</v>
      </c>
      <c r="AQ61" s="307">
        <v>7.27</v>
      </c>
      <c r="AR61" s="343">
        <f t="shared" si="11"/>
        <v>2.4699999999999998</v>
      </c>
      <c r="AS61" s="309">
        <v>1</v>
      </c>
      <c r="AT61" s="371">
        <v>6.26</v>
      </c>
      <c r="AU61" s="372">
        <f t="shared" si="12"/>
        <v>1.46</v>
      </c>
      <c r="AV61" s="320">
        <v>2</v>
      </c>
      <c r="AX61" s="345">
        <v>2.68</v>
      </c>
      <c r="AY61" s="345">
        <v>2.73</v>
      </c>
      <c r="AZ61" s="362">
        <f t="shared" si="23"/>
        <v>4.9999999999999822E-2</v>
      </c>
      <c r="BA61" s="347">
        <v>3</v>
      </c>
      <c r="BB61" s="345">
        <v>7.57</v>
      </c>
      <c r="BC61" s="363">
        <f t="shared" si="21"/>
        <v>4.8900000000000006</v>
      </c>
      <c r="BD61" s="347">
        <v>1</v>
      </c>
      <c r="BE61" s="307">
        <v>3.62</v>
      </c>
      <c r="BF61" s="343">
        <f t="shared" si="18"/>
        <v>0.94</v>
      </c>
      <c r="BG61" s="347">
        <v>2</v>
      </c>
      <c r="BH61" s="307">
        <v>0.26</v>
      </c>
      <c r="BI61" s="343">
        <f t="shared" si="19"/>
        <v>-2.42</v>
      </c>
      <c r="BJ61" s="347">
        <v>4</v>
      </c>
      <c r="BK61" s="440">
        <v>-14.75</v>
      </c>
      <c r="BL61" s="446">
        <f t="shared" si="26"/>
        <v>-17.43</v>
      </c>
      <c r="BM61" s="442">
        <v>5</v>
      </c>
      <c r="BO61" s="345">
        <v>-17.96</v>
      </c>
      <c r="BP61" s="345">
        <v>-18.670000000000002</v>
      </c>
      <c r="BQ61" s="362">
        <f t="shared" si="29"/>
        <v>-0.71000000000000085</v>
      </c>
      <c r="BR61" s="347">
        <v>4</v>
      </c>
      <c r="BS61" s="345">
        <v>-16.36</v>
      </c>
      <c r="BT61" s="363">
        <f t="shared" si="30"/>
        <v>1.6000000000000014</v>
      </c>
      <c r="BU61" s="347">
        <v>1</v>
      </c>
      <c r="BV61" s="482">
        <v>-18.25</v>
      </c>
      <c r="BW61" s="488">
        <f t="shared" si="31"/>
        <v>-0.28999999999999915</v>
      </c>
      <c r="BX61" s="493">
        <v>2</v>
      </c>
      <c r="BY61" s="307">
        <v>-18.47</v>
      </c>
      <c r="BZ61" s="343">
        <f t="shared" si="32"/>
        <v>-0.50999999999999801</v>
      </c>
      <c r="CA61" s="347">
        <v>3</v>
      </c>
      <c r="CB61" s="482">
        <v>-19.04</v>
      </c>
      <c r="CC61" s="488">
        <f t="shared" si="33"/>
        <v>-1.0799999999999983</v>
      </c>
      <c r="CD61" s="484">
        <v>5</v>
      </c>
      <c r="CF61" s="345"/>
      <c r="CG61" s="447"/>
      <c r="CH61" s="816"/>
      <c r="CI61" s="814"/>
      <c r="CJ61" s="345"/>
      <c r="CK61" s="363"/>
      <c r="CL61" s="347"/>
      <c r="CM61" s="92"/>
      <c r="CN61" s="805"/>
      <c r="CO61" s="810"/>
      <c r="CP61" s="307"/>
      <c r="CQ61" s="343"/>
      <c r="CR61" s="347"/>
      <c r="CT61" s="345"/>
      <c r="CU61" s="345"/>
      <c r="CV61" s="362"/>
      <c r="CW61" s="347"/>
      <c r="CX61" s="345"/>
      <c r="CY61" s="363"/>
      <c r="CZ61" s="347"/>
      <c r="DA61" s="825"/>
      <c r="DB61" s="831"/>
      <c r="DC61" s="836"/>
      <c r="DD61" s="307"/>
      <c r="DE61" s="343"/>
      <c r="DF61" s="347"/>
      <c r="DG61" s="92"/>
      <c r="DH61" s="805"/>
      <c r="DI61" s="803"/>
      <c r="DK61" s="345">
        <v>3.56</v>
      </c>
      <c r="DL61" s="345">
        <v>8.44</v>
      </c>
      <c r="DM61" s="362">
        <f t="shared" si="13"/>
        <v>8.44</v>
      </c>
      <c r="DN61" s="347">
        <v>2</v>
      </c>
      <c r="DO61" s="345">
        <v>9.27</v>
      </c>
      <c r="DP61" s="362">
        <f t="shared" si="14"/>
        <v>9.27</v>
      </c>
      <c r="DQ61" s="347">
        <v>1</v>
      </c>
      <c r="DR61" s="563">
        <v>5.8</v>
      </c>
      <c r="DS61" s="569">
        <f t="shared" si="15"/>
        <v>5.8</v>
      </c>
      <c r="DT61" s="574">
        <v>4</v>
      </c>
      <c r="DU61" s="307">
        <v>6.5</v>
      </c>
      <c r="DV61" s="362">
        <f t="shared" si="16"/>
        <v>6.5</v>
      </c>
      <c r="DW61" s="347">
        <v>3</v>
      </c>
    </row>
    <row r="62" spans="1:127">
      <c r="A62" s="306" t="s">
        <v>548</v>
      </c>
      <c r="C62" s="307">
        <v>9.24</v>
      </c>
      <c r="D62" s="307">
        <v>23.24</v>
      </c>
      <c r="E62" s="308">
        <f t="shared" si="0"/>
        <v>13.999999999999998</v>
      </c>
      <c r="F62" s="309">
        <v>1</v>
      </c>
      <c r="G62" s="351">
        <v>16.96</v>
      </c>
      <c r="H62" s="310">
        <f t="shared" si="24"/>
        <v>7.7200000000000006</v>
      </c>
      <c r="I62" s="349">
        <v>2</v>
      </c>
      <c r="J62" s="359"/>
      <c r="K62" s="307">
        <v>22.75</v>
      </c>
      <c r="L62" s="307">
        <v>19.82</v>
      </c>
      <c r="M62" s="346">
        <f t="shared" si="27"/>
        <v>-2.9299999999999997</v>
      </c>
      <c r="N62" s="347">
        <v>1</v>
      </c>
      <c r="O62" s="390">
        <v>19.010000000000002</v>
      </c>
      <c r="P62" s="308">
        <f t="shared" si="28"/>
        <v>-3.7399999999999984</v>
      </c>
      <c r="Q62" s="309">
        <v>2</v>
      </c>
      <c r="R62" s="361">
        <v>12.87</v>
      </c>
      <c r="S62" s="313">
        <f t="shared" si="25"/>
        <v>-9.8800000000000008</v>
      </c>
      <c r="T62" s="354">
        <v>3</v>
      </c>
      <c r="V62" s="345">
        <v>4.26</v>
      </c>
      <c r="W62" s="345">
        <v>5.09</v>
      </c>
      <c r="X62" s="362">
        <f t="shared" si="5"/>
        <v>0.83000000000000007</v>
      </c>
      <c r="Y62" s="347">
        <v>3</v>
      </c>
      <c r="Z62" s="345">
        <v>5.28</v>
      </c>
      <c r="AA62" s="363">
        <f t="shared" si="8"/>
        <v>1.0200000000000005</v>
      </c>
      <c r="AB62" s="347">
        <v>2</v>
      </c>
      <c r="AC62" s="390">
        <v>5.05</v>
      </c>
      <c r="AD62" s="343">
        <f t="shared" si="6"/>
        <v>0.79</v>
      </c>
      <c r="AE62" s="309">
        <v>4</v>
      </c>
      <c r="AF62" s="369">
        <v>5.87</v>
      </c>
      <c r="AG62" s="375">
        <f t="shared" si="7"/>
        <v>1.6100000000000003</v>
      </c>
      <c r="AH62" s="317">
        <v>1</v>
      </c>
      <c r="AJ62" s="345">
        <v>4.8099999999999996</v>
      </c>
      <c r="AK62" s="345">
        <v>7.59</v>
      </c>
      <c r="AL62" s="362">
        <f t="shared" si="9"/>
        <v>2.7800000000000002</v>
      </c>
      <c r="AM62" s="347">
        <v>2</v>
      </c>
      <c r="AN62" s="345">
        <v>4.3600000000000003</v>
      </c>
      <c r="AO62" s="363">
        <f t="shared" si="10"/>
        <v>-0.44999999999999929</v>
      </c>
      <c r="AP62" s="347">
        <v>4</v>
      </c>
      <c r="AQ62" s="307">
        <v>8.77</v>
      </c>
      <c r="AR62" s="343">
        <f t="shared" si="11"/>
        <v>3.96</v>
      </c>
      <c r="AS62" s="322">
        <v>1</v>
      </c>
      <c r="AT62" s="371">
        <v>7.15</v>
      </c>
      <c r="AU62" s="372">
        <f t="shared" si="12"/>
        <v>2.3400000000000007</v>
      </c>
      <c r="AV62" s="320">
        <v>3</v>
      </c>
      <c r="AX62" s="345">
        <v>2.7</v>
      </c>
      <c r="AY62" s="345">
        <v>4.0199999999999996</v>
      </c>
      <c r="AZ62" s="362">
        <f t="shared" si="23"/>
        <v>1.3199999999999994</v>
      </c>
      <c r="BA62" s="347">
        <v>3</v>
      </c>
      <c r="BB62" s="345">
        <v>7.87</v>
      </c>
      <c r="BC62" s="363">
        <f t="shared" si="21"/>
        <v>5.17</v>
      </c>
      <c r="BD62" s="347">
        <v>1</v>
      </c>
      <c r="BE62" s="307">
        <v>5.03</v>
      </c>
      <c r="BF62" s="343">
        <f t="shared" si="18"/>
        <v>2.33</v>
      </c>
      <c r="BG62" s="347">
        <v>2</v>
      </c>
      <c r="BH62" s="307">
        <v>0.36</v>
      </c>
      <c r="BI62" s="343">
        <f t="shared" si="19"/>
        <v>-2.3400000000000003</v>
      </c>
      <c r="BJ62" s="347">
        <v>4</v>
      </c>
      <c r="BK62" s="440">
        <v>-13.85</v>
      </c>
      <c r="BL62" s="446">
        <f t="shared" si="26"/>
        <v>-16.55</v>
      </c>
      <c r="BM62" s="445">
        <v>5</v>
      </c>
      <c r="BO62" s="345">
        <v>-15.48</v>
      </c>
      <c r="BP62" s="345">
        <v>-15.1</v>
      </c>
      <c r="BQ62" s="362">
        <f t="shared" si="29"/>
        <v>0.38000000000000078</v>
      </c>
      <c r="BR62" s="347">
        <v>3</v>
      </c>
      <c r="BS62" s="345">
        <v>-12.9</v>
      </c>
      <c r="BT62" s="363">
        <f t="shared" si="30"/>
        <v>2.58</v>
      </c>
      <c r="BU62" s="347">
        <v>1</v>
      </c>
      <c r="BV62" s="482">
        <v>-15.55</v>
      </c>
      <c r="BW62" s="488">
        <f t="shared" si="31"/>
        <v>-7.0000000000000284E-2</v>
      </c>
      <c r="BX62" s="493">
        <v>4</v>
      </c>
      <c r="BY62" s="307">
        <v>-16.39</v>
      </c>
      <c r="BZ62" s="343">
        <f t="shared" si="32"/>
        <v>-0.91000000000000014</v>
      </c>
      <c r="CA62" s="347">
        <v>5</v>
      </c>
      <c r="CB62" s="482">
        <v>-15.08</v>
      </c>
      <c r="CC62" s="488">
        <f t="shared" si="33"/>
        <v>0.40000000000000036</v>
      </c>
      <c r="CD62" s="487">
        <v>2</v>
      </c>
      <c r="CF62" s="345"/>
      <c r="CG62" s="447"/>
      <c r="CH62" s="816"/>
      <c r="CI62" s="814"/>
      <c r="CJ62" s="345"/>
      <c r="CK62" s="363"/>
      <c r="CL62" s="347"/>
      <c r="CM62" s="92"/>
      <c r="CN62" s="805"/>
      <c r="CO62" s="810"/>
      <c r="CP62" s="307"/>
      <c r="CQ62" s="343"/>
      <c r="CR62" s="347"/>
      <c r="CT62" s="345"/>
      <c r="CU62" s="345"/>
      <c r="CV62" s="362"/>
      <c r="CW62" s="347"/>
      <c r="CX62" s="345"/>
      <c r="CY62" s="363"/>
      <c r="CZ62" s="347"/>
      <c r="DA62" s="825"/>
      <c r="DB62" s="831"/>
      <c r="DC62" s="836"/>
      <c r="DD62" s="307"/>
      <c r="DE62" s="343"/>
      <c r="DF62" s="347"/>
      <c r="DG62" s="92"/>
      <c r="DH62" s="805"/>
      <c r="DI62" s="804"/>
      <c r="DK62" s="345">
        <v>3.57</v>
      </c>
      <c r="DL62" s="345">
        <v>9.3000000000000007</v>
      </c>
      <c r="DM62" s="362">
        <f t="shared" si="13"/>
        <v>9.3000000000000007</v>
      </c>
      <c r="DN62" s="347">
        <v>2</v>
      </c>
      <c r="DO62" s="345">
        <v>10.87</v>
      </c>
      <c r="DP62" s="363">
        <f t="shared" si="14"/>
        <v>10.87</v>
      </c>
      <c r="DQ62" s="347">
        <v>1</v>
      </c>
      <c r="DR62" s="563">
        <v>6.67</v>
      </c>
      <c r="DS62" s="569">
        <f t="shared" si="15"/>
        <v>6.67</v>
      </c>
      <c r="DT62" s="574">
        <v>4</v>
      </c>
      <c r="DU62" s="307">
        <v>8.1999999999999993</v>
      </c>
      <c r="DV62" s="343">
        <f t="shared" si="16"/>
        <v>8.1999999999999993</v>
      </c>
      <c r="DW62" s="347">
        <v>3</v>
      </c>
    </row>
    <row r="63" spans="1:127">
      <c r="A63" s="306" t="s">
        <v>549</v>
      </c>
      <c r="C63" s="307">
        <v>12.27</v>
      </c>
      <c r="D63" s="307">
        <v>29.45</v>
      </c>
      <c r="E63" s="308">
        <f t="shared" si="0"/>
        <v>17.18</v>
      </c>
      <c r="F63" s="309">
        <v>1</v>
      </c>
      <c r="G63" s="360">
        <v>21.07</v>
      </c>
      <c r="H63" s="310">
        <f t="shared" si="24"/>
        <v>8.8000000000000007</v>
      </c>
      <c r="I63" s="349">
        <v>2</v>
      </c>
      <c r="J63" s="359"/>
      <c r="K63" s="307">
        <v>26.62</v>
      </c>
      <c r="L63" s="307">
        <v>24.14</v>
      </c>
      <c r="M63" s="346">
        <f t="shared" si="27"/>
        <v>-2.4800000000000004</v>
      </c>
      <c r="N63" s="347">
        <v>2</v>
      </c>
      <c r="O63" s="390">
        <v>25.03</v>
      </c>
      <c r="P63" s="308">
        <f t="shared" si="28"/>
        <v>-1.5899999999999999</v>
      </c>
      <c r="Q63" s="309">
        <v>1</v>
      </c>
      <c r="R63" s="361">
        <v>16.39</v>
      </c>
      <c r="S63" s="313">
        <f t="shared" si="25"/>
        <v>-10.23</v>
      </c>
      <c r="T63" s="354">
        <v>3</v>
      </c>
      <c r="V63" s="345">
        <v>7.45</v>
      </c>
      <c r="W63" s="345">
        <v>8.2899999999999991</v>
      </c>
      <c r="X63" s="362">
        <f t="shared" si="5"/>
        <v>0.83999999999999897</v>
      </c>
      <c r="Y63" s="347">
        <v>4</v>
      </c>
      <c r="Z63" s="345">
        <v>8.76</v>
      </c>
      <c r="AA63" s="363">
        <f t="shared" si="8"/>
        <v>1.3099999999999996</v>
      </c>
      <c r="AB63" s="347">
        <v>2</v>
      </c>
      <c r="AC63" s="390">
        <v>8.42</v>
      </c>
      <c r="AD63" s="343">
        <f t="shared" si="6"/>
        <v>0.96999999999999975</v>
      </c>
      <c r="AE63" s="309">
        <v>3</v>
      </c>
      <c r="AF63" s="369">
        <v>9.17</v>
      </c>
      <c r="AG63" s="375">
        <f t="shared" si="7"/>
        <v>1.7199999999999998</v>
      </c>
      <c r="AH63" s="330">
        <v>1</v>
      </c>
      <c r="AJ63" s="345">
        <v>4.82</v>
      </c>
      <c r="AK63" s="345">
        <v>12.73</v>
      </c>
      <c r="AL63" s="362">
        <f t="shared" si="9"/>
        <v>7.91</v>
      </c>
      <c r="AM63" s="347">
        <v>1</v>
      </c>
      <c r="AN63" s="345">
        <v>4.8600000000000003</v>
      </c>
      <c r="AO63" s="363">
        <f t="shared" si="10"/>
        <v>4.0000000000000036E-2</v>
      </c>
      <c r="AP63" s="347">
        <v>4</v>
      </c>
      <c r="AQ63" s="321">
        <v>10.17</v>
      </c>
      <c r="AR63" s="343">
        <f t="shared" si="11"/>
        <v>5.35</v>
      </c>
      <c r="AS63" s="309">
        <v>2</v>
      </c>
      <c r="AT63" s="371">
        <v>9</v>
      </c>
      <c r="AU63" s="372">
        <f t="shared" si="12"/>
        <v>4.18</v>
      </c>
      <c r="AV63" s="320">
        <v>3</v>
      </c>
      <c r="AX63" s="345">
        <v>2.73</v>
      </c>
      <c r="AY63" s="345">
        <v>8.1300000000000008</v>
      </c>
      <c r="AZ63" s="362">
        <f t="shared" si="23"/>
        <v>5.4</v>
      </c>
      <c r="BA63" s="347">
        <v>2</v>
      </c>
      <c r="BB63" s="345">
        <v>11.79</v>
      </c>
      <c r="BC63" s="363">
        <f t="shared" si="21"/>
        <v>9.0599999999999987</v>
      </c>
      <c r="BD63" s="347">
        <v>1</v>
      </c>
      <c r="BE63" s="321">
        <v>7.41</v>
      </c>
      <c r="BF63" s="343">
        <f t="shared" si="18"/>
        <v>4.68</v>
      </c>
      <c r="BG63" s="309">
        <v>3</v>
      </c>
      <c r="BH63" s="321">
        <v>3.93</v>
      </c>
      <c r="BI63" s="343">
        <f t="shared" si="19"/>
        <v>1.2000000000000002</v>
      </c>
      <c r="BJ63" s="309">
        <v>4</v>
      </c>
      <c r="BK63" s="443">
        <v>-12.67</v>
      </c>
      <c r="BL63" s="446">
        <f t="shared" si="26"/>
        <v>-15.4</v>
      </c>
      <c r="BM63" s="442">
        <v>5</v>
      </c>
      <c r="BO63" s="345">
        <v>-11.49</v>
      </c>
      <c r="BP63" s="345">
        <v>-10.4</v>
      </c>
      <c r="BQ63" s="362">
        <f t="shared" si="29"/>
        <v>1.0899999999999999</v>
      </c>
      <c r="BR63" s="347">
        <v>3</v>
      </c>
      <c r="BS63" s="345">
        <v>-8.58</v>
      </c>
      <c r="BT63" s="363">
        <f t="shared" si="30"/>
        <v>2.91</v>
      </c>
      <c r="BU63" s="347">
        <v>1</v>
      </c>
      <c r="BV63" s="485">
        <v>-9.77</v>
      </c>
      <c r="BW63" s="488">
        <f t="shared" si="31"/>
        <v>1.7200000000000006</v>
      </c>
      <c r="BX63" s="484">
        <v>2</v>
      </c>
      <c r="BY63" s="321">
        <v>-11.68</v>
      </c>
      <c r="BZ63" s="343">
        <f t="shared" si="32"/>
        <v>-0.1899999999999995</v>
      </c>
      <c r="CA63" s="309">
        <v>5</v>
      </c>
      <c r="CB63" s="485">
        <v>-10.82</v>
      </c>
      <c r="CC63" s="488">
        <f t="shared" si="33"/>
        <v>0.66999999999999993</v>
      </c>
      <c r="CD63" s="484">
        <v>4</v>
      </c>
      <c r="CF63" s="345"/>
      <c r="CG63" s="447"/>
      <c r="CH63" s="816"/>
      <c r="CI63" s="814"/>
      <c r="CJ63" s="345"/>
      <c r="CK63" s="363"/>
      <c r="CL63" s="347"/>
      <c r="CM63" s="53"/>
      <c r="CN63" s="805"/>
      <c r="CO63" s="803"/>
      <c r="CP63" s="321"/>
      <c r="CQ63" s="343"/>
      <c r="CR63" s="309"/>
      <c r="CT63" s="345"/>
      <c r="CU63" s="345"/>
      <c r="CV63" s="362"/>
      <c r="CW63" s="347"/>
      <c r="CX63" s="345"/>
      <c r="CY63" s="363"/>
      <c r="CZ63" s="347"/>
      <c r="DA63" s="828"/>
      <c r="DB63" s="831"/>
      <c r="DC63" s="827"/>
      <c r="DD63" s="321"/>
      <c r="DE63" s="343"/>
      <c r="DF63" s="309"/>
      <c r="DG63" s="53"/>
      <c r="DH63" s="805"/>
      <c r="DI63" s="803"/>
      <c r="DK63" s="345">
        <v>3.57</v>
      </c>
      <c r="DL63" s="345">
        <v>11.09</v>
      </c>
      <c r="DM63" s="362">
        <f t="shared" si="13"/>
        <v>11.09</v>
      </c>
      <c r="DN63" s="347">
        <v>2</v>
      </c>
      <c r="DO63" s="345">
        <v>12.51</v>
      </c>
      <c r="DP63" s="363">
        <f t="shared" si="14"/>
        <v>12.51</v>
      </c>
      <c r="DQ63" s="347">
        <v>1</v>
      </c>
      <c r="DR63" s="566">
        <v>8.4499999999999993</v>
      </c>
      <c r="DS63" s="569">
        <f t="shared" si="15"/>
        <v>8.4499999999999993</v>
      </c>
      <c r="DT63" s="565">
        <v>4</v>
      </c>
      <c r="DU63" s="321">
        <v>9.7899999999999991</v>
      </c>
      <c r="DV63" s="343">
        <f t="shared" si="16"/>
        <v>9.7899999999999991</v>
      </c>
      <c r="DW63" s="309">
        <v>3</v>
      </c>
    </row>
    <row r="64" spans="1:127">
      <c r="A64" s="306" t="s">
        <v>551</v>
      </c>
      <c r="C64" s="307">
        <v>15.1</v>
      </c>
      <c r="D64" s="307">
        <v>32.700000000000003</v>
      </c>
      <c r="E64" s="308">
        <f t="shared" si="0"/>
        <v>17.600000000000001</v>
      </c>
      <c r="F64" s="309">
        <v>1</v>
      </c>
      <c r="G64" s="360">
        <v>24.41</v>
      </c>
      <c r="H64" s="310">
        <f t="shared" si="24"/>
        <v>9.31</v>
      </c>
      <c r="I64" s="349">
        <v>2</v>
      </c>
      <c r="J64" s="359"/>
      <c r="K64" s="307">
        <v>26.66</v>
      </c>
      <c r="L64" s="345">
        <v>24.64</v>
      </c>
      <c r="M64" s="346">
        <f t="shared" si="27"/>
        <v>-2.0199999999999996</v>
      </c>
      <c r="N64" s="347">
        <v>2</v>
      </c>
      <c r="O64" s="390">
        <v>24.68</v>
      </c>
      <c r="P64" s="308">
        <f t="shared" si="28"/>
        <v>-1.9800000000000004</v>
      </c>
      <c r="Q64" s="322">
        <v>1</v>
      </c>
      <c r="R64" s="361">
        <v>16.329999999999998</v>
      </c>
      <c r="S64" s="313">
        <f t="shared" si="25"/>
        <v>-10.330000000000002</v>
      </c>
      <c r="T64" s="314">
        <v>3</v>
      </c>
      <c r="V64" s="345">
        <v>12.84</v>
      </c>
      <c r="W64" s="345">
        <v>13.74</v>
      </c>
      <c r="X64" s="362">
        <f t="shared" si="5"/>
        <v>0.90000000000000036</v>
      </c>
      <c r="Y64" s="347">
        <v>4</v>
      </c>
      <c r="Z64" s="345">
        <v>14.31</v>
      </c>
      <c r="AA64" s="363">
        <f t="shared" si="8"/>
        <v>1.4700000000000006</v>
      </c>
      <c r="AB64" s="347">
        <v>2</v>
      </c>
      <c r="AC64" s="390">
        <v>13.8</v>
      </c>
      <c r="AD64" s="343">
        <f t="shared" si="6"/>
        <v>0.96000000000000085</v>
      </c>
      <c r="AE64" s="309">
        <v>3</v>
      </c>
      <c r="AF64" s="369">
        <v>14.7</v>
      </c>
      <c r="AG64" s="375">
        <f t="shared" si="7"/>
        <v>1.8599999999999994</v>
      </c>
      <c r="AH64" s="317">
        <v>1</v>
      </c>
      <c r="AJ64" s="345">
        <v>4.83</v>
      </c>
      <c r="AK64" s="345">
        <v>13.79</v>
      </c>
      <c r="AL64" s="362">
        <f t="shared" si="9"/>
        <v>8.9599999999999991</v>
      </c>
      <c r="AM64" s="347">
        <v>1</v>
      </c>
      <c r="AN64" s="345">
        <v>5.75</v>
      </c>
      <c r="AO64" s="363">
        <f t="shared" si="10"/>
        <v>0.91999999999999993</v>
      </c>
      <c r="AP64" s="347">
        <v>4</v>
      </c>
      <c r="AQ64" s="307">
        <v>12.02</v>
      </c>
      <c r="AR64" s="343">
        <f t="shared" si="11"/>
        <v>7.1899999999999995</v>
      </c>
      <c r="AS64" s="309">
        <v>2</v>
      </c>
      <c r="AT64" s="371">
        <v>9.5299999999999994</v>
      </c>
      <c r="AU64" s="372">
        <f t="shared" si="12"/>
        <v>4.6999999999999993</v>
      </c>
      <c r="AV64" s="333">
        <v>3</v>
      </c>
      <c r="AX64" s="345">
        <v>2.75</v>
      </c>
      <c r="AY64" s="345">
        <v>13.88</v>
      </c>
      <c r="AZ64" s="362">
        <f t="shared" si="23"/>
        <v>11.13</v>
      </c>
      <c r="BA64" s="347">
        <v>2</v>
      </c>
      <c r="BB64" s="345">
        <v>14.71</v>
      </c>
      <c r="BC64" s="363">
        <f t="shared" si="21"/>
        <v>11.96</v>
      </c>
      <c r="BD64" s="347">
        <v>1</v>
      </c>
      <c r="BE64" s="307">
        <v>10.38</v>
      </c>
      <c r="BF64" s="343">
        <f t="shared" si="18"/>
        <v>7.6300000000000008</v>
      </c>
      <c r="BG64" s="322">
        <v>3</v>
      </c>
      <c r="BH64" s="307">
        <v>6.23</v>
      </c>
      <c r="BI64" s="343">
        <f t="shared" si="19"/>
        <v>3.4800000000000004</v>
      </c>
      <c r="BJ64" s="322">
        <v>4</v>
      </c>
      <c r="BK64" s="440">
        <v>-9.34</v>
      </c>
      <c r="BL64" s="446">
        <f t="shared" si="26"/>
        <v>-12.09</v>
      </c>
      <c r="BM64" s="451">
        <v>5</v>
      </c>
      <c r="BO64" s="345">
        <v>-10.24</v>
      </c>
      <c r="BP64" s="345">
        <v>-9.32</v>
      </c>
      <c r="BQ64" s="362">
        <f t="shared" si="29"/>
        <v>0.91999999999999993</v>
      </c>
      <c r="BR64" s="347">
        <v>3</v>
      </c>
      <c r="BS64" s="345">
        <v>-6.7</v>
      </c>
      <c r="BT64" s="363">
        <f t="shared" si="30"/>
        <v>3.54</v>
      </c>
      <c r="BU64" s="347">
        <v>1</v>
      </c>
      <c r="BV64" s="482">
        <v>-9.64</v>
      </c>
      <c r="BW64" s="488">
        <f t="shared" si="31"/>
        <v>0.59999999999999964</v>
      </c>
      <c r="BX64" s="487">
        <v>4</v>
      </c>
      <c r="BY64" s="307">
        <v>-10.88</v>
      </c>
      <c r="BZ64" s="343">
        <f t="shared" si="32"/>
        <v>-0.64000000000000057</v>
      </c>
      <c r="CA64" s="322">
        <v>5</v>
      </c>
      <c r="CB64" s="482">
        <v>-9.31</v>
      </c>
      <c r="CC64" s="488">
        <f t="shared" si="33"/>
        <v>0.92999999999999972</v>
      </c>
      <c r="CD64" s="494">
        <v>2</v>
      </c>
      <c r="CF64" s="345"/>
      <c r="CG64" s="447"/>
      <c r="CH64" s="816"/>
      <c r="CI64" s="814"/>
      <c r="CJ64" s="345"/>
      <c r="CK64" s="363"/>
      <c r="CL64" s="347"/>
      <c r="CM64" s="92"/>
      <c r="CN64" s="805"/>
      <c r="CO64" s="804"/>
      <c r="CP64" s="307"/>
      <c r="CQ64" s="343"/>
      <c r="CR64" s="322"/>
      <c r="CT64" s="345"/>
      <c r="CU64" s="345"/>
      <c r="CV64" s="362"/>
      <c r="CW64" s="347"/>
      <c r="CX64" s="345"/>
      <c r="CY64" s="363"/>
      <c r="CZ64" s="347"/>
      <c r="DA64" s="825"/>
      <c r="DB64" s="831"/>
      <c r="DC64" s="830"/>
      <c r="DD64" s="307"/>
      <c r="DE64" s="343"/>
      <c r="DF64" s="322"/>
      <c r="DG64" s="92"/>
      <c r="DH64" s="805"/>
      <c r="DI64" s="811"/>
      <c r="DK64" s="345">
        <v>3.59</v>
      </c>
      <c r="DL64" s="345">
        <v>11.61</v>
      </c>
      <c r="DM64" s="362">
        <f t="shared" si="13"/>
        <v>11.61</v>
      </c>
      <c r="DN64" s="347">
        <v>2</v>
      </c>
      <c r="DO64" s="345">
        <v>13.05</v>
      </c>
      <c r="DP64" s="363">
        <f t="shared" si="14"/>
        <v>13.05</v>
      </c>
      <c r="DQ64" s="347">
        <v>1</v>
      </c>
      <c r="DR64" s="563">
        <v>8.67</v>
      </c>
      <c r="DS64" s="569">
        <f t="shared" si="15"/>
        <v>8.67</v>
      </c>
      <c r="DT64" s="568">
        <v>4</v>
      </c>
      <c r="DU64" s="307">
        <v>10.29</v>
      </c>
      <c r="DV64" s="343">
        <f t="shared" si="16"/>
        <v>10.29</v>
      </c>
      <c r="DW64" s="322">
        <v>3</v>
      </c>
    </row>
    <row r="65" spans="1:127">
      <c r="A65" s="306" t="s">
        <v>554</v>
      </c>
      <c r="C65" s="307">
        <v>2.71</v>
      </c>
      <c r="D65" s="307">
        <v>2.73</v>
      </c>
      <c r="E65" s="308">
        <f t="shared" si="0"/>
        <v>2.0000000000000018E-2</v>
      </c>
      <c r="F65" s="309">
        <v>1</v>
      </c>
      <c r="G65" s="360">
        <v>2.41</v>
      </c>
      <c r="H65" s="310">
        <f t="shared" si="24"/>
        <v>-0.29999999999999982</v>
      </c>
      <c r="I65" s="349">
        <v>2</v>
      </c>
      <c r="J65" s="359"/>
      <c r="K65" s="307">
        <v>25.5</v>
      </c>
      <c r="L65" s="345">
        <v>23.18</v>
      </c>
      <c r="M65" s="346">
        <f t="shared" si="27"/>
        <v>-2.3200000000000003</v>
      </c>
      <c r="N65" s="347">
        <v>1</v>
      </c>
      <c r="O65" s="390">
        <v>22.37</v>
      </c>
      <c r="P65" s="308">
        <f t="shared" si="28"/>
        <v>-3.129999999999999</v>
      </c>
      <c r="Q65" s="309">
        <v>2</v>
      </c>
      <c r="R65" s="361">
        <v>15.16</v>
      </c>
      <c r="S65" s="313">
        <f t="shared" si="25"/>
        <v>-10.34</v>
      </c>
      <c r="T65" s="314">
        <v>3</v>
      </c>
      <c r="V65" s="345">
        <v>8.6999999999999993</v>
      </c>
      <c r="W65" s="345">
        <v>9.6</v>
      </c>
      <c r="X65" s="362">
        <f t="shared" si="5"/>
        <v>0.90000000000000036</v>
      </c>
      <c r="Y65" s="347">
        <v>4</v>
      </c>
      <c r="Z65" s="345">
        <v>10.029999999999999</v>
      </c>
      <c r="AA65" s="363">
        <f t="shared" si="8"/>
        <v>1.33</v>
      </c>
      <c r="AB65" s="347">
        <v>2</v>
      </c>
      <c r="AC65" s="390">
        <v>9.68</v>
      </c>
      <c r="AD65" s="343">
        <f t="shared" si="6"/>
        <v>0.98000000000000043</v>
      </c>
      <c r="AE65" s="309">
        <v>3</v>
      </c>
      <c r="AF65" s="369">
        <v>10.53</v>
      </c>
      <c r="AG65" s="375">
        <f t="shared" si="7"/>
        <v>1.83</v>
      </c>
      <c r="AH65" s="330">
        <v>1</v>
      </c>
      <c r="AJ65" s="345">
        <v>4.84</v>
      </c>
      <c r="AK65" s="345">
        <v>11.33</v>
      </c>
      <c r="AL65" s="362">
        <f t="shared" si="9"/>
        <v>6.49</v>
      </c>
      <c r="AM65" s="347">
        <v>1</v>
      </c>
      <c r="AN65" s="345">
        <v>5.8</v>
      </c>
      <c r="AO65" s="363">
        <f t="shared" si="10"/>
        <v>0.96</v>
      </c>
      <c r="AP65" s="347">
        <v>4</v>
      </c>
      <c r="AQ65" s="307">
        <v>10.78</v>
      </c>
      <c r="AR65" s="343">
        <f t="shared" si="11"/>
        <v>5.9399999999999995</v>
      </c>
      <c r="AS65" s="309">
        <v>2</v>
      </c>
      <c r="AT65" s="371">
        <v>9.01</v>
      </c>
      <c r="AU65" s="372">
        <f t="shared" si="12"/>
        <v>4.17</v>
      </c>
      <c r="AV65" s="358">
        <v>3</v>
      </c>
      <c r="AX65" s="345">
        <v>2.77</v>
      </c>
      <c r="AY65" s="345">
        <v>9.9600000000000009</v>
      </c>
      <c r="AZ65" s="362">
        <f t="shared" si="23"/>
        <v>7.1900000000000013</v>
      </c>
      <c r="BA65" s="347">
        <v>2</v>
      </c>
      <c r="BB65" s="345">
        <v>13.73</v>
      </c>
      <c r="BC65" s="363">
        <f t="shared" si="21"/>
        <v>10.96</v>
      </c>
      <c r="BD65" s="347">
        <v>1</v>
      </c>
      <c r="BE65" s="307">
        <v>7.87</v>
      </c>
      <c r="BF65" s="343">
        <f t="shared" si="18"/>
        <v>5.0999999999999996</v>
      </c>
      <c r="BG65" s="309">
        <v>3</v>
      </c>
      <c r="BH65" s="307">
        <v>4.5599999999999996</v>
      </c>
      <c r="BI65" s="343">
        <f t="shared" si="19"/>
        <v>1.7899999999999996</v>
      </c>
      <c r="BJ65" s="309">
        <v>4</v>
      </c>
      <c r="BK65" s="440">
        <v>-10.91</v>
      </c>
      <c r="BL65" s="446">
        <f t="shared" si="26"/>
        <v>-13.68</v>
      </c>
      <c r="BM65" s="442">
        <v>5</v>
      </c>
      <c r="BO65" s="345">
        <v>-11.85</v>
      </c>
      <c r="BP65" s="345">
        <v>-11.27</v>
      </c>
      <c r="BQ65" s="362">
        <f t="shared" si="29"/>
        <v>0.58000000000000007</v>
      </c>
      <c r="BR65" s="347">
        <v>3</v>
      </c>
      <c r="BS65" s="345">
        <v>-8.51</v>
      </c>
      <c r="BT65" s="363">
        <f t="shared" si="30"/>
        <v>3.34</v>
      </c>
      <c r="BU65" s="347">
        <v>1</v>
      </c>
      <c r="BV65" s="482">
        <v>-12.75</v>
      </c>
      <c r="BW65" s="488">
        <f t="shared" si="31"/>
        <v>-0.90000000000000036</v>
      </c>
      <c r="BX65" s="484">
        <v>5</v>
      </c>
      <c r="BY65" s="307">
        <v>-11.86</v>
      </c>
      <c r="BZ65" s="343">
        <f t="shared" si="32"/>
        <v>-9.9999999999997868E-3</v>
      </c>
      <c r="CA65" s="309">
        <v>4</v>
      </c>
      <c r="CB65" s="482">
        <v>-11.04</v>
      </c>
      <c r="CC65" s="488">
        <f t="shared" si="33"/>
        <v>0.8100000000000005</v>
      </c>
      <c r="CD65" s="484">
        <v>2</v>
      </c>
      <c r="CF65" s="345"/>
      <c r="CG65" s="447"/>
      <c r="CH65" s="816"/>
      <c r="CI65" s="814"/>
      <c r="CJ65" s="345"/>
      <c r="CK65" s="363"/>
      <c r="CL65" s="347"/>
      <c r="CM65" s="92"/>
      <c r="CN65" s="805"/>
      <c r="CO65" s="803"/>
      <c r="CP65" s="307"/>
      <c r="CQ65" s="343"/>
      <c r="CR65" s="309"/>
      <c r="CT65" s="345"/>
      <c r="CU65" s="345"/>
      <c r="CV65" s="362"/>
      <c r="CW65" s="347"/>
      <c r="CX65" s="345"/>
      <c r="CY65" s="363"/>
      <c r="CZ65" s="347"/>
      <c r="DA65" s="825"/>
      <c r="DB65" s="831"/>
      <c r="DC65" s="827"/>
      <c r="DD65" s="307"/>
      <c r="DE65" s="343"/>
      <c r="DF65" s="309"/>
      <c r="DG65" s="92"/>
      <c r="DH65" s="805"/>
      <c r="DI65" s="803"/>
      <c r="DK65" s="345">
        <v>3.59</v>
      </c>
      <c r="DL65" s="345">
        <v>11.2</v>
      </c>
      <c r="DM65" s="362">
        <f t="shared" si="13"/>
        <v>11.2</v>
      </c>
      <c r="DN65" s="347">
        <v>2</v>
      </c>
      <c r="DO65" s="345">
        <v>12.83</v>
      </c>
      <c r="DP65" s="363">
        <f t="shared" si="14"/>
        <v>12.83</v>
      </c>
      <c r="DQ65" s="347">
        <v>1</v>
      </c>
      <c r="DR65" s="563">
        <v>10.49</v>
      </c>
      <c r="DS65" s="569">
        <f t="shared" si="15"/>
        <v>10.49</v>
      </c>
      <c r="DT65" s="565">
        <v>3</v>
      </c>
      <c r="DU65" s="307">
        <v>8.25</v>
      </c>
      <c r="DV65" s="343">
        <f t="shared" si="16"/>
        <v>8.25</v>
      </c>
      <c r="DW65" s="309">
        <v>4</v>
      </c>
    </row>
    <row r="66" spans="1:127">
      <c r="A66" s="306" t="s">
        <v>556</v>
      </c>
      <c r="C66" s="307">
        <v>-0.7</v>
      </c>
      <c r="D66" s="307">
        <v>-0.66</v>
      </c>
      <c r="E66" s="308">
        <f t="shared" si="0"/>
        <v>3.9999999999999925E-2</v>
      </c>
      <c r="F66" s="309">
        <v>1</v>
      </c>
      <c r="G66" s="360">
        <v>-0.85</v>
      </c>
      <c r="H66" s="310">
        <f t="shared" si="24"/>
        <v>-0.15000000000000002</v>
      </c>
      <c r="I66" s="349">
        <v>2</v>
      </c>
      <c r="J66" s="359"/>
      <c r="K66" s="307">
        <v>26.33</v>
      </c>
      <c r="L66" s="345">
        <v>24.09</v>
      </c>
      <c r="M66" s="346">
        <f t="shared" si="27"/>
        <v>-2.2399999999999984</v>
      </c>
      <c r="N66" s="347">
        <v>1</v>
      </c>
      <c r="O66" s="390">
        <v>23.99</v>
      </c>
      <c r="P66" s="308">
        <f t="shared" si="28"/>
        <v>-2.34</v>
      </c>
      <c r="Q66" s="322">
        <v>2</v>
      </c>
      <c r="R66" s="361">
        <v>15.74</v>
      </c>
      <c r="S66" s="313">
        <f t="shared" si="25"/>
        <v>-10.589999999999998</v>
      </c>
      <c r="T66" s="327">
        <v>3</v>
      </c>
      <c r="V66" s="345">
        <v>6.44</v>
      </c>
      <c r="W66" s="345">
        <v>7.31</v>
      </c>
      <c r="X66" s="362">
        <f t="shared" si="5"/>
        <v>0.86999999999999922</v>
      </c>
      <c r="Y66" s="347">
        <v>4</v>
      </c>
      <c r="Z66" s="345">
        <v>7.74</v>
      </c>
      <c r="AA66" s="363">
        <f t="shared" si="8"/>
        <v>1.2999999999999998</v>
      </c>
      <c r="AB66" s="347">
        <v>2</v>
      </c>
      <c r="AC66" s="390">
        <v>7.34</v>
      </c>
      <c r="AD66" s="343">
        <f t="shared" si="6"/>
        <v>0.89999999999999947</v>
      </c>
      <c r="AE66" s="309">
        <v>3</v>
      </c>
      <c r="AF66" s="369">
        <v>8.1999999999999993</v>
      </c>
      <c r="AG66" s="375">
        <f t="shared" si="7"/>
        <v>1.7599999999999989</v>
      </c>
      <c r="AH66" s="356">
        <v>1</v>
      </c>
      <c r="AJ66" s="345">
        <v>4.8499999999999996</v>
      </c>
      <c r="AK66" s="345">
        <v>12.22</v>
      </c>
      <c r="AL66" s="362">
        <f t="shared" si="9"/>
        <v>7.370000000000001</v>
      </c>
      <c r="AM66" s="347">
        <v>1</v>
      </c>
      <c r="AN66" s="345">
        <v>6.11</v>
      </c>
      <c r="AO66" s="363">
        <f t="shared" si="10"/>
        <v>1.2600000000000007</v>
      </c>
      <c r="AP66" s="347">
        <v>4</v>
      </c>
      <c r="AQ66" s="307">
        <v>11.22</v>
      </c>
      <c r="AR66" s="343">
        <f t="shared" si="11"/>
        <v>6.370000000000001</v>
      </c>
      <c r="AS66" s="309">
        <v>2</v>
      </c>
      <c r="AT66" s="371">
        <v>9.14</v>
      </c>
      <c r="AU66" s="372">
        <f t="shared" si="12"/>
        <v>4.2900000000000009</v>
      </c>
      <c r="AV66" s="320">
        <v>3</v>
      </c>
      <c r="AX66" s="345">
        <v>2.79</v>
      </c>
      <c r="AY66" s="345">
        <v>6.81</v>
      </c>
      <c r="AZ66" s="362">
        <f t="shared" si="23"/>
        <v>4.0199999999999996</v>
      </c>
      <c r="BA66" s="347">
        <v>2</v>
      </c>
      <c r="BB66" s="345">
        <v>12.22</v>
      </c>
      <c r="BC66" s="363">
        <f t="shared" si="21"/>
        <v>9.43</v>
      </c>
      <c r="BD66" s="347">
        <v>1</v>
      </c>
      <c r="BE66" s="307">
        <v>5.78</v>
      </c>
      <c r="BF66" s="343">
        <f t="shared" si="18"/>
        <v>2.99</v>
      </c>
      <c r="BG66" s="347">
        <v>3</v>
      </c>
      <c r="BH66" s="307">
        <v>1.43</v>
      </c>
      <c r="BI66" s="343">
        <f t="shared" si="19"/>
        <v>-1.36</v>
      </c>
      <c r="BJ66" s="347">
        <v>4</v>
      </c>
      <c r="BK66" s="440">
        <v>-12.21</v>
      </c>
      <c r="BL66" s="446">
        <f t="shared" si="26"/>
        <v>-15</v>
      </c>
      <c r="BM66" s="442">
        <v>5</v>
      </c>
      <c r="BO66" s="345">
        <v>-10.46</v>
      </c>
      <c r="BP66" s="345">
        <v>-10.029999999999999</v>
      </c>
      <c r="BQ66" s="362">
        <f t="shared" si="29"/>
        <v>0.43000000000000149</v>
      </c>
      <c r="BR66" s="347">
        <v>3</v>
      </c>
      <c r="BS66" s="345">
        <v>-6.41</v>
      </c>
      <c r="BT66" s="363">
        <f t="shared" si="30"/>
        <v>4.0500000000000007</v>
      </c>
      <c r="BU66" s="347">
        <v>1</v>
      </c>
      <c r="BV66" s="482">
        <v>-11.85</v>
      </c>
      <c r="BW66" s="488">
        <f t="shared" si="31"/>
        <v>-1.3899999999999988</v>
      </c>
      <c r="BX66" s="487">
        <v>5</v>
      </c>
      <c r="BY66" s="307">
        <v>-10.7</v>
      </c>
      <c r="BZ66" s="343">
        <f t="shared" si="32"/>
        <v>-0.23999999999999844</v>
      </c>
      <c r="CA66" s="309">
        <v>4</v>
      </c>
      <c r="CB66" s="482">
        <v>-9.8800000000000008</v>
      </c>
      <c r="CC66" s="488">
        <f t="shared" si="33"/>
        <v>0.58000000000000007</v>
      </c>
      <c r="CD66" s="487">
        <v>2</v>
      </c>
      <c r="CF66" s="345"/>
      <c r="CG66" s="447"/>
      <c r="CH66" s="816"/>
      <c r="CI66" s="814"/>
      <c r="CJ66" s="345"/>
      <c r="CK66" s="363"/>
      <c r="CL66" s="347"/>
      <c r="CM66" s="92"/>
      <c r="CN66" s="805"/>
      <c r="CO66" s="804"/>
      <c r="CP66" s="307"/>
      <c r="CQ66" s="343"/>
      <c r="CR66" s="309"/>
      <c r="CT66" s="345"/>
      <c r="CU66" s="345"/>
      <c r="CV66" s="362"/>
      <c r="CW66" s="347"/>
      <c r="CX66" s="345"/>
      <c r="CY66" s="363"/>
      <c r="CZ66" s="347"/>
      <c r="DA66" s="825"/>
      <c r="DB66" s="831"/>
      <c r="DC66" s="830"/>
      <c r="DD66" s="307"/>
      <c r="DE66" s="343"/>
      <c r="DF66" s="309"/>
      <c r="DG66" s="92"/>
      <c r="DH66" s="805"/>
      <c r="DI66" s="804"/>
      <c r="DK66" s="345">
        <v>3.6</v>
      </c>
      <c r="DL66" s="345">
        <v>11.15</v>
      </c>
      <c r="DM66" s="362">
        <f t="shared" si="13"/>
        <v>11.15</v>
      </c>
      <c r="DN66" s="347">
        <v>2</v>
      </c>
      <c r="DO66" s="345">
        <v>13.09</v>
      </c>
      <c r="DP66" s="363">
        <f t="shared" si="14"/>
        <v>13.09</v>
      </c>
      <c r="DQ66" s="347">
        <v>1</v>
      </c>
      <c r="DR66" s="563">
        <v>8.24</v>
      </c>
      <c r="DS66" s="569">
        <f t="shared" si="15"/>
        <v>8.24</v>
      </c>
      <c r="DT66" s="568">
        <v>4</v>
      </c>
      <c r="DU66" s="307">
        <v>10.73</v>
      </c>
      <c r="DV66" s="343">
        <f t="shared" si="16"/>
        <v>10.73</v>
      </c>
      <c r="DW66" s="309">
        <v>3</v>
      </c>
    </row>
    <row r="67" spans="1:127">
      <c r="A67" s="306" t="s">
        <v>557</v>
      </c>
      <c r="C67" s="307">
        <v>12.4</v>
      </c>
      <c r="D67" s="307">
        <v>10.43</v>
      </c>
      <c r="E67" s="308">
        <f t="shared" si="0"/>
        <v>-1.9700000000000006</v>
      </c>
      <c r="F67" s="309">
        <v>2</v>
      </c>
      <c r="G67" s="360">
        <v>10.76</v>
      </c>
      <c r="H67" s="310">
        <f t="shared" si="24"/>
        <v>-1.6400000000000006</v>
      </c>
      <c r="I67" s="349">
        <v>1</v>
      </c>
      <c r="J67" s="359"/>
      <c r="K67" s="307">
        <v>1.23</v>
      </c>
      <c r="L67" s="345">
        <v>1.31</v>
      </c>
      <c r="M67" s="346">
        <f t="shared" si="27"/>
        <v>8.0000000000000071E-2</v>
      </c>
      <c r="N67" s="347">
        <v>2</v>
      </c>
      <c r="O67" s="390">
        <v>1.83</v>
      </c>
      <c r="P67" s="308">
        <f t="shared" si="28"/>
        <v>0.60000000000000009</v>
      </c>
      <c r="Q67" s="309">
        <v>1</v>
      </c>
      <c r="R67" s="361"/>
      <c r="S67" s="313"/>
      <c r="T67" s="354"/>
      <c r="V67" s="345">
        <v>23.62</v>
      </c>
      <c r="W67" s="345">
        <v>24.64</v>
      </c>
      <c r="X67" s="362">
        <f t="shared" si="5"/>
        <v>1.0199999999999996</v>
      </c>
      <c r="Y67" s="347">
        <v>3</v>
      </c>
      <c r="Z67" s="345">
        <v>25.06</v>
      </c>
      <c r="AA67" s="363">
        <f t="shared" si="8"/>
        <v>1.4399999999999977</v>
      </c>
      <c r="AB67" s="347">
        <v>2</v>
      </c>
      <c r="AC67" s="390">
        <v>24.51</v>
      </c>
      <c r="AD67" s="343">
        <f t="shared" si="6"/>
        <v>0.89000000000000057</v>
      </c>
      <c r="AE67" s="309">
        <v>4</v>
      </c>
      <c r="AF67" s="369">
        <v>25.51</v>
      </c>
      <c r="AG67" s="375">
        <f t="shared" si="7"/>
        <v>1.8900000000000006</v>
      </c>
      <c r="AH67" s="317">
        <v>1</v>
      </c>
      <c r="AJ67" s="345">
        <v>4.8499999999999996</v>
      </c>
      <c r="AK67" s="345">
        <v>16.809999999999999</v>
      </c>
      <c r="AL67" s="362">
        <f t="shared" si="9"/>
        <v>11.959999999999999</v>
      </c>
      <c r="AM67" s="347">
        <v>1</v>
      </c>
      <c r="AN67" s="345">
        <v>6.97</v>
      </c>
      <c r="AO67" s="363">
        <f t="shared" si="10"/>
        <v>2.12</v>
      </c>
      <c r="AP67" s="347">
        <v>4</v>
      </c>
      <c r="AQ67" s="321">
        <v>12.74</v>
      </c>
      <c r="AR67" s="343">
        <f t="shared" si="11"/>
        <v>7.8900000000000006</v>
      </c>
      <c r="AS67" s="309">
        <v>2</v>
      </c>
      <c r="AT67" s="371">
        <v>11.03</v>
      </c>
      <c r="AU67" s="372">
        <f t="shared" si="12"/>
        <v>6.18</v>
      </c>
      <c r="AV67" s="320">
        <v>3</v>
      </c>
      <c r="AX67" s="345">
        <v>2.81</v>
      </c>
      <c r="AY67" s="345">
        <v>15.04</v>
      </c>
      <c r="AZ67" s="362">
        <f t="shared" si="23"/>
        <v>12.229999999999999</v>
      </c>
      <c r="BA67" s="347">
        <v>2</v>
      </c>
      <c r="BB67" s="345">
        <v>20.61</v>
      </c>
      <c r="BC67" s="363">
        <f t="shared" si="21"/>
        <v>17.8</v>
      </c>
      <c r="BD67" s="347">
        <v>1</v>
      </c>
      <c r="BE67" s="321">
        <v>14.01</v>
      </c>
      <c r="BF67" s="343">
        <f t="shared" si="18"/>
        <v>11.2</v>
      </c>
      <c r="BG67" s="347">
        <v>3</v>
      </c>
      <c r="BH67" s="321">
        <v>7.66</v>
      </c>
      <c r="BI67" s="343">
        <f t="shared" si="19"/>
        <v>4.8499999999999996</v>
      </c>
      <c r="BJ67" s="347">
        <v>4</v>
      </c>
      <c r="BK67" s="443">
        <v>-7.23</v>
      </c>
      <c r="BL67" s="446">
        <f t="shared" si="26"/>
        <v>-10.040000000000001</v>
      </c>
      <c r="BM67" s="442">
        <v>5</v>
      </c>
      <c r="BO67" s="345">
        <v>-3.43</v>
      </c>
      <c r="BP67" s="345">
        <v>-1.34</v>
      </c>
      <c r="BQ67" s="362">
        <f t="shared" si="29"/>
        <v>2.09</v>
      </c>
      <c r="BR67" s="347">
        <v>2</v>
      </c>
      <c r="BS67" s="345">
        <v>1.1200000000000001</v>
      </c>
      <c r="BT67" s="363">
        <f t="shared" si="30"/>
        <v>4.5500000000000007</v>
      </c>
      <c r="BU67" s="347">
        <v>1</v>
      </c>
      <c r="BV67" s="485">
        <v>-4.12</v>
      </c>
      <c r="BW67" s="488">
        <f t="shared" si="31"/>
        <v>-0.69</v>
      </c>
      <c r="BX67" s="484">
        <v>5</v>
      </c>
      <c r="BY67" s="321">
        <v>-3.63</v>
      </c>
      <c r="BZ67" s="343">
        <f t="shared" si="32"/>
        <v>-0.19999999999999973</v>
      </c>
      <c r="CA67" s="309">
        <v>4</v>
      </c>
      <c r="CB67" s="485">
        <v>-1.88</v>
      </c>
      <c r="CC67" s="488">
        <f t="shared" si="33"/>
        <v>1.5500000000000003</v>
      </c>
      <c r="CD67" s="484">
        <v>3</v>
      </c>
      <c r="CF67" s="345"/>
      <c r="CG67" s="447"/>
      <c r="CH67" s="816"/>
      <c r="CI67" s="814"/>
      <c r="CJ67" s="345"/>
      <c r="CK67" s="363"/>
      <c r="CL67" s="347"/>
      <c r="CM67" s="53"/>
      <c r="CN67" s="805"/>
      <c r="CO67" s="803"/>
      <c r="CP67" s="321"/>
      <c r="CQ67" s="343"/>
      <c r="CR67" s="309"/>
      <c r="CT67" s="345"/>
      <c r="CU67" s="345"/>
      <c r="CV67" s="362"/>
      <c r="CW67" s="347"/>
      <c r="CX67" s="345"/>
      <c r="CY67" s="363"/>
      <c r="CZ67" s="347"/>
      <c r="DA67" s="828"/>
      <c r="DB67" s="831"/>
      <c r="DC67" s="827"/>
      <c r="DD67" s="321"/>
      <c r="DE67" s="343"/>
      <c r="DF67" s="309"/>
      <c r="DG67" s="53"/>
      <c r="DH67" s="805"/>
      <c r="DI67" s="803"/>
      <c r="DK67" s="345">
        <v>3.61</v>
      </c>
      <c r="DL67" s="345">
        <v>13.59</v>
      </c>
      <c r="DM67" s="362">
        <f t="shared" si="13"/>
        <v>13.59</v>
      </c>
      <c r="DN67" s="347">
        <v>2</v>
      </c>
      <c r="DO67" s="345">
        <v>14.89</v>
      </c>
      <c r="DP67" s="363">
        <f t="shared" si="14"/>
        <v>14.89</v>
      </c>
      <c r="DQ67" s="347">
        <v>1</v>
      </c>
      <c r="DR67" s="566">
        <v>9.9600000000000009</v>
      </c>
      <c r="DS67" s="569">
        <f t="shared" si="15"/>
        <v>9.9600000000000009</v>
      </c>
      <c r="DT67" s="565">
        <v>4</v>
      </c>
      <c r="DU67" s="321">
        <v>12.34</v>
      </c>
      <c r="DV67" s="343">
        <f t="shared" si="16"/>
        <v>12.34</v>
      </c>
      <c r="DW67" s="309">
        <v>3</v>
      </c>
    </row>
    <row r="68" spans="1:127">
      <c r="A68" s="306" t="s">
        <v>559</v>
      </c>
      <c r="C68" s="307">
        <v>16.34</v>
      </c>
      <c r="D68" s="307">
        <v>14.27</v>
      </c>
      <c r="E68" s="308">
        <f t="shared" si="0"/>
        <v>-2.0700000000000003</v>
      </c>
      <c r="F68" s="309">
        <v>2</v>
      </c>
      <c r="G68" s="360">
        <v>15.67</v>
      </c>
      <c r="H68" s="310">
        <f t="shared" si="24"/>
        <v>-0.66999999999999993</v>
      </c>
      <c r="I68" s="349">
        <v>1</v>
      </c>
      <c r="K68" s="307"/>
      <c r="L68" s="345"/>
      <c r="M68" s="346"/>
      <c r="N68" s="347"/>
      <c r="O68" s="390"/>
      <c r="P68" s="308"/>
      <c r="Q68" s="368"/>
      <c r="R68" s="361"/>
      <c r="S68" s="313"/>
      <c r="T68" s="314"/>
      <c r="V68" s="345">
        <v>29.82</v>
      </c>
      <c r="W68" s="345">
        <v>30.92</v>
      </c>
      <c r="X68" s="362">
        <f t="shared" si="5"/>
        <v>1.1000000000000014</v>
      </c>
      <c r="Y68" s="347">
        <v>3</v>
      </c>
      <c r="Z68" s="345">
        <v>31.3</v>
      </c>
      <c r="AA68" s="363">
        <f t="shared" si="8"/>
        <v>1.4800000000000004</v>
      </c>
      <c r="AB68" s="347">
        <v>2</v>
      </c>
      <c r="AC68" s="390">
        <v>30.73</v>
      </c>
      <c r="AD68" s="343">
        <f t="shared" si="6"/>
        <v>0.91000000000000014</v>
      </c>
      <c r="AE68" s="309">
        <v>4</v>
      </c>
      <c r="AF68" s="369">
        <v>31.81</v>
      </c>
      <c r="AG68" s="375">
        <f t="shared" si="7"/>
        <v>1.9899999999999984</v>
      </c>
      <c r="AH68" s="317">
        <v>1</v>
      </c>
      <c r="AJ68" s="345">
        <v>4.8600000000000003</v>
      </c>
      <c r="AK68" s="345">
        <v>19.5</v>
      </c>
      <c r="AL68" s="362">
        <f t="shared" si="9"/>
        <v>14.64</v>
      </c>
      <c r="AM68" s="347">
        <v>1</v>
      </c>
      <c r="AN68" s="345">
        <v>7.5</v>
      </c>
      <c r="AO68" s="363">
        <f t="shared" si="10"/>
        <v>2.6399999999999997</v>
      </c>
      <c r="AP68" s="347">
        <v>4</v>
      </c>
      <c r="AQ68" s="307">
        <v>13.69</v>
      </c>
      <c r="AR68" s="343">
        <f t="shared" si="11"/>
        <v>8.8299999999999983</v>
      </c>
      <c r="AS68" s="309">
        <v>2</v>
      </c>
      <c r="AT68" s="371">
        <v>12.08</v>
      </c>
      <c r="AU68" s="372">
        <f t="shared" si="12"/>
        <v>7.22</v>
      </c>
      <c r="AV68" s="320">
        <v>3</v>
      </c>
      <c r="AX68" s="345">
        <v>2.83</v>
      </c>
      <c r="AY68" s="345">
        <v>21.14</v>
      </c>
      <c r="AZ68" s="362">
        <f t="shared" si="23"/>
        <v>18.310000000000002</v>
      </c>
      <c r="BA68" s="347">
        <v>2</v>
      </c>
      <c r="BB68" s="345">
        <v>23.54</v>
      </c>
      <c r="BC68" s="363">
        <f t="shared" si="21"/>
        <v>20.71</v>
      </c>
      <c r="BD68" s="347">
        <v>1</v>
      </c>
      <c r="BE68" s="307">
        <v>18.809999999999999</v>
      </c>
      <c r="BF68" s="343">
        <f t="shared" si="18"/>
        <v>15.979999999999999</v>
      </c>
      <c r="BG68" s="347">
        <v>3</v>
      </c>
      <c r="BH68" s="307">
        <v>9.85</v>
      </c>
      <c r="BI68" s="343">
        <f t="shared" si="19"/>
        <v>7.02</v>
      </c>
      <c r="BJ68" s="347">
        <v>4</v>
      </c>
      <c r="BK68" s="440">
        <v>-5.33</v>
      </c>
      <c r="BL68" s="446">
        <f t="shared" si="26"/>
        <v>-8.16</v>
      </c>
      <c r="BM68" s="442">
        <v>5</v>
      </c>
      <c r="BO68" s="345">
        <v>2.78</v>
      </c>
      <c r="BP68" s="345">
        <v>5.25</v>
      </c>
      <c r="BQ68" s="362">
        <f t="shared" si="29"/>
        <v>2.4700000000000002</v>
      </c>
      <c r="BR68" s="347">
        <v>2</v>
      </c>
      <c r="BS68" s="345">
        <v>6.61</v>
      </c>
      <c r="BT68" s="363">
        <f t="shared" si="30"/>
        <v>3.8300000000000005</v>
      </c>
      <c r="BU68" s="347">
        <v>1</v>
      </c>
      <c r="BV68" s="482">
        <v>1.87</v>
      </c>
      <c r="BW68" s="488">
        <f t="shared" si="31"/>
        <v>-0.9099999999999997</v>
      </c>
      <c r="BX68" s="484">
        <v>5</v>
      </c>
      <c r="BY68" s="307">
        <v>2.34</v>
      </c>
      <c r="BZ68" s="343">
        <f t="shared" si="32"/>
        <v>-0.43999999999999995</v>
      </c>
      <c r="CA68" s="309">
        <v>4</v>
      </c>
      <c r="CB68" s="482">
        <v>4.78</v>
      </c>
      <c r="CC68" s="488">
        <f t="shared" si="33"/>
        <v>2.0000000000000004</v>
      </c>
      <c r="CD68" s="484">
        <v>3</v>
      </c>
      <c r="CF68" s="345"/>
      <c r="CG68" s="447"/>
      <c r="CH68" s="816"/>
      <c r="CI68" s="814"/>
      <c r="CJ68" s="345"/>
      <c r="CK68" s="363"/>
      <c r="CL68" s="347"/>
      <c r="CM68" s="92"/>
      <c r="CN68" s="805"/>
      <c r="CO68" s="803"/>
      <c r="CP68" s="307"/>
      <c r="CQ68" s="343"/>
      <c r="CR68" s="309"/>
      <c r="CT68" s="345"/>
      <c r="CU68" s="345"/>
      <c r="CV68" s="362"/>
      <c r="CW68" s="347"/>
      <c r="CX68" s="345"/>
      <c r="CY68" s="363"/>
      <c r="CZ68" s="347"/>
      <c r="DA68" s="825"/>
      <c r="DB68" s="831"/>
      <c r="DC68" s="827"/>
      <c r="DD68" s="307"/>
      <c r="DE68" s="343"/>
      <c r="DF68" s="309"/>
      <c r="DG68" s="92"/>
      <c r="DH68" s="805"/>
      <c r="DI68" s="803"/>
      <c r="DK68" s="345">
        <v>3.61</v>
      </c>
      <c r="DL68" s="345">
        <v>14.82</v>
      </c>
      <c r="DM68" s="362">
        <f t="shared" si="13"/>
        <v>14.82</v>
      </c>
      <c r="DN68" s="347">
        <v>2</v>
      </c>
      <c r="DO68" s="345">
        <v>15.64</v>
      </c>
      <c r="DP68" s="363">
        <f t="shared" si="14"/>
        <v>15.64</v>
      </c>
      <c r="DQ68" s="347">
        <v>1</v>
      </c>
      <c r="DR68" s="563">
        <v>10.91</v>
      </c>
      <c r="DS68" s="569">
        <f t="shared" si="15"/>
        <v>10.91</v>
      </c>
      <c r="DT68" s="565">
        <v>4</v>
      </c>
      <c r="DU68" s="307">
        <v>13.37</v>
      </c>
      <c r="DV68" s="343">
        <f t="shared" si="16"/>
        <v>13.37</v>
      </c>
      <c r="DW68" s="309">
        <v>3</v>
      </c>
    </row>
    <row r="69" spans="1:127">
      <c r="A69" s="306" t="s">
        <v>562</v>
      </c>
      <c r="C69" s="390">
        <v>15.4</v>
      </c>
      <c r="D69" s="307">
        <v>12.88</v>
      </c>
      <c r="E69" s="308">
        <f t="shared" si="0"/>
        <v>-2.5199999999999996</v>
      </c>
      <c r="F69" s="309">
        <v>2</v>
      </c>
      <c r="G69" s="360">
        <v>14.77</v>
      </c>
      <c r="H69" s="310">
        <f t="shared" si="24"/>
        <v>-0.63000000000000078</v>
      </c>
      <c r="I69" s="349">
        <v>1</v>
      </c>
      <c r="K69" s="390"/>
      <c r="L69" s="345"/>
      <c r="M69" s="346"/>
      <c r="N69" s="347"/>
      <c r="O69" s="390"/>
      <c r="P69" s="308"/>
      <c r="Q69" s="368"/>
      <c r="R69" s="361"/>
      <c r="S69" s="313"/>
      <c r="T69" s="314"/>
      <c r="V69" s="393">
        <v>29.87</v>
      </c>
      <c r="W69" s="345">
        <v>30.95</v>
      </c>
      <c r="X69" s="362">
        <f t="shared" si="5"/>
        <v>1.0799999999999983</v>
      </c>
      <c r="Y69" s="347">
        <v>3</v>
      </c>
      <c r="Z69" s="345">
        <v>31.43</v>
      </c>
      <c r="AA69" s="363">
        <f t="shared" si="8"/>
        <v>1.5599999999999987</v>
      </c>
      <c r="AB69" s="347">
        <v>2</v>
      </c>
      <c r="AC69" s="390">
        <v>30.74</v>
      </c>
      <c r="AD69" s="343">
        <f t="shared" si="6"/>
        <v>0.86999999999999744</v>
      </c>
      <c r="AE69" s="309">
        <v>4</v>
      </c>
      <c r="AF69" s="369">
        <v>31.83</v>
      </c>
      <c r="AG69" s="375">
        <f t="shared" si="7"/>
        <v>1.9599999999999973</v>
      </c>
      <c r="AH69" s="317">
        <v>1</v>
      </c>
      <c r="AJ69" s="345">
        <v>4.8600000000000003</v>
      </c>
      <c r="AK69" s="345">
        <v>19.13</v>
      </c>
      <c r="AL69" s="362">
        <f t="shared" si="9"/>
        <v>14.27</v>
      </c>
      <c r="AM69" s="347">
        <v>1</v>
      </c>
      <c r="AN69" s="345">
        <v>7.88</v>
      </c>
      <c r="AO69" s="363">
        <f t="shared" si="10"/>
        <v>3.0199999999999996</v>
      </c>
      <c r="AP69" s="347">
        <v>4</v>
      </c>
      <c r="AQ69" s="307">
        <v>14.12</v>
      </c>
      <c r="AR69" s="343">
        <f t="shared" si="11"/>
        <v>9.259999999999998</v>
      </c>
      <c r="AS69" s="309">
        <v>2</v>
      </c>
      <c r="AT69" s="371">
        <v>11.97</v>
      </c>
      <c r="AU69" s="372">
        <f t="shared" si="12"/>
        <v>7.11</v>
      </c>
      <c r="AV69" s="320">
        <v>3</v>
      </c>
      <c r="AX69" s="345">
        <v>2.85</v>
      </c>
      <c r="AY69" s="345">
        <v>21.99</v>
      </c>
      <c r="AZ69" s="362">
        <f t="shared" si="23"/>
        <v>19.139999999999997</v>
      </c>
      <c r="BA69" s="347">
        <v>1</v>
      </c>
      <c r="BB69" s="345">
        <v>21.95</v>
      </c>
      <c r="BC69" s="363">
        <f t="shared" si="21"/>
        <v>19.099999999999998</v>
      </c>
      <c r="BD69" s="347">
        <v>2</v>
      </c>
      <c r="BE69" s="307">
        <v>18.78</v>
      </c>
      <c r="BF69" s="343">
        <f t="shared" si="18"/>
        <v>15.930000000000001</v>
      </c>
      <c r="BG69" s="347">
        <v>3</v>
      </c>
      <c r="BH69" s="307">
        <v>9.08</v>
      </c>
      <c r="BI69" s="343">
        <f t="shared" si="19"/>
        <v>6.23</v>
      </c>
      <c r="BJ69" s="347">
        <v>4</v>
      </c>
      <c r="BK69" s="440">
        <v>-5.34</v>
      </c>
      <c r="BL69" s="446">
        <f t="shared" si="26"/>
        <v>-8.19</v>
      </c>
      <c r="BM69" s="442">
        <v>5</v>
      </c>
      <c r="BO69" s="345">
        <v>4.87</v>
      </c>
      <c r="BP69" s="345">
        <v>7.32</v>
      </c>
      <c r="BQ69" s="362">
        <f t="shared" si="29"/>
        <v>2.4500000000000002</v>
      </c>
      <c r="BR69" s="347">
        <v>2</v>
      </c>
      <c r="BS69" s="345">
        <v>8.34</v>
      </c>
      <c r="BT69" s="363">
        <f t="shared" si="30"/>
        <v>3.4699999999999998</v>
      </c>
      <c r="BU69" s="347">
        <v>1</v>
      </c>
      <c r="BV69" s="482">
        <v>4.51</v>
      </c>
      <c r="BW69" s="488">
        <f t="shared" si="31"/>
        <v>-0.36000000000000032</v>
      </c>
      <c r="BX69" s="484">
        <v>5</v>
      </c>
      <c r="BY69" s="307">
        <v>5.61</v>
      </c>
      <c r="BZ69" s="343">
        <f t="shared" si="32"/>
        <v>0.74000000000000021</v>
      </c>
      <c r="CA69" s="309">
        <v>4</v>
      </c>
      <c r="CB69" s="482">
        <v>6.43</v>
      </c>
      <c r="CC69" s="488">
        <f t="shared" si="33"/>
        <v>1.5599999999999996</v>
      </c>
      <c r="CD69" s="484">
        <v>3</v>
      </c>
      <c r="CF69" s="345"/>
      <c r="CG69" s="447"/>
      <c r="CH69" s="816"/>
      <c r="CI69" s="814"/>
      <c r="CJ69" s="345"/>
      <c r="CK69" s="363"/>
      <c r="CL69" s="347"/>
      <c r="CM69" s="92"/>
      <c r="CN69" s="805"/>
      <c r="CO69" s="803"/>
      <c r="CP69" s="307"/>
      <c r="CQ69" s="343"/>
      <c r="CR69" s="309"/>
      <c r="CT69" s="345"/>
      <c r="CU69" s="345"/>
      <c r="CV69" s="362"/>
      <c r="CW69" s="347"/>
      <c r="CX69" s="345"/>
      <c r="CY69" s="363"/>
      <c r="CZ69" s="347"/>
      <c r="DA69" s="825"/>
      <c r="DB69" s="831"/>
      <c r="DC69" s="827"/>
      <c r="DD69" s="307"/>
      <c r="DE69" s="343"/>
      <c r="DF69" s="309"/>
      <c r="DG69" s="92"/>
      <c r="DH69" s="805"/>
      <c r="DI69" s="803"/>
      <c r="DK69" s="345">
        <v>3.62</v>
      </c>
      <c r="DL69" s="345">
        <v>14.52</v>
      </c>
      <c r="DM69" s="362">
        <f t="shared" si="13"/>
        <v>14.52</v>
      </c>
      <c r="DN69" s="347">
        <v>2</v>
      </c>
      <c r="DO69" s="345">
        <v>15.48</v>
      </c>
      <c r="DP69" s="363">
        <f t="shared" si="14"/>
        <v>15.48</v>
      </c>
      <c r="DQ69" s="347">
        <v>1</v>
      </c>
      <c r="DR69" s="563">
        <v>10.82</v>
      </c>
      <c r="DS69" s="569">
        <f t="shared" si="15"/>
        <v>10.82</v>
      </c>
      <c r="DT69" s="565">
        <v>4</v>
      </c>
      <c r="DU69" s="307">
        <v>14.07</v>
      </c>
      <c r="DV69" s="343">
        <f t="shared" si="16"/>
        <v>14.07</v>
      </c>
      <c r="DW69" s="309">
        <v>3</v>
      </c>
    </row>
    <row r="70" spans="1:127">
      <c r="A70" s="306" t="s">
        <v>571</v>
      </c>
      <c r="C70" s="307">
        <v>19.670000000000002</v>
      </c>
      <c r="D70" s="307">
        <v>15.81</v>
      </c>
      <c r="E70" s="308">
        <f t="shared" si="0"/>
        <v>-3.8600000000000012</v>
      </c>
      <c r="F70" s="309">
        <v>2</v>
      </c>
      <c r="G70" s="360">
        <v>19.579999999999998</v>
      </c>
      <c r="H70" s="310">
        <f t="shared" si="24"/>
        <v>-9.0000000000003411E-2</v>
      </c>
      <c r="I70" s="349">
        <v>1</v>
      </c>
      <c r="K70" s="390"/>
      <c r="L70" s="393"/>
      <c r="M70" s="346"/>
      <c r="N70" s="347"/>
      <c r="O70" s="390"/>
      <c r="P70" s="308"/>
      <c r="Q70" s="368"/>
      <c r="R70" s="395"/>
      <c r="S70" s="313"/>
      <c r="T70" s="314"/>
      <c r="V70" s="393">
        <v>36.69</v>
      </c>
      <c r="W70" s="393">
        <v>37.72</v>
      </c>
      <c r="X70" s="362">
        <f t="shared" si="5"/>
        <v>1.0300000000000011</v>
      </c>
      <c r="Y70" s="347">
        <v>3</v>
      </c>
      <c r="Z70" s="393">
        <v>38.159999999999997</v>
      </c>
      <c r="AA70" s="363">
        <f t="shared" si="8"/>
        <v>1.4699999999999989</v>
      </c>
      <c r="AB70" s="347">
        <v>2</v>
      </c>
      <c r="AC70" s="390">
        <v>37.53</v>
      </c>
      <c r="AD70" s="343">
        <f t="shared" si="6"/>
        <v>0.84000000000000341</v>
      </c>
      <c r="AE70" s="309">
        <v>4</v>
      </c>
      <c r="AF70" s="369">
        <v>38.619999999999997</v>
      </c>
      <c r="AG70" s="375">
        <f t="shared" si="7"/>
        <v>1.9299999999999997</v>
      </c>
      <c r="AH70" s="317">
        <v>1</v>
      </c>
      <c r="AJ70" s="345">
        <v>4.87</v>
      </c>
      <c r="AK70" s="345">
        <v>19.27</v>
      </c>
      <c r="AL70" s="362">
        <f t="shared" si="9"/>
        <v>14.399999999999999</v>
      </c>
      <c r="AM70" s="347">
        <v>1</v>
      </c>
      <c r="AN70" s="345">
        <v>7.83</v>
      </c>
      <c r="AO70" s="363">
        <f t="shared" si="10"/>
        <v>2.96</v>
      </c>
      <c r="AP70" s="347">
        <v>4</v>
      </c>
      <c r="AQ70" s="307">
        <v>13.87</v>
      </c>
      <c r="AR70" s="343">
        <f t="shared" si="11"/>
        <v>9</v>
      </c>
      <c r="AS70" s="309">
        <v>2</v>
      </c>
      <c r="AT70" s="371">
        <v>11.39</v>
      </c>
      <c r="AU70" s="372">
        <f t="shared" si="12"/>
        <v>6.5200000000000005</v>
      </c>
      <c r="AV70" s="320">
        <v>3</v>
      </c>
      <c r="AX70" s="345">
        <v>2.86</v>
      </c>
      <c r="AY70" s="345">
        <v>24.2</v>
      </c>
      <c r="AZ70" s="362">
        <f t="shared" si="23"/>
        <v>21.34</v>
      </c>
      <c r="BA70" s="347">
        <v>2</v>
      </c>
      <c r="BB70" s="345">
        <v>24.85</v>
      </c>
      <c r="BC70" s="363">
        <f t="shared" si="21"/>
        <v>21.990000000000002</v>
      </c>
      <c r="BD70" s="347">
        <v>1</v>
      </c>
      <c r="BE70" s="307">
        <v>22.42</v>
      </c>
      <c r="BF70" s="343">
        <f t="shared" si="18"/>
        <v>19.560000000000002</v>
      </c>
      <c r="BG70" s="347">
        <v>3</v>
      </c>
      <c r="BH70" s="307">
        <v>8.2200000000000006</v>
      </c>
      <c r="BI70" s="343">
        <f t="shared" si="19"/>
        <v>5.3600000000000012</v>
      </c>
      <c r="BJ70" s="347">
        <v>4</v>
      </c>
      <c r="BK70" s="440">
        <v>-3.75</v>
      </c>
      <c r="BL70" s="446">
        <f t="shared" si="26"/>
        <v>-6.6099999999999994</v>
      </c>
      <c r="BM70" s="442">
        <v>5</v>
      </c>
      <c r="BO70" s="345">
        <v>6.1</v>
      </c>
      <c r="BP70" s="345">
        <v>8.85</v>
      </c>
      <c r="BQ70" s="362">
        <f t="shared" si="29"/>
        <v>2.75</v>
      </c>
      <c r="BR70" s="347">
        <v>2</v>
      </c>
      <c r="BS70" s="345">
        <v>10.56</v>
      </c>
      <c r="BT70" s="363">
        <f t="shared" si="30"/>
        <v>4.4600000000000009</v>
      </c>
      <c r="BU70" s="347">
        <v>1</v>
      </c>
      <c r="BV70" s="482">
        <v>7.16</v>
      </c>
      <c r="BW70" s="488">
        <f t="shared" si="31"/>
        <v>1.0600000000000005</v>
      </c>
      <c r="BX70" s="484">
        <v>5</v>
      </c>
      <c r="BY70" s="307">
        <v>8.7200000000000006</v>
      </c>
      <c r="BZ70" s="343">
        <f t="shared" si="32"/>
        <v>2.620000000000001</v>
      </c>
      <c r="CA70" s="309">
        <v>3</v>
      </c>
      <c r="CB70" s="482">
        <v>8</v>
      </c>
      <c r="CC70" s="488">
        <f t="shared" si="33"/>
        <v>1.9000000000000004</v>
      </c>
      <c r="CD70" s="484">
        <v>4</v>
      </c>
      <c r="CF70" s="345"/>
      <c r="CG70" s="447"/>
      <c r="CH70" s="816"/>
      <c r="CI70" s="814"/>
      <c r="CJ70" s="345"/>
      <c r="CK70" s="363"/>
      <c r="CL70" s="347"/>
      <c r="CM70" s="92"/>
      <c r="CN70" s="805"/>
      <c r="CO70" s="803"/>
      <c r="CP70" s="307"/>
      <c r="CQ70" s="343"/>
      <c r="CR70" s="309"/>
      <c r="CT70" s="345"/>
      <c r="CU70" s="345"/>
      <c r="CV70" s="362"/>
      <c r="CW70" s="347"/>
      <c r="CX70" s="345"/>
      <c r="CY70" s="363"/>
      <c r="CZ70" s="347"/>
      <c r="DA70" s="825"/>
      <c r="DB70" s="831"/>
      <c r="DC70" s="827"/>
      <c r="DD70" s="307"/>
      <c r="DE70" s="343"/>
      <c r="DF70" s="309"/>
      <c r="DG70" s="92"/>
      <c r="DH70" s="805"/>
      <c r="DI70" s="803"/>
      <c r="DK70" s="345">
        <v>3.62</v>
      </c>
      <c r="DL70" s="345">
        <v>14.51</v>
      </c>
      <c r="DM70" s="362">
        <f t="shared" si="13"/>
        <v>14.51</v>
      </c>
      <c r="DN70" s="347">
        <v>2</v>
      </c>
      <c r="DO70" s="345">
        <v>14.62</v>
      </c>
      <c r="DP70" s="363">
        <f t="shared" si="14"/>
        <v>14.62</v>
      </c>
      <c r="DQ70" s="347">
        <v>1</v>
      </c>
      <c r="DR70" s="563">
        <v>10.199999999999999</v>
      </c>
      <c r="DS70" s="569">
        <f t="shared" si="15"/>
        <v>10.199999999999999</v>
      </c>
      <c r="DT70" s="565">
        <v>4</v>
      </c>
      <c r="DU70" s="307">
        <v>14.18</v>
      </c>
      <c r="DV70" s="343">
        <f t="shared" si="16"/>
        <v>14.18</v>
      </c>
      <c r="DW70" s="309">
        <v>3</v>
      </c>
    </row>
    <row r="71" spans="1:127">
      <c r="A71" s="306" t="s">
        <v>572</v>
      </c>
      <c r="C71" s="307">
        <v>23.08</v>
      </c>
      <c r="D71" s="307">
        <v>19.52</v>
      </c>
      <c r="E71" s="308">
        <f t="shared" si="0"/>
        <v>-3.5599999999999987</v>
      </c>
      <c r="F71" s="309">
        <v>2</v>
      </c>
      <c r="G71" s="360">
        <v>23.35</v>
      </c>
      <c r="H71" s="310">
        <f t="shared" si="24"/>
        <v>0.27000000000000313</v>
      </c>
      <c r="I71" s="349">
        <v>1</v>
      </c>
      <c r="K71" s="390"/>
      <c r="L71" s="390"/>
      <c r="M71" s="308"/>
      <c r="N71" s="309"/>
      <c r="O71" s="390"/>
      <c r="P71" s="308"/>
      <c r="Q71" s="368"/>
      <c r="R71" s="401"/>
      <c r="S71" s="313"/>
      <c r="T71" s="314"/>
      <c r="U71" s="402"/>
      <c r="V71" s="390">
        <v>43.03</v>
      </c>
      <c r="W71" s="390">
        <v>44.22</v>
      </c>
      <c r="X71" s="403">
        <f t="shared" si="5"/>
        <v>1.1899999999999977</v>
      </c>
      <c r="Y71" s="309">
        <v>3</v>
      </c>
      <c r="Z71" s="390">
        <v>44.63</v>
      </c>
      <c r="AA71" s="343">
        <f t="shared" si="8"/>
        <v>1.6000000000000014</v>
      </c>
      <c r="AB71" s="309">
        <v>2</v>
      </c>
      <c r="AC71" s="390">
        <v>44.13</v>
      </c>
      <c r="AD71" s="343">
        <f t="shared" si="6"/>
        <v>1.1000000000000014</v>
      </c>
      <c r="AE71" s="309">
        <v>4</v>
      </c>
      <c r="AF71" s="315">
        <v>45.06</v>
      </c>
      <c r="AG71" s="370">
        <f t="shared" si="7"/>
        <v>2.0300000000000011</v>
      </c>
      <c r="AH71" s="317">
        <v>1</v>
      </c>
      <c r="AI71" s="402"/>
      <c r="AJ71" s="307">
        <v>4.87</v>
      </c>
      <c r="AK71" s="307">
        <v>18.53</v>
      </c>
      <c r="AL71" s="403">
        <f t="shared" si="9"/>
        <v>13.66</v>
      </c>
      <c r="AM71" s="309">
        <v>1</v>
      </c>
      <c r="AN71" s="307">
        <v>7.72</v>
      </c>
      <c r="AO71" s="343">
        <f t="shared" si="10"/>
        <v>2.8499999999999996</v>
      </c>
      <c r="AP71" s="347">
        <v>4</v>
      </c>
      <c r="AQ71" s="307">
        <v>13.84</v>
      </c>
      <c r="AR71" s="343">
        <f t="shared" si="11"/>
        <v>8.9699999999999989</v>
      </c>
      <c r="AS71" s="309">
        <v>2</v>
      </c>
      <c r="AT71" s="318">
        <v>11.15</v>
      </c>
      <c r="AU71" s="372">
        <f t="shared" si="12"/>
        <v>6.28</v>
      </c>
      <c r="AV71" s="320">
        <v>3</v>
      </c>
      <c r="AX71" s="307">
        <v>2.88</v>
      </c>
      <c r="AY71" s="307">
        <v>29.57</v>
      </c>
      <c r="AZ71" s="403">
        <f t="shared" si="23"/>
        <v>26.69</v>
      </c>
      <c r="BA71" s="309">
        <v>1</v>
      </c>
      <c r="BB71" s="307">
        <v>28.02</v>
      </c>
      <c r="BC71" s="343">
        <f t="shared" si="21"/>
        <v>25.14</v>
      </c>
      <c r="BD71" s="347">
        <v>2</v>
      </c>
      <c r="BE71" s="307">
        <v>27.71</v>
      </c>
      <c r="BF71" s="343">
        <f t="shared" si="18"/>
        <v>24.830000000000002</v>
      </c>
      <c r="BG71" s="347">
        <v>3</v>
      </c>
      <c r="BH71" s="307">
        <v>14.18</v>
      </c>
      <c r="BI71" s="343">
        <f t="shared" si="19"/>
        <v>11.3</v>
      </c>
      <c r="BJ71" s="347">
        <v>4</v>
      </c>
      <c r="BK71" s="440">
        <v>0.61</v>
      </c>
      <c r="BL71" s="446">
        <f t="shared" si="26"/>
        <v>-2.27</v>
      </c>
      <c r="BM71" s="442">
        <v>5</v>
      </c>
      <c r="BO71" s="307">
        <v>8.24</v>
      </c>
      <c r="BP71" s="307">
        <v>8.57</v>
      </c>
      <c r="BQ71" s="403">
        <f t="shared" si="29"/>
        <v>0.33000000000000007</v>
      </c>
      <c r="BR71" s="309">
        <v>5</v>
      </c>
      <c r="BS71" s="307">
        <v>10.33</v>
      </c>
      <c r="BT71" s="363">
        <f t="shared" si="30"/>
        <v>2.09</v>
      </c>
      <c r="BU71" s="347">
        <v>2</v>
      </c>
      <c r="BV71" s="482">
        <v>8.66</v>
      </c>
      <c r="BW71" s="488">
        <f t="shared" si="31"/>
        <v>0.41999999999999993</v>
      </c>
      <c r="BX71" s="484">
        <v>4</v>
      </c>
      <c r="BY71" s="307">
        <v>10.220000000000001</v>
      </c>
      <c r="BZ71" s="343">
        <f t="shared" si="32"/>
        <v>1.9800000000000004</v>
      </c>
      <c r="CA71" s="309">
        <v>3</v>
      </c>
      <c r="CB71" s="482">
        <v>11.28</v>
      </c>
      <c r="CC71" s="488">
        <f t="shared" si="33"/>
        <v>3.0399999999999991</v>
      </c>
      <c r="CD71" s="484">
        <v>1</v>
      </c>
      <c r="CF71" s="307"/>
      <c r="CG71" s="440"/>
      <c r="CH71" s="817"/>
      <c r="CI71" s="442"/>
      <c r="CJ71" s="307"/>
      <c r="CK71" s="363"/>
      <c r="CL71" s="347"/>
      <c r="CM71" s="92"/>
      <c r="CN71" s="805"/>
      <c r="CO71" s="803"/>
      <c r="CP71" s="307"/>
      <c r="CQ71" s="343"/>
      <c r="CR71" s="309"/>
      <c r="CT71" s="307"/>
      <c r="CU71" s="307"/>
      <c r="CV71" s="403"/>
      <c r="CW71" s="309"/>
      <c r="CX71" s="307"/>
      <c r="CY71" s="363"/>
      <c r="CZ71" s="347"/>
      <c r="DA71" s="825"/>
      <c r="DB71" s="831"/>
      <c r="DC71" s="827"/>
      <c r="DD71" s="307"/>
      <c r="DE71" s="343"/>
      <c r="DF71" s="309"/>
      <c r="DG71" s="92"/>
      <c r="DH71" s="805"/>
      <c r="DI71" s="803"/>
      <c r="DK71" s="307">
        <v>3.62</v>
      </c>
      <c r="DL71" s="307">
        <v>14.76</v>
      </c>
      <c r="DM71" s="362">
        <f t="shared" si="13"/>
        <v>14.76</v>
      </c>
      <c r="DN71" s="309">
        <v>1</v>
      </c>
      <c r="DO71" s="307">
        <v>14.3</v>
      </c>
      <c r="DP71" s="363">
        <f t="shared" si="14"/>
        <v>14.3</v>
      </c>
      <c r="DQ71" s="347">
        <v>2</v>
      </c>
      <c r="DR71" s="563">
        <v>9.7799999999999994</v>
      </c>
      <c r="DS71" s="569">
        <f t="shared" si="15"/>
        <v>9.7799999999999994</v>
      </c>
      <c r="DT71" s="565">
        <v>4</v>
      </c>
      <c r="DU71" s="307">
        <v>14.09</v>
      </c>
      <c r="DV71" s="343">
        <f t="shared" si="16"/>
        <v>14.09</v>
      </c>
      <c r="DW71" s="309">
        <v>3</v>
      </c>
    </row>
    <row r="72" spans="1:127">
      <c r="A72" s="352" t="s">
        <v>577</v>
      </c>
      <c r="C72" s="307">
        <v>30.98</v>
      </c>
      <c r="D72" s="307">
        <v>26.66</v>
      </c>
      <c r="E72" s="308">
        <f t="shared" si="0"/>
        <v>-4.32</v>
      </c>
      <c r="F72" s="309">
        <v>2</v>
      </c>
      <c r="G72" s="360">
        <v>32.21</v>
      </c>
      <c r="H72" s="310">
        <f t="shared" si="24"/>
        <v>1.2300000000000004</v>
      </c>
      <c r="I72" s="349">
        <v>1</v>
      </c>
      <c r="J72" s="359"/>
      <c r="K72" s="307"/>
      <c r="L72" s="345"/>
      <c r="M72" s="346"/>
      <c r="N72" s="347"/>
      <c r="O72" s="390"/>
      <c r="P72" s="308"/>
      <c r="Q72" s="322"/>
      <c r="R72" s="361"/>
      <c r="S72" s="313"/>
      <c r="T72" s="314"/>
      <c r="V72" s="345">
        <v>47.77</v>
      </c>
      <c r="W72" s="345">
        <v>48.96</v>
      </c>
      <c r="X72" s="362">
        <f t="shared" si="5"/>
        <v>1.1899999999999977</v>
      </c>
      <c r="Y72" s="347">
        <v>3</v>
      </c>
      <c r="Z72" s="345">
        <v>49.47</v>
      </c>
      <c r="AA72" s="363">
        <f t="shared" si="8"/>
        <v>1.6999999999999957</v>
      </c>
      <c r="AB72" s="347">
        <v>2</v>
      </c>
      <c r="AC72" s="390">
        <v>48.83</v>
      </c>
      <c r="AD72" s="343">
        <f t="shared" si="6"/>
        <v>1.0599999999999952</v>
      </c>
      <c r="AE72" s="322">
        <v>4</v>
      </c>
      <c r="AF72" s="369">
        <v>49.92</v>
      </c>
      <c r="AG72" s="375">
        <f t="shared" si="7"/>
        <v>2.1499999999999986</v>
      </c>
      <c r="AH72" s="330">
        <v>1</v>
      </c>
      <c r="AJ72" s="345">
        <v>4.87</v>
      </c>
      <c r="AK72" s="345">
        <v>19.27</v>
      </c>
      <c r="AL72" s="362">
        <f t="shared" si="9"/>
        <v>14.399999999999999</v>
      </c>
      <c r="AM72" s="347">
        <v>1</v>
      </c>
      <c r="AN72" s="345">
        <v>7.85</v>
      </c>
      <c r="AO72" s="363">
        <f t="shared" si="10"/>
        <v>2.9799999999999995</v>
      </c>
      <c r="AP72" s="347">
        <v>4</v>
      </c>
      <c r="AQ72" s="321">
        <v>14.57</v>
      </c>
      <c r="AR72" s="343">
        <f t="shared" si="11"/>
        <v>9.6999999999999993</v>
      </c>
      <c r="AS72" s="309">
        <v>2</v>
      </c>
      <c r="AT72" s="371">
        <v>11.96</v>
      </c>
      <c r="AU72" s="372">
        <f t="shared" si="12"/>
        <v>7.0900000000000007</v>
      </c>
      <c r="AV72" s="320">
        <v>3</v>
      </c>
      <c r="AX72" s="345">
        <v>2.89</v>
      </c>
      <c r="AY72" s="345">
        <v>34.909999999999997</v>
      </c>
      <c r="AZ72" s="362">
        <f t="shared" si="23"/>
        <v>32.019999999999996</v>
      </c>
      <c r="BA72" s="347">
        <v>1</v>
      </c>
      <c r="BB72" s="345">
        <v>31.91</v>
      </c>
      <c r="BC72" s="363">
        <f t="shared" si="21"/>
        <v>29.02</v>
      </c>
      <c r="BD72" s="347">
        <v>2</v>
      </c>
      <c r="BE72" s="321">
        <v>31.36</v>
      </c>
      <c r="BF72" s="343">
        <f t="shared" si="18"/>
        <v>28.47</v>
      </c>
      <c r="BG72" s="347">
        <v>3</v>
      </c>
      <c r="BH72" s="321">
        <v>16.73</v>
      </c>
      <c r="BI72" s="343">
        <f t="shared" si="19"/>
        <v>13.84</v>
      </c>
      <c r="BJ72" s="347">
        <v>4</v>
      </c>
      <c r="BK72" s="443">
        <v>2.35</v>
      </c>
      <c r="BL72" s="446">
        <f t="shared" si="26"/>
        <v>-0.54</v>
      </c>
      <c r="BM72" s="442">
        <v>5</v>
      </c>
      <c r="BO72" s="345">
        <v>7.83</v>
      </c>
      <c r="BP72" s="345">
        <v>9.66</v>
      </c>
      <c r="BQ72" s="362">
        <f t="shared" si="29"/>
        <v>1.83</v>
      </c>
      <c r="BR72" s="347">
        <v>3</v>
      </c>
      <c r="BS72" s="345">
        <v>8.9700000000000006</v>
      </c>
      <c r="BT72" s="363">
        <f t="shared" si="30"/>
        <v>1.1400000000000006</v>
      </c>
      <c r="BU72" s="347">
        <v>4</v>
      </c>
      <c r="BV72" s="485">
        <v>8.81</v>
      </c>
      <c r="BW72" s="488">
        <f t="shared" si="31"/>
        <v>0.98000000000000043</v>
      </c>
      <c r="BX72" s="484">
        <v>5</v>
      </c>
      <c r="BY72" s="321">
        <v>10.75</v>
      </c>
      <c r="BZ72" s="343">
        <f t="shared" si="32"/>
        <v>2.92</v>
      </c>
      <c r="CA72" s="309">
        <v>2</v>
      </c>
      <c r="CB72" s="485">
        <v>11.56</v>
      </c>
      <c r="CC72" s="488">
        <f t="shared" si="33"/>
        <v>3.7300000000000004</v>
      </c>
      <c r="CD72" s="484">
        <v>1</v>
      </c>
      <c r="CF72" s="345"/>
      <c r="CG72" s="447"/>
      <c r="CH72" s="816"/>
      <c r="CI72" s="814"/>
      <c r="CJ72" s="345"/>
      <c r="CK72" s="363"/>
      <c r="CL72" s="347"/>
      <c r="CM72" s="53"/>
      <c r="CN72" s="805"/>
      <c r="CO72" s="803"/>
      <c r="CP72" s="321"/>
      <c r="CQ72" s="343"/>
      <c r="CR72" s="309"/>
      <c r="CT72" s="345"/>
      <c r="CU72" s="345"/>
      <c r="CV72" s="362"/>
      <c r="CW72" s="347"/>
      <c r="CX72" s="345"/>
      <c r="CY72" s="363"/>
      <c r="CZ72" s="347"/>
      <c r="DA72" s="828"/>
      <c r="DB72" s="831"/>
      <c r="DC72" s="827"/>
      <c r="DD72" s="321"/>
      <c r="DE72" s="343"/>
      <c r="DF72" s="309"/>
      <c r="DG72" s="53"/>
      <c r="DH72" s="805"/>
      <c r="DI72" s="803"/>
      <c r="DK72" s="345">
        <v>3.62</v>
      </c>
      <c r="DL72" s="345">
        <v>15.21</v>
      </c>
      <c r="DM72" s="362">
        <f t="shared" si="13"/>
        <v>15.21</v>
      </c>
      <c r="DN72" s="347">
        <v>1</v>
      </c>
      <c r="DO72" s="345">
        <v>14.97</v>
      </c>
      <c r="DP72" s="363">
        <f t="shared" si="14"/>
        <v>14.97</v>
      </c>
      <c r="DQ72" s="347">
        <v>2</v>
      </c>
      <c r="DR72" s="566">
        <v>10.6</v>
      </c>
      <c r="DS72" s="569">
        <f t="shared" si="15"/>
        <v>10.6</v>
      </c>
      <c r="DT72" s="565">
        <v>4</v>
      </c>
      <c r="DU72" s="321">
        <v>14.66</v>
      </c>
      <c r="DV72" s="343">
        <f t="shared" si="16"/>
        <v>14.66</v>
      </c>
      <c r="DW72" s="309">
        <v>3</v>
      </c>
    </row>
    <row r="73" spans="1:127">
      <c r="A73" s="306" t="s">
        <v>578</v>
      </c>
      <c r="C73" s="307">
        <v>33.33</v>
      </c>
      <c r="D73" s="307">
        <v>28.79</v>
      </c>
      <c r="E73" s="308">
        <f t="shared" si="0"/>
        <v>-4.5399999999999991</v>
      </c>
      <c r="F73" s="309">
        <v>2</v>
      </c>
      <c r="G73" s="351">
        <v>34.71</v>
      </c>
      <c r="H73" s="310">
        <f t="shared" si="24"/>
        <v>1.3800000000000026</v>
      </c>
      <c r="I73" s="349">
        <v>1</v>
      </c>
      <c r="J73" s="359"/>
      <c r="K73" s="307"/>
      <c r="L73" s="345"/>
      <c r="M73" s="346"/>
      <c r="N73" s="347"/>
      <c r="O73" s="390"/>
      <c r="P73" s="308"/>
      <c r="Q73" s="309"/>
      <c r="R73" s="361"/>
      <c r="S73" s="313"/>
      <c r="T73" s="314"/>
      <c r="V73" s="345">
        <v>52.72</v>
      </c>
      <c r="W73" s="345">
        <v>53.98</v>
      </c>
      <c r="X73" s="362">
        <f t="shared" si="5"/>
        <v>1.259999999999998</v>
      </c>
      <c r="Y73" s="347">
        <v>3</v>
      </c>
      <c r="Z73" s="345">
        <v>54.53</v>
      </c>
      <c r="AA73" s="363">
        <f t="shared" si="8"/>
        <v>1.8100000000000023</v>
      </c>
      <c r="AB73" s="347">
        <v>2</v>
      </c>
      <c r="AC73" s="390">
        <v>53.89</v>
      </c>
      <c r="AD73" s="343">
        <f t="shared" si="6"/>
        <v>1.1700000000000017</v>
      </c>
      <c r="AE73" s="309">
        <v>4</v>
      </c>
      <c r="AF73" s="369">
        <v>54.93</v>
      </c>
      <c r="AG73" s="370">
        <f t="shared" si="7"/>
        <v>2.2100000000000009</v>
      </c>
      <c r="AH73" s="356">
        <v>1</v>
      </c>
      <c r="AJ73" s="345">
        <v>4.87</v>
      </c>
      <c r="AK73" s="345">
        <v>19.53</v>
      </c>
      <c r="AL73" s="362">
        <f t="shared" si="9"/>
        <v>14.66</v>
      </c>
      <c r="AM73" s="347">
        <v>1</v>
      </c>
      <c r="AN73" s="345">
        <v>8.0399999999999991</v>
      </c>
      <c r="AO73" s="363">
        <f t="shared" si="10"/>
        <v>3.169999999999999</v>
      </c>
      <c r="AP73" s="347">
        <v>4</v>
      </c>
      <c r="AQ73" s="307">
        <v>15.06</v>
      </c>
      <c r="AR73" s="343">
        <f t="shared" si="11"/>
        <v>10.190000000000001</v>
      </c>
      <c r="AS73" s="309">
        <v>2</v>
      </c>
      <c r="AT73" s="371">
        <v>12.41</v>
      </c>
      <c r="AU73" s="372">
        <f t="shared" si="12"/>
        <v>7.54</v>
      </c>
      <c r="AV73" s="333">
        <v>3</v>
      </c>
      <c r="AX73" s="345">
        <v>2.91</v>
      </c>
      <c r="AY73" s="345">
        <v>37.299999999999997</v>
      </c>
      <c r="AZ73" s="362">
        <f t="shared" si="23"/>
        <v>34.39</v>
      </c>
      <c r="BA73" s="347">
        <v>1</v>
      </c>
      <c r="BB73" s="345">
        <v>33.409999999999997</v>
      </c>
      <c r="BC73" s="363">
        <f t="shared" si="21"/>
        <v>30.499999999999996</v>
      </c>
      <c r="BD73" s="347">
        <v>3</v>
      </c>
      <c r="BE73" s="307">
        <v>33.53</v>
      </c>
      <c r="BF73" s="343">
        <f t="shared" si="18"/>
        <v>30.62</v>
      </c>
      <c r="BG73" s="347">
        <v>2</v>
      </c>
      <c r="BH73" s="307">
        <v>19.75</v>
      </c>
      <c r="BI73" s="343">
        <f t="shared" si="19"/>
        <v>16.84</v>
      </c>
      <c r="BJ73" s="347">
        <v>4</v>
      </c>
      <c r="BK73" s="440">
        <v>4.5999999999999996</v>
      </c>
      <c r="BL73" s="446">
        <f t="shared" si="26"/>
        <v>1.6899999999999995</v>
      </c>
      <c r="BM73" s="442">
        <v>5</v>
      </c>
      <c r="BO73" s="345">
        <v>12.13</v>
      </c>
      <c r="BP73" s="345">
        <v>12.52</v>
      </c>
      <c r="BQ73" s="362">
        <f t="shared" si="29"/>
        <v>0.38999999999999879</v>
      </c>
      <c r="BR73" s="347">
        <v>4</v>
      </c>
      <c r="BS73" s="345">
        <v>12.55</v>
      </c>
      <c r="BT73" s="363">
        <f t="shared" si="30"/>
        <v>0.41999999999999993</v>
      </c>
      <c r="BU73" s="347">
        <v>3</v>
      </c>
      <c r="BV73" s="482">
        <v>11.66</v>
      </c>
      <c r="BW73" s="488">
        <f t="shared" si="31"/>
        <v>-0.47000000000000064</v>
      </c>
      <c r="BX73" s="484">
        <v>5</v>
      </c>
      <c r="BY73" s="307">
        <v>14.58</v>
      </c>
      <c r="BZ73" s="343">
        <f t="shared" si="32"/>
        <v>2.4499999999999993</v>
      </c>
      <c r="CA73" s="322">
        <v>2</v>
      </c>
      <c r="CB73" s="482">
        <v>15.37</v>
      </c>
      <c r="CC73" s="488">
        <f t="shared" si="33"/>
        <v>3.2399999999999984</v>
      </c>
      <c r="CD73" s="484">
        <v>1</v>
      </c>
      <c r="CF73" s="345"/>
      <c r="CG73" s="447"/>
      <c r="CH73" s="816"/>
      <c r="CI73" s="814"/>
      <c r="CJ73" s="345"/>
      <c r="CK73" s="363"/>
      <c r="CL73" s="347"/>
      <c r="CM73" s="92"/>
      <c r="CN73" s="805"/>
      <c r="CO73" s="803"/>
      <c r="CP73" s="307"/>
      <c r="CQ73" s="343"/>
      <c r="CR73" s="322"/>
      <c r="CT73" s="345"/>
      <c r="CU73" s="345"/>
      <c r="CV73" s="362"/>
      <c r="CW73" s="347"/>
      <c r="CX73" s="345"/>
      <c r="CY73" s="363"/>
      <c r="CZ73" s="347"/>
      <c r="DA73" s="825"/>
      <c r="DB73" s="831"/>
      <c r="DC73" s="827"/>
      <c r="DD73" s="307"/>
      <c r="DE73" s="343"/>
      <c r="DF73" s="322"/>
      <c r="DG73" s="92"/>
      <c r="DH73" s="805"/>
      <c r="DI73" s="803"/>
      <c r="DK73" s="345">
        <v>3.62</v>
      </c>
      <c r="DL73" s="345">
        <v>15.62</v>
      </c>
      <c r="DM73" s="362">
        <f t="shared" si="13"/>
        <v>15.62</v>
      </c>
      <c r="DN73" s="347">
        <v>1</v>
      </c>
      <c r="DO73" s="345">
        <v>15.3</v>
      </c>
      <c r="DP73" s="363">
        <f t="shared" si="14"/>
        <v>15.3</v>
      </c>
      <c r="DQ73" s="347">
        <v>2</v>
      </c>
      <c r="DR73" s="563">
        <v>11.03</v>
      </c>
      <c r="DS73" s="569">
        <f t="shared" si="15"/>
        <v>11.03</v>
      </c>
      <c r="DT73" s="565">
        <v>4</v>
      </c>
      <c r="DU73" s="307">
        <v>14.94</v>
      </c>
      <c r="DV73" s="343">
        <f t="shared" si="16"/>
        <v>14.94</v>
      </c>
      <c r="DW73" s="322">
        <v>3</v>
      </c>
    </row>
    <row r="74" spans="1:127">
      <c r="A74" s="306" t="s">
        <v>599</v>
      </c>
      <c r="C74" s="307">
        <v>34.369999999999997</v>
      </c>
      <c r="D74" s="307">
        <v>30.74</v>
      </c>
      <c r="E74" s="308">
        <f t="shared" si="0"/>
        <v>-3.629999999999999</v>
      </c>
      <c r="F74" s="309">
        <v>2</v>
      </c>
      <c r="G74" s="360">
        <v>36.71</v>
      </c>
      <c r="H74" s="310">
        <f t="shared" si="24"/>
        <v>2.3400000000000034</v>
      </c>
      <c r="I74" s="349">
        <v>1</v>
      </c>
      <c r="J74" s="359"/>
      <c r="K74" s="307"/>
      <c r="L74" s="345"/>
      <c r="M74" s="346"/>
      <c r="N74" s="347"/>
      <c r="O74" s="390"/>
      <c r="P74" s="308"/>
      <c r="Q74" s="322"/>
      <c r="R74" s="361"/>
      <c r="S74" s="313"/>
      <c r="T74" s="327"/>
      <c r="V74" s="345">
        <v>51.01</v>
      </c>
      <c r="W74" s="345">
        <v>52.38</v>
      </c>
      <c r="X74" s="362">
        <f t="shared" si="5"/>
        <v>1.3700000000000045</v>
      </c>
      <c r="Y74" s="347">
        <v>3</v>
      </c>
      <c r="Z74" s="345">
        <v>52.9</v>
      </c>
      <c r="AA74" s="363">
        <f t="shared" si="8"/>
        <v>1.8900000000000006</v>
      </c>
      <c r="AB74" s="347">
        <v>2</v>
      </c>
      <c r="AC74" s="390">
        <v>52.24</v>
      </c>
      <c r="AD74" s="343">
        <f t="shared" si="6"/>
        <v>1.230000000000004</v>
      </c>
      <c r="AE74" s="309">
        <v>4</v>
      </c>
      <c r="AF74" s="369">
        <v>53.35</v>
      </c>
      <c r="AG74" s="367">
        <f t="shared" si="7"/>
        <v>2.3400000000000034</v>
      </c>
      <c r="AH74" s="317">
        <v>1</v>
      </c>
      <c r="AJ74" s="345">
        <v>4.87</v>
      </c>
      <c r="AK74" s="345">
        <v>20.23</v>
      </c>
      <c r="AL74" s="362">
        <f t="shared" si="9"/>
        <v>15.36</v>
      </c>
      <c r="AM74" s="347">
        <v>1</v>
      </c>
      <c r="AN74" s="345">
        <v>8.0399999999999991</v>
      </c>
      <c r="AO74" s="363">
        <f t="shared" si="10"/>
        <v>3.169999999999999</v>
      </c>
      <c r="AP74" s="347">
        <v>4</v>
      </c>
      <c r="AQ74" s="307">
        <v>15.36</v>
      </c>
      <c r="AR74" s="343">
        <f t="shared" si="11"/>
        <v>10.489999999999998</v>
      </c>
      <c r="AS74" s="309">
        <v>2</v>
      </c>
      <c r="AT74" s="371">
        <v>12.42</v>
      </c>
      <c r="AU74" s="372">
        <f t="shared" si="12"/>
        <v>7.55</v>
      </c>
      <c r="AV74" s="358">
        <v>3</v>
      </c>
      <c r="AX74" s="345">
        <v>2.92</v>
      </c>
      <c r="AY74" s="345">
        <v>38.15</v>
      </c>
      <c r="AZ74" s="362">
        <f t="shared" si="23"/>
        <v>35.229999999999997</v>
      </c>
      <c r="BA74" s="347">
        <v>1</v>
      </c>
      <c r="BB74" s="345">
        <v>32.08</v>
      </c>
      <c r="BC74" s="363">
        <f t="shared" si="21"/>
        <v>29.159999999999997</v>
      </c>
      <c r="BD74" s="347">
        <v>3</v>
      </c>
      <c r="BE74" s="307">
        <v>35.99</v>
      </c>
      <c r="BF74" s="343">
        <f t="shared" si="18"/>
        <v>33.07</v>
      </c>
      <c r="BG74" s="347">
        <v>2</v>
      </c>
      <c r="BH74" s="307">
        <v>20.57</v>
      </c>
      <c r="BI74" s="343">
        <f t="shared" si="19"/>
        <v>17.649999999999999</v>
      </c>
      <c r="BJ74" s="347">
        <v>4</v>
      </c>
      <c r="BK74" s="440">
        <v>4.07</v>
      </c>
      <c r="BL74" s="446">
        <f t="shared" si="26"/>
        <v>1.1500000000000004</v>
      </c>
      <c r="BM74" s="442">
        <v>5</v>
      </c>
      <c r="BO74" s="345">
        <v>10.85</v>
      </c>
      <c r="BP74" s="345">
        <v>11.76</v>
      </c>
      <c r="BQ74" s="362">
        <f t="shared" si="29"/>
        <v>0.91000000000000014</v>
      </c>
      <c r="BR74" s="347">
        <v>4</v>
      </c>
      <c r="BS74" s="345">
        <v>12.19</v>
      </c>
      <c r="BT74" s="363">
        <f t="shared" si="30"/>
        <v>1.3399999999999999</v>
      </c>
      <c r="BU74" s="347">
        <v>3</v>
      </c>
      <c r="BV74" s="482">
        <v>9.86</v>
      </c>
      <c r="BW74" s="488">
        <f t="shared" si="31"/>
        <v>-0.99000000000000021</v>
      </c>
      <c r="BX74" s="484">
        <v>5</v>
      </c>
      <c r="BY74" s="307">
        <v>13.13</v>
      </c>
      <c r="BZ74" s="343">
        <f t="shared" si="32"/>
        <v>2.2800000000000011</v>
      </c>
      <c r="CA74" s="309">
        <v>2</v>
      </c>
      <c r="CB74" s="482">
        <v>14.7</v>
      </c>
      <c r="CC74" s="488">
        <f t="shared" si="33"/>
        <v>3.8499999999999996</v>
      </c>
      <c r="CD74" s="484">
        <v>1</v>
      </c>
      <c r="CF74" s="345"/>
      <c r="CG74" s="447"/>
      <c r="CH74" s="816"/>
      <c r="CI74" s="814"/>
      <c r="CJ74" s="345"/>
      <c r="CK74" s="363"/>
      <c r="CL74" s="347"/>
      <c r="CM74" s="92"/>
      <c r="CN74" s="805"/>
      <c r="CO74" s="803"/>
      <c r="CP74" s="307"/>
      <c r="CQ74" s="343"/>
      <c r="CR74" s="309"/>
      <c r="CT74" s="345"/>
      <c r="CU74" s="345"/>
      <c r="CV74" s="362"/>
      <c r="CW74" s="347"/>
      <c r="CX74" s="345"/>
      <c r="CY74" s="363"/>
      <c r="CZ74" s="347"/>
      <c r="DA74" s="825"/>
      <c r="DB74" s="831"/>
      <c r="DC74" s="827"/>
      <c r="DD74" s="307"/>
      <c r="DE74" s="343"/>
      <c r="DF74" s="309"/>
      <c r="DG74" s="92"/>
      <c r="DH74" s="805"/>
      <c r="DI74" s="803"/>
      <c r="DK74" s="345">
        <v>3.62</v>
      </c>
      <c r="DL74" s="345">
        <v>15.8</v>
      </c>
      <c r="DM74" s="362">
        <f t="shared" si="13"/>
        <v>15.8</v>
      </c>
      <c r="DN74" s="347">
        <v>2</v>
      </c>
      <c r="DO74" s="345">
        <v>15.94</v>
      </c>
      <c r="DP74" s="363">
        <f t="shared" si="14"/>
        <v>15.94</v>
      </c>
      <c r="DQ74" s="347">
        <v>1</v>
      </c>
      <c r="DR74" s="563">
        <v>11.06</v>
      </c>
      <c r="DS74" s="569">
        <f t="shared" si="15"/>
        <v>11.06</v>
      </c>
      <c r="DT74" s="565">
        <v>4</v>
      </c>
      <c r="DU74" s="307">
        <v>15.42</v>
      </c>
      <c r="DV74" s="343">
        <f t="shared" si="16"/>
        <v>15.42</v>
      </c>
      <c r="DW74" s="309">
        <v>3</v>
      </c>
    </row>
    <row r="75" spans="1:127">
      <c r="A75" s="306" t="s">
        <v>607</v>
      </c>
      <c r="C75" s="307">
        <v>39.520000000000003</v>
      </c>
      <c r="D75" s="307">
        <v>36.11</v>
      </c>
      <c r="E75" s="308">
        <f t="shared" si="0"/>
        <v>-3.4100000000000037</v>
      </c>
      <c r="F75" s="322">
        <v>2</v>
      </c>
      <c r="G75" s="351">
        <v>42.43</v>
      </c>
      <c r="H75" s="310">
        <f t="shared" si="24"/>
        <v>2.9099999999999966</v>
      </c>
      <c r="I75" s="349">
        <v>1</v>
      </c>
      <c r="J75" s="359"/>
      <c r="K75" s="307"/>
      <c r="L75" s="307"/>
      <c r="M75" s="346"/>
      <c r="N75" s="347"/>
      <c r="O75" s="345"/>
      <c r="P75" s="308"/>
      <c r="Q75" s="309"/>
      <c r="R75" s="361"/>
      <c r="S75" s="313"/>
      <c r="T75" s="354"/>
      <c r="V75" s="345">
        <v>50.32</v>
      </c>
      <c r="W75" s="345">
        <v>51.76</v>
      </c>
      <c r="X75" s="362">
        <f t="shared" si="5"/>
        <v>1.4399999999999977</v>
      </c>
      <c r="Y75" s="347">
        <v>3</v>
      </c>
      <c r="Z75" s="345">
        <v>52.21</v>
      </c>
      <c r="AA75" s="363">
        <f t="shared" si="8"/>
        <v>1.8900000000000006</v>
      </c>
      <c r="AB75" s="347">
        <v>2</v>
      </c>
      <c r="AC75" s="390">
        <v>51.56</v>
      </c>
      <c r="AD75" s="343">
        <f t="shared" si="6"/>
        <v>1.240000000000002</v>
      </c>
      <c r="AE75" s="322">
        <v>4</v>
      </c>
      <c r="AF75" s="369">
        <v>52.72</v>
      </c>
      <c r="AG75" s="375">
        <f t="shared" si="7"/>
        <v>2.3999999999999986</v>
      </c>
      <c r="AH75" s="317">
        <v>1</v>
      </c>
      <c r="AJ75" s="345">
        <v>4.87</v>
      </c>
      <c r="AK75" s="345">
        <v>19.45</v>
      </c>
      <c r="AL75" s="362">
        <f t="shared" si="9"/>
        <v>14.579999999999998</v>
      </c>
      <c r="AM75" s="347">
        <v>1</v>
      </c>
      <c r="AN75" s="345">
        <v>7.94</v>
      </c>
      <c r="AO75" s="363">
        <f t="shared" si="10"/>
        <v>3.0700000000000003</v>
      </c>
      <c r="AP75" s="347">
        <v>4</v>
      </c>
      <c r="AQ75" s="307">
        <v>15.73</v>
      </c>
      <c r="AR75" s="343">
        <f t="shared" si="11"/>
        <v>10.86</v>
      </c>
      <c r="AS75" s="309">
        <v>2</v>
      </c>
      <c r="AT75" s="371">
        <v>12.81</v>
      </c>
      <c r="AU75" s="372">
        <f t="shared" si="12"/>
        <v>7.94</v>
      </c>
      <c r="AV75" s="320">
        <v>3</v>
      </c>
      <c r="AX75" s="345">
        <v>2.93</v>
      </c>
      <c r="AY75" s="345">
        <v>40.75</v>
      </c>
      <c r="AZ75" s="362">
        <f t="shared" si="23"/>
        <v>37.82</v>
      </c>
      <c r="BA75" s="347">
        <v>1</v>
      </c>
      <c r="BB75" s="345">
        <v>32.93</v>
      </c>
      <c r="BC75" s="363">
        <f t="shared" si="21"/>
        <v>30</v>
      </c>
      <c r="BD75" s="347">
        <v>3</v>
      </c>
      <c r="BE75" s="307">
        <v>37.340000000000003</v>
      </c>
      <c r="BF75" s="343">
        <f t="shared" si="18"/>
        <v>34.410000000000004</v>
      </c>
      <c r="BG75" s="347">
        <v>2</v>
      </c>
      <c r="BH75" s="307">
        <v>22.96</v>
      </c>
      <c r="BI75" s="343">
        <f t="shared" si="19"/>
        <v>20.03</v>
      </c>
      <c r="BJ75" s="347">
        <v>4</v>
      </c>
      <c r="BK75" s="440">
        <v>4.97</v>
      </c>
      <c r="BL75" s="446">
        <f t="shared" si="26"/>
        <v>2.0399999999999996</v>
      </c>
      <c r="BM75" s="442">
        <v>5</v>
      </c>
      <c r="BO75" s="345">
        <v>5.86</v>
      </c>
      <c r="BP75" s="345">
        <v>5.4</v>
      </c>
      <c r="BQ75" s="362">
        <f t="shared" si="29"/>
        <v>-0.45999999999999996</v>
      </c>
      <c r="BR75" s="347">
        <v>4</v>
      </c>
      <c r="BS75" s="345">
        <v>6.2</v>
      </c>
      <c r="BT75" s="363">
        <f t="shared" si="30"/>
        <v>0.33999999999999986</v>
      </c>
      <c r="BU75" s="347">
        <v>3</v>
      </c>
      <c r="BV75" s="482">
        <v>5.32</v>
      </c>
      <c r="BW75" s="488">
        <f t="shared" si="31"/>
        <v>-0.54</v>
      </c>
      <c r="BX75" s="487">
        <v>5</v>
      </c>
      <c r="BY75" s="307">
        <v>8.2799999999999994</v>
      </c>
      <c r="BZ75" s="343">
        <f t="shared" si="32"/>
        <v>2.419999999999999</v>
      </c>
      <c r="CA75" s="309">
        <v>2</v>
      </c>
      <c r="CB75" s="482">
        <v>9.07</v>
      </c>
      <c r="CC75" s="488">
        <f t="shared" si="33"/>
        <v>3.21</v>
      </c>
      <c r="CD75" s="487">
        <v>1</v>
      </c>
      <c r="CF75" s="345"/>
      <c r="CG75" s="447"/>
      <c r="CH75" s="816"/>
      <c r="CI75" s="814"/>
      <c r="CJ75" s="345"/>
      <c r="CK75" s="363"/>
      <c r="CL75" s="347"/>
      <c r="CM75" s="92"/>
      <c r="CN75" s="805"/>
      <c r="CO75" s="804"/>
      <c r="CP75" s="307"/>
      <c r="CQ75" s="343"/>
      <c r="CR75" s="309"/>
      <c r="CT75" s="345"/>
      <c r="CU75" s="345"/>
      <c r="CV75" s="362"/>
      <c r="CW75" s="347"/>
      <c r="CX75" s="345"/>
      <c r="CY75" s="363"/>
      <c r="CZ75" s="347"/>
      <c r="DA75" s="825"/>
      <c r="DB75" s="831"/>
      <c r="DC75" s="830"/>
      <c r="DD75" s="307"/>
      <c r="DE75" s="343"/>
      <c r="DF75" s="309"/>
      <c r="DG75" s="92"/>
      <c r="DH75" s="805"/>
      <c r="DI75" s="804"/>
      <c r="DK75" s="345">
        <v>3.63</v>
      </c>
      <c r="DL75" s="345">
        <v>15.92</v>
      </c>
      <c r="DM75" s="362">
        <f t="shared" si="13"/>
        <v>15.92</v>
      </c>
      <c r="DN75" s="347">
        <v>2</v>
      </c>
      <c r="DO75" s="345">
        <v>16.79</v>
      </c>
      <c r="DP75" s="363">
        <f t="shared" si="14"/>
        <v>16.79</v>
      </c>
      <c r="DQ75" s="347">
        <v>1</v>
      </c>
      <c r="DR75" s="563">
        <v>11.33</v>
      </c>
      <c r="DS75" s="569">
        <f t="shared" si="15"/>
        <v>11.33</v>
      </c>
      <c r="DT75" s="568">
        <v>4</v>
      </c>
      <c r="DU75" s="307">
        <v>15.78</v>
      </c>
      <c r="DV75" s="343">
        <f t="shared" si="16"/>
        <v>15.78</v>
      </c>
      <c r="DW75" s="322">
        <v>3</v>
      </c>
    </row>
    <row r="76" spans="1:127">
      <c r="A76" s="306" t="s">
        <v>609</v>
      </c>
      <c r="C76" s="307">
        <v>41.36</v>
      </c>
      <c r="D76" s="307">
        <v>37.9</v>
      </c>
      <c r="E76" s="308">
        <f t="shared" si="0"/>
        <v>-3.4600000000000009</v>
      </c>
      <c r="F76" s="309">
        <v>2</v>
      </c>
      <c r="G76" s="360">
        <v>45.74</v>
      </c>
      <c r="H76" s="310">
        <f t="shared" si="24"/>
        <v>4.3800000000000026</v>
      </c>
      <c r="I76" s="349">
        <v>1</v>
      </c>
      <c r="J76" s="359"/>
      <c r="K76" s="307"/>
      <c r="L76" s="307"/>
      <c r="M76" s="346"/>
      <c r="N76" s="347"/>
      <c r="O76" s="307"/>
      <c r="P76" s="308"/>
      <c r="Q76" s="309"/>
      <c r="R76" s="361"/>
      <c r="S76" s="313"/>
      <c r="T76" s="354"/>
      <c r="V76" s="345">
        <v>53.11</v>
      </c>
      <c r="W76" s="345">
        <v>54.63</v>
      </c>
      <c r="X76" s="362">
        <f t="shared" si="5"/>
        <v>1.5200000000000031</v>
      </c>
      <c r="Y76" s="347">
        <v>3</v>
      </c>
      <c r="Z76" s="345">
        <v>55.06</v>
      </c>
      <c r="AA76" s="363">
        <f t="shared" si="8"/>
        <v>1.9500000000000028</v>
      </c>
      <c r="AB76" s="347">
        <v>2</v>
      </c>
      <c r="AC76" s="390">
        <v>54.4</v>
      </c>
      <c r="AD76" s="343">
        <f t="shared" si="6"/>
        <v>1.2899999999999991</v>
      </c>
      <c r="AE76" s="322">
        <v>4</v>
      </c>
      <c r="AF76" s="369">
        <v>55.56</v>
      </c>
      <c r="AG76" s="375">
        <f t="shared" si="7"/>
        <v>2.4500000000000028</v>
      </c>
      <c r="AH76" s="330">
        <v>1</v>
      </c>
      <c r="AJ76" s="345">
        <v>4.88</v>
      </c>
      <c r="AK76" s="345">
        <v>21.74</v>
      </c>
      <c r="AL76" s="362">
        <f t="shared" si="9"/>
        <v>16.86</v>
      </c>
      <c r="AM76" s="347">
        <v>1</v>
      </c>
      <c r="AN76" s="345">
        <v>8.14</v>
      </c>
      <c r="AO76" s="363">
        <f t="shared" si="10"/>
        <v>3.2600000000000007</v>
      </c>
      <c r="AP76" s="347">
        <v>4</v>
      </c>
      <c r="AQ76" s="321">
        <v>15.83</v>
      </c>
      <c r="AR76" s="343">
        <f t="shared" si="11"/>
        <v>10.95</v>
      </c>
      <c r="AS76" s="309">
        <v>2</v>
      </c>
      <c r="AT76" s="371">
        <v>13.02</v>
      </c>
      <c r="AU76" s="372">
        <f t="shared" si="12"/>
        <v>8.14</v>
      </c>
      <c r="AV76" s="320">
        <v>3</v>
      </c>
      <c r="AX76" s="345">
        <v>2.94</v>
      </c>
      <c r="AY76" s="345">
        <v>44.47</v>
      </c>
      <c r="AZ76" s="362">
        <f t="shared" si="23"/>
        <v>41.53</v>
      </c>
      <c r="BA76" s="347">
        <v>1</v>
      </c>
      <c r="BB76" s="345">
        <v>33.99</v>
      </c>
      <c r="BC76" s="363">
        <f t="shared" si="21"/>
        <v>31.05</v>
      </c>
      <c r="BD76" s="347">
        <v>3</v>
      </c>
      <c r="BE76" s="321">
        <v>40.61</v>
      </c>
      <c r="BF76" s="343">
        <f t="shared" si="18"/>
        <v>37.67</v>
      </c>
      <c r="BG76" s="347">
        <v>2</v>
      </c>
      <c r="BH76" s="321">
        <v>25.78</v>
      </c>
      <c r="BI76" s="343">
        <f t="shared" si="19"/>
        <v>22.84</v>
      </c>
      <c r="BJ76" s="309">
        <v>4</v>
      </c>
      <c r="BK76" s="443">
        <v>5.68</v>
      </c>
      <c r="BL76" s="446">
        <f t="shared" si="26"/>
        <v>2.7399999999999998</v>
      </c>
      <c r="BM76" s="442">
        <v>5</v>
      </c>
      <c r="BO76" s="345">
        <v>9.6199999999999992</v>
      </c>
      <c r="BP76" s="345">
        <v>8.77</v>
      </c>
      <c r="BQ76" s="362">
        <f t="shared" si="29"/>
        <v>-0.84999999999999964</v>
      </c>
      <c r="BR76" s="347">
        <v>3</v>
      </c>
      <c r="BS76" s="345">
        <v>8.64</v>
      </c>
      <c r="BT76" s="363">
        <f t="shared" si="30"/>
        <v>-0.97999999999999865</v>
      </c>
      <c r="BU76" s="347">
        <v>4</v>
      </c>
      <c r="BV76" s="485">
        <v>8.6300000000000008</v>
      </c>
      <c r="BW76" s="488">
        <f t="shared" si="31"/>
        <v>-0.98999999999999844</v>
      </c>
      <c r="BX76" s="484">
        <v>5</v>
      </c>
      <c r="BY76" s="321">
        <v>11.63</v>
      </c>
      <c r="BZ76" s="343">
        <f t="shared" si="32"/>
        <v>2.0100000000000016</v>
      </c>
      <c r="CA76" s="309">
        <v>2</v>
      </c>
      <c r="CB76" s="485">
        <v>13.41</v>
      </c>
      <c r="CC76" s="488">
        <f t="shared" si="33"/>
        <v>3.7900000000000009</v>
      </c>
      <c r="CD76" s="484">
        <v>1</v>
      </c>
      <c r="CF76" s="345"/>
      <c r="CG76" s="447"/>
      <c r="CH76" s="816"/>
      <c r="CI76" s="814"/>
      <c r="CJ76" s="345"/>
      <c r="CK76" s="363"/>
      <c r="CL76" s="347"/>
      <c r="CM76" s="53"/>
      <c r="CN76" s="805"/>
      <c r="CO76" s="803"/>
      <c r="CP76" s="321"/>
      <c r="CQ76" s="343"/>
      <c r="CR76" s="309"/>
      <c r="CT76" s="345"/>
      <c r="CU76" s="345"/>
      <c r="CV76" s="362"/>
      <c r="CW76" s="347"/>
      <c r="CX76" s="345"/>
      <c r="CY76" s="363"/>
      <c r="CZ76" s="347"/>
      <c r="DA76" s="828"/>
      <c r="DB76" s="831"/>
      <c r="DC76" s="827"/>
      <c r="DD76" s="321"/>
      <c r="DE76" s="343"/>
      <c r="DF76" s="309"/>
      <c r="DG76" s="53"/>
      <c r="DH76" s="805"/>
      <c r="DI76" s="803"/>
      <c r="DK76" s="345">
        <v>3.63</v>
      </c>
      <c r="DL76" s="345">
        <v>16.010000000000002</v>
      </c>
      <c r="DM76" s="362">
        <f t="shared" si="13"/>
        <v>16.010000000000002</v>
      </c>
      <c r="DN76" s="347">
        <v>2</v>
      </c>
      <c r="DO76" s="345">
        <v>16.82</v>
      </c>
      <c r="DP76" s="363">
        <f t="shared" si="14"/>
        <v>16.82</v>
      </c>
      <c r="DQ76" s="347">
        <v>1</v>
      </c>
      <c r="DR76" s="566">
        <v>11.5</v>
      </c>
      <c r="DS76" s="569">
        <f t="shared" si="15"/>
        <v>11.5</v>
      </c>
      <c r="DT76" s="565">
        <v>4</v>
      </c>
      <c r="DU76" s="321">
        <v>15.88</v>
      </c>
      <c r="DV76" s="343">
        <f t="shared" si="16"/>
        <v>15.88</v>
      </c>
      <c r="DW76" s="309">
        <v>3</v>
      </c>
    </row>
    <row r="77" spans="1:127">
      <c r="A77" s="306" t="s">
        <v>612</v>
      </c>
      <c r="C77" s="307">
        <v>33.159999999999997</v>
      </c>
      <c r="D77" s="307">
        <v>29.5</v>
      </c>
      <c r="E77" s="308">
        <f t="shared" si="0"/>
        <v>-3.6599999999999966</v>
      </c>
      <c r="F77" s="309">
        <v>2</v>
      </c>
      <c r="G77" s="360">
        <v>37.74</v>
      </c>
      <c r="H77" s="310">
        <f t="shared" si="24"/>
        <v>4.5800000000000054</v>
      </c>
      <c r="I77" s="349">
        <v>1</v>
      </c>
      <c r="J77" s="359"/>
      <c r="K77" s="307"/>
      <c r="L77" s="345"/>
      <c r="M77" s="346"/>
      <c r="N77" s="347"/>
      <c r="O77" s="307"/>
      <c r="P77" s="308"/>
      <c r="Q77" s="322"/>
      <c r="R77" s="361"/>
      <c r="S77" s="313"/>
      <c r="T77" s="314"/>
      <c r="V77" s="345">
        <v>49.33</v>
      </c>
      <c r="W77" s="345">
        <v>50.78</v>
      </c>
      <c r="X77" s="362">
        <f t="shared" si="5"/>
        <v>1.4500000000000028</v>
      </c>
      <c r="Y77" s="347">
        <v>3</v>
      </c>
      <c r="Z77" s="345">
        <v>51.28</v>
      </c>
      <c r="AA77" s="363">
        <f t="shared" si="8"/>
        <v>1.9500000000000028</v>
      </c>
      <c r="AB77" s="347">
        <v>2</v>
      </c>
      <c r="AC77" s="390">
        <v>50.66</v>
      </c>
      <c r="AD77" s="343">
        <f t="shared" si="6"/>
        <v>1.3299999999999983</v>
      </c>
      <c r="AE77" s="309">
        <v>4</v>
      </c>
      <c r="AF77" s="369">
        <v>51.68</v>
      </c>
      <c r="AG77" s="375">
        <f t="shared" si="7"/>
        <v>2.3500000000000014</v>
      </c>
      <c r="AH77" s="317">
        <v>1</v>
      </c>
      <c r="AJ77" s="345">
        <v>4.88</v>
      </c>
      <c r="AK77" s="345">
        <v>19.670000000000002</v>
      </c>
      <c r="AL77" s="362">
        <f t="shared" si="9"/>
        <v>14.790000000000003</v>
      </c>
      <c r="AM77" s="347">
        <v>1</v>
      </c>
      <c r="AN77" s="345">
        <v>8.3800000000000008</v>
      </c>
      <c r="AO77" s="363">
        <f t="shared" si="10"/>
        <v>3.5000000000000009</v>
      </c>
      <c r="AP77" s="347">
        <v>4</v>
      </c>
      <c r="AQ77" s="307">
        <v>15.73</v>
      </c>
      <c r="AR77" s="343">
        <f t="shared" si="11"/>
        <v>10.850000000000001</v>
      </c>
      <c r="AS77" s="309">
        <v>2</v>
      </c>
      <c r="AT77" s="371">
        <v>12.79</v>
      </c>
      <c r="AU77" s="372">
        <f t="shared" si="12"/>
        <v>7.9099999999999993</v>
      </c>
      <c r="AV77" s="333">
        <v>3</v>
      </c>
      <c r="AX77" s="345">
        <v>2.95</v>
      </c>
      <c r="AY77" s="345">
        <v>38.44</v>
      </c>
      <c r="AZ77" s="362">
        <f t="shared" si="23"/>
        <v>35.489999999999995</v>
      </c>
      <c r="BA77" s="347">
        <v>1</v>
      </c>
      <c r="BB77" s="345">
        <v>30.39</v>
      </c>
      <c r="BC77" s="363">
        <f t="shared" si="21"/>
        <v>27.44</v>
      </c>
      <c r="BD77" s="347">
        <v>3</v>
      </c>
      <c r="BE77" s="307">
        <v>35.520000000000003</v>
      </c>
      <c r="BF77" s="343">
        <f t="shared" si="18"/>
        <v>32.57</v>
      </c>
      <c r="BG77" s="322">
        <v>2</v>
      </c>
      <c r="BH77" s="307">
        <v>20.58</v>
      </c>
      <c r="BI77" s="343">
        <f t="shared" si="19"/>
        <v>17.63</v>
      </c>
      <c r="BJ77" s="322">
        <v>4</v>
      </c>
      <c r="BK77" s="440">
        <v>3.51</v>
      </c>
      <c r="BL77" s="446">
        <f t="shared" si="26"/>
        <v>0.55999999999999961</v>
      </c>
      <c r="BM77" s="445">
        <v>5</v>
      </c>
      <c r="BO77" s="345">
        <v>9.17</v>
      </c>
      <c r="BP77" s="345">
        <v>6.33</v>
      </c>
      <c r="BQ77" s="362">
        <f t="shared" si="29"/>
        <v>-2.84</v>
      </c>
      <c r="BR77" s="347">
        <v>5</v>
      </c>
      <c r="BS77" s="345">
        <v>7.28</v>
      </c>
      <c r="BT77" s="363">
        <f t="shared" si="30"/>
        <v>-1.8899999999999997</v>
      </c>
      <c r="BU77" s="347">
        <v>4</v>
      </c>
      <c r="BV77" s="482">
        <v>7.99</v>
      </c>
      <c r="BW77" s="488">
        <f t="shared" si="31"/>
        <v>-1.1799999999999997</v>
      </c>
      <c r="BX77" s="484">
        <v>3</v>
      </c>
      <c r="BY77" s="307">
        <v>10.93</v>
      </c>
      <c r="BZ77" s="343">
        <f t="shared" si="32"/>
        <v>1.7599999999999998</v>
      </c>
      <c r="CA77" s="309">
        <v>2</v>
      </c>
      <c r="CB77" s="482">
        <v>12.61</v>
      </c>
      <c r="CC77" s="488">
        <f t="shared" si="33"/>
        <v>3.4399999999999995</v>
      </c>
      <c r="CD77" s="487">
        <v>1</v>
      </c>
      <c r="CF77" s="345">
        <v>-3.99</v>
      </c>
      <c r="CG77" s="447">
        <v>-5.04</v>
      </c>
      <c r="CH77" s="816">
        <f>CG77-CF77</f>
        <v>-1.0499999999999998</v>
      </c>
      <c r="CI77" s="814">
        <v>2</v>
      </c>
      <c r="CJ77" s="345">
        <v>-3.19</v>
      </c>
      <c r="CK77" s="363">
        <f>CJ77-CF77</f>
        <v>0.80000000000000027</v>
      </c>
      <c r="CL77" s="347">
        <v>1</v>
      </c>
      <c r="CM77" s="92">
        <v>-5.44</v>
      </c>
      <c r="CN77" s="805">
        <f>CM77-CF77</f>
        <v>-1.4500000000000002</v>
      </c>
      <c r="CO77" s="803">
        <v>4</v>
      </c>
      <c r="CP77" s="307">
        <v>-5.0999999999999996</v>
      </c>
      <c r="CQ77" s="343">
        <f>CP77-CF77</f>
        <v>-1.1099999999999994</v>
      </c>
      <c r="CR77" s="309">
        <v>3</v>
      </c>
      <c r="CT77" s="345"/>
      <c r="CU77" s="345"/>
      <c r="CV77" s="362"/>
      <c r="CW77" s="347"/>
      <c r="CX77" s="345"/>
      <c r="CY77" s="363"/>
      <c r="CZ77" s="347"/>
      <c r="DA77" s="825"/>
      <c r="DB77" s="831"/>
      <c r="DC77" s="827"/>
      <c r="DD77" s="307"/>
      <c r="DE77" s="343"/>
      <c r="DF77" s="309"/>
      <c r="DG77" s="92"/>
      <c r="DH77" s="805"/>
      <c r="DI77" s="804"/>
      <c r="DK77" s="345">
        <v>3.63</v>
      </c>
      <c r="DL77" s="345">
        <v>15.9</v>
      </c>
      <c r="DM77" s="362">
        <f t="shared" si="13"/>
        <v>19.89</v>
      </c>
      <c r="DN77" s="347">
        <v>2</v>
      </c>
      <c r="DO77" s="345">
        <v>16.2</v>
      </c>
      <c r="DP77" s="363">
        <f t="shared" si="14"/>
        <v>20.189999999999998</v>
      </c>
      <c r="DQ77" s="347">
        <v>1</v>
      </c>
      <c r="DR77" s="563">
        <v>11.18</v>
      </c>
      <c r="DS77" s="569">
        <f t="shared" si="15"/>
        <v>15.17</v>
      </c>
      <c r="DT77" s="568">
        <v>4</v>
      </c>
      <c r="DU77" s="307">
        <v>15.79</v>
      </c>
      <c r="DV77" s="343">
        <f t="shared" si="16"/>
        <v>19.78</v>
      </c>
      <c r="DW77" s="322">
        <v>3</v>
      </c>
    </row>
    <row r="78" spans="1:127">
      <c r="A78" s="306" t="s">
        <v>638</v>
      </c>
      <c r="C78" s="307">
        <v>41.12</v>
      </c>
      <c r="D78" s="307">
        <v>37.01</v>
      </c>
      <c r="E78" s="308">
        <f t="shared" si="0"/>
        <v>-4.1099999999999994</v>
      </c>
      <c r="F78" s="309">
        <v>2</v>
      </c>
      <c r="G78" s="360">
        <v>48.1</v>
      </c>
      <c r="H78" s="310">
        <f t="shared" si="24"/>
        <v>6.980000000000004</v>
      </c>
      <c r="I78" s="349">
        <v>1</v>
      </c>
      <c r="J78" s="359"/>
      <c r="K78" s="307"/>
      <c r="L78" s="345"/>
      <c r="M78" s="346"/>
      <c r="N78" s="347"/>
      <c r="O78" s="321"/>
      <c r="P78" s="308"/>
      <c r="Q78" s="309"/>
      <c r="R78" s="361"/>
      <c r="S78" s="313"/>
      <c r="T78" s="314"/>
      <c r="V78" s="345">
        <v>54.71</v>
      </c>
      <c r="W78" s="345">
        <v>56.23</v>
      </c>
      <c r="X78" s="362">
        <f t="shared" si="5"/>
        <v>1.519999999999996</v>
      </c>
      <c r="Y78" s="347">
        <v>3</v>
      </c>
      <c r="Z78" s="345">
        <v>56.75</v>
      </c>
      <c r="AA78" s="363">
        <f t="shared" si="8"/>
        <v>2.0399999999999991</v>
      </c>
      <c r="AB78" s="347">
        <v>2</v>
      </c>
      <c r="AC78" s="307">
        <v>56.15</v>
      </c>
      <c r="AD78" s="343">
        <f t="shared" si="6"/>
        <v>1.4399999999999977</v>
      </c>
      <c r="AE78" s="322">
        <v>4</v>
      </c>
      <c r="AF78" s="369">
        <v>57.21</v>
      </c>
      <c r="AG78" s="375">
        <f t="shared" si="7"/>
        <v>2.5</v>
      </c>
      <c r="AH78" s="330">
        <v>1</v>
      </c>
      <c r="AJ78" s="345">
        <v>4.88</v>
      </c>
      <c r="AK78" s="345">
        <v>17.739999999999998</v>
      </c>
      <c r="AL78" s="362">
        <f t="shared" si="9"/>
        <v>12.86</v>
      </c>
      <c r="AM78" s="347">
        <v>1</v>
      </c>
      <c r="AN78" s="345">
        <v>8.08</v>
      </c>
      <c r="AO78" s="363">
        <f t="shared" si="10"/>
        <v>3.2</v>
      </c>
      <c r="AP78" s="347">
        <v>4</v>
      </c>
      <c r="AQ78" s="307">
        <v>15.46</v>
      </c>
      <c r="AR78" s="343">
        <f t="shared" si="11"/>
        <v>10.580000000000002</v>
      </c>
      <c r="AS78" s="309">
        <v>2</v>
      </c>
      <c r="AT78" s="371">
        <v>12.44</v>
      </c>
      <c r="AU78" s="372">
        <f t="shared" si="12"/>
        <v>7.56</v>
      </c>
      <c r="AV78" s="358">
        <v>3</v>
      </c>
      <c r="AX78" s="345">
        <v>2.96</v>
      </c>
      <c r="AY78" s="345">
        <v>42.51</v>
      </c>
      <c r="AZ78" s="362">
        <f t="shared" si="23"/>
        <v>39.549999999999997</v>
      </c>
      <c r="BA78" s="347">
        <v>1</v>
      </c>
      <c r="BB78" s="345">
        <v>33.799999999999997</v>
      </c>
      <c r="BC78" s="363">
        <f t="shared" si="21"/>
        <v>30.839999999999996</v>
      </c>
      <c r="BD78" s="347">
        <v>3</v>
      </c>
      <c r="BE78" s="307">
        <v>41.37</v>
      </c>
      <c r="BF78" s="343">
        <f t="shared" si="18"/>
        <v>38.409999999999997</v>
      </c>
      <c r="BG78" s="309">
        <v>2</v>
      </c>
      <c r="BH78" s="307">
        <v>24.41</v>
      </c>
      <c r="BI78" s="343">
        <f t="shared" si="19"/>
        <v>21.45</v>
      </c>
      <c r="BJ78" s="309">
        <v>4</v>
      </c>
      <c r="BK78" s="440">
        <v>4.54</v>
      </c>
      <c r="BL78" s="446">
        <f t="shared" si="26"/>
        <v>1.58</v>
      </c>
      <c r="BM78" s="442">
        <v>5</v>
      </c>
      <c r="BO78" s="345">
        <v>8.57</v>
      </c>
      <c r="BP78" s="345">
        <v>7.88</v>
      </c>
      <c r="BQ78" s="362">
        <f t="shared" si="29"/>
        <v>-0.69000000000000039</v>
      </c>
      <c r="BR78" s="347">
        <v>3</v>
      </c>
      <c r="BS78" s="345">
        <v>6.22</v>
      </c>
      <c r="BT78" s="363">
        <f t="shared" si="30"/>
        <v>-2.3500000000000005</v>
      </c>
      <c r="BU78" s="347">
        <v>5</v>
      </c>
      <c r="BV78" s="482">
        <v>7.59</v>
      </c>
      <c r="BW78" s="488">
        <f t="shared" si="31"/>
        <v>-0.98000000000000043</v>
      </c>
      <c r="BX78" s="484">
        <v>4</v>
      </c>
      <c r="BY78" s="307">
        <v>11.69</v>
      </c>
      <c r="BZ78" s="343">
        <f t="shared" si="32"/>
        <v>3.1199999999999992</v>
      </c>
      <c r="CA78" s="309">
        <v>1</v>
      </c>
      <c r="CB78" s="482">
        <v>11.55</v>
      </c>
      <c r="CC78" s="488">
        <f t="shared" si="33"/>
        <v>2.9800000000000004</v>
      </c>
      <c r="CD78" s="484">
        <v>2</v>
      </c>
      <c r="CF78" s="345">
        <v>-0.42</v>
      </c>
      <c r="CG78" s="447">
        <v>-0.2</v>
      </c>
      <c r="CH78" s="816">
        <f>CG78-CF78</f>
        <v>0.21999999999999997</v>
      </c>
      <c r="CI78" s="814">
        <v>2</v>
      </c>
      <c r="CJ78" s="345">
        <v>1.29</v>
      </c>
      <c r="CK78" s="363">
        <f>CJ78-CF78</f>
        <v>1.71</v>
      </c>
      <c r="CL78" s="347">
        <v>1</v>
      </c>
      <c r="CM78" s="92">
        <v>-2.59</v>
      </c>
      <c r="CN78" s="805">
        <f>CM78-CF78</f>
        <v>-2.17</v>
      </c>
      <c r="CO78" s="803">
        <v>4</v>
      </c>
      <c r="CP78" s="307">
        <v>-0.91</v>
      </c>
      <c r="CQ78" s="343">
        <f>CP78-CF78</f>
        <v>-0.49000000000000005</v>
      </c>
      <c r="CR78" s="309">
        <v>3</v>
      </c>
      <c r="CT78" s="345">
        <v>2E-3</v>
      </c>
      <c r="CU78" s="345">
        <v>1.08</v>
      </c>
      <c r="CV78" s="362">
        <f>CU78-CT78</f>
        <v>1.0780000000000001</v>
      </c>
      <c r="CW78" s="347">
        <v>2</v>
      </c>
      <c r="CX78" s="345">
        <v>1.1000000000000001</v>
      </c>
      <c r="CY78" s="363">
        <f>CX78-CT78</f>
        <v>1.0980000000000001</v>
      </c>
      <c r="CZ78" s="347">
        <v>1</v>
      </c>
      <c r="DA78" s="825">
        <v>-0.35</v>
      </c>
      <c r="DB78" s="831">
        <f>DA78-CT78</f>
        <v>-0.35199999999999998</v>
      </c>
      <c r="DC78" s="827">
        <v>5</v>
      </c>
      <c r="DD78" s="307">
        <v>0.59</v>
      </c>
      <c r="DE78" s="343">
        <f>DD78-CT78</f>
        <v>0.58799999999999997</v>
      </c>
      <c r="DF78" s="309">
        <v>3</v>
      </c>
      <c r="DG78" s="92">
        <v>0.36</v>
      </c>
      <c r="DH78" s="805">
        <f>DG78-CT78</f>
        <v>0.35799999999999998</v>
      </c>
      <c r="DI78" s="803">
        <v>4</v>
      </c>
      <c r="DK78" s="345"/>
      <c r="DL78" s="345"/>
      <c r="DM78" s="362"/>
      <c r="DN78" s="347"/>
      <c r="DO78" s="345"/>
      <c r="DP78" s="363"/>
      <c r="DQ78" s="347"/>
      <c r="DR78" s="563"/>
      <c r="DS78" s="569"/>
      <c r="DT78" s="565"/>
      <c r="DU78" s="307"/>
      <c r="DV78" s="343"/>
      <c r="DW78" s="309"/>
    </row>
    <row r="79" spans="1:127">
      <c r="A79" s="306"/>
      <c r="C79" s="307"/>
      <c r="D79" s="307"/>
      <c r="E79" s="308"/>
      <c r="F79" s="309"/>
      <c r="G79" s="360"/>
      <c r="H79" s="310"/>
      <c r="I79" s="349"/>
      <c r="J79" s="359"/>
      <c r="K79" s="307"/>
      <c r="L79" s="345"/>
      <c r="M79" s="346"/>
      <c r="N79" s="347"/>
      <c r="O79" s="307"/>
      <c r="P79" s="308"/>
      <c r="Q79" s="322"/>
      <c r="R79" s="361"/>
      <c r="S79" s="313"/>
      <c r="T79" s="327"/>
      <c r="V79" s="345"/>
      <c r="W79" s="345"/>
      <c r="X79" s="362"/>
      <c r="Y79" s="347"/>
      <c r="Z79" s="345"/>
      <c r="AA79" s="363"/>
      <c r="AB79" s="347"/>
      <c r="AC79" s="307"/>
      <c r="AD79" s="343"/>
      <c r="AE79" s="309"/>
      <c r="AF79" s="369"/>
      <c r="AG79" s="375"/>
      <c r="AH79" s="356"/>
      <c r="AJ79" s="345"/>
      <c r="AK79" s="345"/>
      <c r="AL79" s="362"/>
      <c r="AM79" s="347"/>
      <c r="AN79" s="345"/>
      <c r="AO79" s="363"/>
      <c r="AP79" s="347"/>
      <c r="AQ79" s="307"/>
      <c r="AR79" s="343"/>
      <c r="AS79" s="309"/>
      <c r="AT79" s="371"/>
      <c r="AU79" s="372"/>
      <c r="AV79" s="320"/>
      <c r="AX79" s="345"/>
      <c r="AY79" s="345"/>
      <c r="AZ79" s="362"/>
      <c r="BA79" s="347"/>
      <c r="BB79" s="345"/>
      <c r="BC79" s="363"/>
      <c r="BD79" s="347"/>
      <c r="BE79" s="307"/>
      <c r="BF79" s="343"/>
      <c r="BG79" s="322"/>
      <c r="BH79" s="307"/>
      <c r="BI79" s="343"/>
      <c r="BJ79" s="322"/>
      <c r="BK79" s="440"/>
      <c r="BL79" s="446"/>
      <c r="BM79" s="445"/>
      <c r="BO79" s="345"/>
      <c r="BP79" s="345"/>
      <c r="BQ79" s="362"/>
      <c r="BR79" s="347"/>
      <c r="BS79" s="345"/>
      <c r="BT79" s="363"/>
      <c r="BU79" s="347"/>
      <c r="BV79" s="482"/>
      <c r="BW79" s="488"/>
      <c r="BX79" s="484"/>
      <c r="BY79" s="307"/>
      <c r="BZ79" s="343"/>
      <c r="CA79" s="309"/>
      <c r="CB79" s="482"/>
      <c r="CC79" s="488"/>
      <c r="CD79" s="484"/>
      <c r="CF79" s="345"/>
      <c r="CG79" s="447"/>
      <c r="CH79" s="816"/>
      <c r="CI79" s="814"/>
      <c r="CJ79" s="345"/>
      <c r="CK79" s="363"/>
      <c r="CL79" s="347"/>
      <c r="CM79" s="92"/>
      <c r="CN79" s="805"/>
      <c r="CO79" s="803"/>
      <c r="CP79" s="307"/>
      <c r="CQ79" s="343"/>
      <c r="CR79" s="309"/>
      <c r="CT79" s="345"/>
      <c r="CU79" s="345"/>
      <c r="CV79" s="362"/>
      <c r="CW79" s="347"/>
      <c r="CX79" s="345"/>
      <c r="CY79" s="363"/>
      <c r="CZ79" s="347"/>
      <c r="DA79" s="825"/>
      <c r="DB79" s="831"/>
      <c r="DC79" s="827"/>
      <c r="DD79" s="307"/>
      <c r="DE79" s="343"/>
      <c r="DF79" s="309"/>
      <c r="DG79" s="92"/>
      <c r="DH79" s="805"/>
      <c r="DI79" s="803"/>
      <c r="DK79" s="345"/>
      <c r="DL79" s="345"/>
      <c r="DM79" s="362"/>
      <c r="DN79" s="347"/>
      <c r="DO79" s="345"/>
      <c r="DP79" s="363"/>
      <c r="DQ79" s="347"/>
      <c r="DR79" s="563"/>
      <c r="DS79" s="569"/>
      <c r="DT79" s="568"/>
      <c r="DU79" s="307"/>
      <c r="DV79" s="343"/>
      <c r="DW79" s="309"/>
    </row>
    <row r="80" spans="1:127">
      <c r="A80" s="306"/>
      <c r="C80" s="307"/>
      <c r="D80" s="307"/>
      <c r="E80" s="308"/>
      <c r="F80" s="309"/>
      <c r="G80" s="360"/>
      <c r="H80" s="310"/>
      <c r="I80" s="349"/>
      <c r="J80" s="359"/>
      <c r="K80" s="307"/>
      <c r="L80" s="345"/>
      <c r="M80" s="346"/>
      <c r="N80" s="347"/>
      <c r="O80" s="307"/>
      <c r="P80" s="308"/>
      <c r="Q80" s="309"/>
      <c r="R80" s="361"/>
      <c r="S80" s="313"/>
      <c r="T80" s="354"/>
      <c r="V80" s="345"/>
      <c r="W80" s="345"/>
      <c r="X80" s="362"/>
      <c r="Y80" s="347"/>
      <c r="Z80" s="345"/>
      <c r="AA80" s="363"/>
      <c r="AB80" s="347"/>
      <c r="AC80" s="321"/>
      <c r="AD80" s="343"/>
      <c r="AE80" s="309"/>
      <c r="AF80" s="369"/>
      <c r="AG80" s="375"/>
      <c r="AH80" s="317"/>
      <c r="AJ80" s="345"/>
      <c r="AK80" s="345"/>
      <c r="AL80" s="362"/>
      <c r="AM80" s="347"/>
      <c r="AN80" s="345"/>
      <c r="AO80" s="363"/>
      <c r="AP80" s="347"/>
      <c r="AQ80" s="321"/>
      <c r="AR80" s="343"/>
      <c r="AS80" s="309"/>
      <c r="AT80" s="371"/>
      <c r="AU80" s="372"/>
      <c r="AV80" s="320"/>
      <c r="AX80" s="345"/>
      <c r="AY80" s="345"/>
      <c r="AZ80" s="362"/>
      <c r="BA80" s="347"/>
      <c r="BB80" s="345"/>
      <c r="BC80" s="363"/>
      <c r="BD80" s="347"/>
      <c r="BE80" s="321"/>
      <c r="BF80" s="343"/>
      <c r="BG80" s="309"/>
      <c r="BH80" s="321"/>
      <c r="BI80" s="343"/>
      <c r="BJ80" s="309"/>
      <c r="BK80" s="443"/>
      <c r="BL80" s="446"/>
      <c r="BM80" s="442"/>
      <c r="BO80" s="345"/>
      <c r="BP80" s="345"/>
      <c r="BQ80" s="362"/>
      <c r="BR80" s="347"/>
      <c r="BS80" s="345"/>
      <c r="BT80" s="363"/>
      <c r="BU80" s="347"/>
      <c r="BV80" s="485"/>
      <c r="BW80" s="488"/>
      <c r="BX80" s="484"/>
      <c r="BY80" s="321"/>
      <c r="BZ80" s="343"/>
      <c r="CA80" s="309"/>
      <c r="CB80" s="485"/>
      <c r="CC80" s="488"/>
      <c r="CD80" s="484"/>
      <c r="CF80" s="345"/>
      <c r="CG80" s="447"/>
      <c r="CH80" s="816"/>
      <c r="CI80" s="814"/>
      <c r="CJ80" s="345"/>
      <c r="CK80" s="363"/>
      <c r="CL80" s="347"/>
      <c r="CM80" s="53"/>
      <c r="CN80" s="805"/>
      <c r="CO80" s="803"/>
      <c r="CP80" s="321"/>
      <c r="CQ80" s="343"/>
      <c r="CR80" s="309"/>
      <c r="CT80" s="345"/>
      <c r="CU80" s="345"/>
      <c r="CV80" s="362"/>
      <c r="CW80" s="347"/>
      <c r="CX80" s="345"/>
      <c r="CY80" s="363"/>
      <c r="CZ80" s="347"/>
      <c r="DA80" s="828"/>
      <c r="DB80" s="831"/>
      <c r="DC80" s="827"/>
      <c r="DD80" s="321"/>
      <c r="DE80" s="343"/>
      <c r="DF80" s="309"/>
      <c r="DG80" s="53"/>
      <c r="DH80" s="805"/>
      <c r="DI80" s="803"/>
      <c r="DK80" s="345"/>
      <c r="DL80" s="345"/>
      <c r="DM80" s="362"/>
      <c r="DN80" s="347"/>
      <c r="DO80" s="345"/>
      <c r="DP80" s="363"/>
      <c r="DQ80" s="347"/>
      <c r="DR80" s="566"/>
      <c r="DS80" s="569"/>
      <c r="DT80" s="565"/>
      <c r="DU80" s="321"/>
      <c r="DV80" s="343"/>
      <c r="DW80" s="309"/>
    </row>
    <row r="81" spans="1:127">
      <c r="A81" s="306"/>
      <c r="C81" s="307"/>
      <c r="D81" s="307"/>
      <c r="E81" s="308"/>
      <c r="F81" s="309"/>
      <c r="G81" s="360"/>
      <c r="H81" s="310"/>
      <c r="I81" s="349"/>
      <c r="K81" s="307"/>
      <c r="L81" s="345"/>
      <c r="M81" s="346"/>
      <c r="N81" s="347"/>
      <c r="O81" s="307"/>
      <c r="P81" s="308"/>
      <c r="Q81" s="368"/>
      <c r="R81" s="361"/>
      <c r="S81" s="313"/>
      <c r="T81" s="314"/>
      <c r="V81" s="345"/>
      <c r="W81" s="345"/>
      <c r="X81" s="362"/>
      <c r="Y81" s="347"/>
      <c r="Z81" s="345"/>
      <c r="AA81" s="363"/>
      <c r="AB81" s="347"/>
      <c r="AC81" s="307"/>
      <c r="AD81" s="343"/>
      <c r="AE81" s="322"/>
      <c r="AF81" s="369"/>
      <c r="AG81" s="375"/>
      <c r="AH81" s="330"/>
      <c r="AJ81" s="345"/>
      <c r="AK81" s="345"/>
      <c r="AL81" s="362"/>
      <c r="AM81" s="347"/>
      <c r="AN81" s="345"/>
      <c r="AO81" s="363"/>
      <c r="AP81" s="347"/>
      <c r="AQ81" s="307"/>
      <c r="AR81" s="343"/>
      <c r="AS81" s="309"/>
      <c r="AT81" s="371"/>
      <c r="AU81" s="372"/>
      <c r="AV81" s="333"/>
      <c r="AX81" s="345"/>
      <c r="AY81" s="345"/>
      <c r="AZ81" s="362"/>
      <c r="BA81" s="347"/>
      <c r="BB81" s="345"/>
      <c r="BC81" s="363"/>
      <c r="BD81" s="347"/>
      <c r="BE81" s="307"/>
      <c r="BF81" s="343"/>
      <c r="BG81" s="322"/>
      <c r="BH81" s="307"/>
      <c r="BI81" s="343"/>
      <c r="BJ81" s="322"/>
      <c r="BK81" s="440"/>
      <c r="BL81" s="446"/>
      <c r="BM81" s="445"/>
      <c r="BO81" s="345"/>
      <c r="BP81" s="345"/>
      <c r="BQ81" s="362"/>
      <c r="BR81" s="347"/>
      <c r="BS81" s="345"/>
      <c r="BT81" s="363"/>
      <c r="BU81" s="347"/>
      <c r="BV81" s="482"/>
      <c r="BW81" s="488"/>
      <c r="BX81" s="484"/>
      <c r="BY81" s="307"/>
      <c r="BZ81" s="343"/>
      <c r="CA81" s="309"/>
      <c r="CB81" s="482"/>
      <c r="CC81" s="488"/>
      <c r="CD81" s="484"/>
      <c r="CF81" s="345"/>
      <c r="CG81" s="447"/>
      <c r="CH81" s="816"/>
      <c r="CI81" s="814"/>
      <c r="CJ81" s="345"/>
      <c r="CK81" s="363"/>
      <c r="CL81" s="347"/>
      <c r="CM81" s="92"/>
      <c r="CN81" s="805"/>
      <c r="CO81" s="803"/>
      <c r="CP81" s="307"/>
      <c r="CQ81" s="343"/>
      <c r="CR81" s="309"/>
      <c r="CT81" s="345"/>
      <c r="CU81" s="345"/>
      <c r="CV81" s="362"/>
      <c r="CW81" s="347"/>
      <c r="CX81" s="345"/>
      <c r="CY81" s="363"/>
      <c r="CZ81" s="347"/>
      <c r="DA81" s="825"/>
      <c r="DB81" s="831"/>
      <c r="DC81" s="827"/>
      <c r="DD81" s="307"/>
      <c r="DE81" s="343"/>
      <c r="DF81" s="309"/>
      <c r="DG81" s="92"/>
      <c r="DH81" s="805"/>
      <c r="DI81" s="803"/>
      <c r="DK81" s="345"/>
      <c r="DL81" s="345"/>
      <c r="DM81" s="362"/>
      <c r="DN81" s="347"/>
      <c r="DO81" s="345"/>
      <c r="DP81" s="363"/>
      <c r="DQ81" s="347"/>
      <c r="DR81" s="563"/>
      <c r="DS81" s="569"/>
      <c r="DT81" s="565"/>
      <c r="DU81" s="307"/>
      <c r="DV81" s="343"/>
      <c r="DW81" s="309"/>
    </row>
    <row r="82" spans="1:127">
      <c r="A82" s="306"/>
      <c r="C82" s="390"/>
      <c r="D82" s="307"/>
      <c r="E82" s="308"/>
      <c r="F82" s="309"/>
      <c r="G82" s="360"/>
      <c r="H82" s="310"/>
      <c r="I82" s="349"/>
      <c r="K82" s="390"/>
      <c r="L82" s="345"/>
      <c r="M82" s="346"/>
      <c r="N82" s="347"/>
      <c r="O82" s="307"/>
      <c r="P82" s="308"/>
      <c r="Q82" s="368"/>
      <c r="R82" s="361"/>
      <c r="S82" s="313"/>
      <c r="T82" s="314"/>
      <c r="V82" s="393"/>
      <c r="W82" s="345"/>
      <c r="X82" s="362"/>
      <c r="Y82" s="347"/>
      <c r="Z82" s="345"/>
      <c r="AA82" s="363"/>
      <c r="AB82" s="347"/>
      <c r="AC82" s="307"/>
      <c r="AD82" s="343"/>
      <c r="AE82" s="322"/>
      <c r="AF82" s="369"/>
      <c r="AG82" s="375"/>
      <c r="AH82" s="330"/>
      <c r="AJ82" s="345"/>
      <c r="AK82" s="345"/>
      <c r="AL82" s="362"/>
      <c r="AM82" s="347"/>
      <c r="AN82" s="345"/>
      <c r="AO82" s="363"/>
      <c r="AP82" s="322"/>
      <c r="AQ82" s="307"/>
      <c r="AR82" s="343"/>
      <c r="AS82" s="309"/>
      <c r="AT82" s="371"/>
      <c r="AU82" s="372"/>
      <c r="AV82" s="333"/>
      <c r="AX82" s="345"/>
      <c r="AY82" s="345"/>
      <c r="AZ82" s="362"/>
      <c r="BA82" s="347"/>
      <c r="BB82" s="345"/>
      <c r="BC82" s="363"/>
      <c r="BD82" s="322"/>
      <c r="BE82" s="307"/>
      <c r="BF82" s="343"/>
      <c r="BG82" s="322"/>
      <c r="BH82" s="307"/>
      <c r="BI82" s="343"/>
      <c r="BJ82" s="322"/>
      <c r="BK82" s="440"/>
      <c r="BL82" s="446"/>
      <c r="BM82" s="445"/>
      <c r="BO82" s="345"/>
      <c r="BP82" s="345"/>
      <c r="BQ82" s="362"/>
      <c r="BR82" s="347"/>
      <c r="BS82" s="345"/>
      <c r="BT82" s="363"/>
      <c r="BU82" s="347"/>
      <c r="BV82" s="482"/>
      <c r="BW82" s="488"/>
      <c r="BX82" s="484"/>
      <c r="BY82" s="307"/>
      <c r="BZ82" s="343"/>
      <c r="CA82" s="309"/>
      <c r="CB82" s="482"/>
      <c r="CC82" s="488"/>
      <c r="CD82" s="484"/>
      <c r="CF82" s="345"/>
      <c r="CG82" s="447"/>
      <c r="CH82" s="816"/>
      <c r="CI82" s="814"/>
      <c r="CJ82" s="345"/>
      <c r="CK82" s="363"/>
      <c r="CL82" s="347"/>
      <c r="CM82" s="92"/>
      <c r="CN82" s="805"/>
      <c r="CO82" s="803"/>
      <c r="CP82" s="307"/>
      <c r="CQ82" s="343"/>
      <c r="CR82" s="309"/>
      <c r="CT82" s="345"/>
      <c r="CU82" s="345"/>
      <c r="CV82" s="362"/>
      <c r="CW82" s="347"/>
      <c r="CX82" s="345"/>
      <c r="CY82" s="363"/>
      <c r="CZ82" s="347"/>
      <c r="DA82" s="825"/>
      <c r="DB82" s="831"/>
      <c r="DC82" s="827"/>
      <c r="DD82" s="307"/>
      <c r="DE82" s="343"/>
      <c r="DF82" s="309"/>
      <c r="DG82" s="92"/>
      <c r="DH82" s="805"/>
      <c r="DI82" s="803"/>
      <c r="DK82" s="345"/>
      <c r="DL82" s="345"/>
      <c r="DM82" s="362"/>
      <c r="DN82" s="347"/>
      <c r="DO82" s="345"/>
      <c r="DP82" s="363"/>
      <c r="DQ82" s="347"/>
      <c r="DR82" s="563"/>
      <c r="DS82" s="569"/>
      <c r="DT82" s="565"/>
      <c r="DU82" s="307"/>
      <c r="DV82" s="343"/>
      <c r="DW82" s="309"/>
    </row>
    <row r="83" spans="1:127">
      <c r="A83" s="306"/>
      <c r="C83" s="307"/>
      <c r="D83" s="307"/>
      <c r="E83" s="308"/>
      <c r="F83" s="309"/>
      <c r="G83" s="360"/>
      <c r="H83" s="310"/>
      <c r="I83" s="349"/>
      <c r="K83" s="390"/>
      <c r="L83" s="393"/>
      <c r="M83" s="346"/>
      <c r="N83" s="347"/>
      <c r="O83" s="394"/>
      <c r="P83" s="308"/>
      <c r="Q83" s="368"/>
      <c r="R83" s="395"/>
      <c r="S83" s="313"/>
      <c r="T83" s="314"/>
      <c r="V83" s="393"/>
      <c r="W83" s="393"/>
      <c r="X83" s="362"/>
      <c r="Y83" s="347"/>
      <c r="Z83" s="393"/>
      <c r="AA83" s="363"/>
      <c r="AB83" s="347"/>
      <c r="AC83" s="394"/>
      <c r="AD83" s="343"/>
      <c r="AE83" s="309"/>
      <c r="AF83" s="369"/>
      <c r="AG83" s="375"/>
      <c r="AH83" s="317"/>
      <c r="AJ83" s="345"/>
      <c r="AK83" s="345"/>
      <c r="AL83" s="362"/>
      <c r="AM83" s="347"/>
      <c r="AN83" s="345"/>
      <c r="AO83" s="363"/>
      <c r="AP83" s="322"/>
      <c r="AQ83" s="307"/>
      <c r="AR83" s="343"/>
      <c r="AS83" s="309"/>
      <c r="AT83" s="371"/>
      <c r="AU83" s="372"/>
      <c r="AV83" s="333"/>
      <c r="AX83" s="345"/>
      <c r="AY83" s="345"/>
      <c r="AZ83" s="362"/>
      <c r="BA83" s="347"/>
      <c r="BB83" s="345"/>
      <c r="BC83" s="363"/>
      <c r="BD83" s="322"/>
      <c r="BE83" s="307"/>
      <c r="BF83" s="343"/>
      <c r="BG83" s="322"/>
      <c r="BH83" s="307"/>
      <c r="BI83" s="343"/>
      <c r="BJ83" s="322"/>
      <c r="BK83" s="440"/>
      <c r="BL83" s="446"/>
      <c r="BM83" s="445"/>
      <c r="BO83" s="345"/>
      <c r="BP83" s="345"/>
      <c r="BQ83" s="362"/>
      <c r="BR83" s="347"/>
      <c r="BS83" s="345"/>
      <c r="BT83" s="363"/>
      <c r="BU83" s="347"/>
      <c r="BV83" s="482"/>
      <c r="BW83" s="488"/>
      <c r="BX83" s="484"/>
      <c r="BY83" s="307"/>
      <c r="BZ83" s="343"/>
      <c r="CA83" s="309"/>
      <c r="CB83" s="482"/>
      <c r="CC83" s="488"/>
      <c r="CD83" s="484"/>
      <c r="CF83" s="345"/>
      <c r="CG83" s="447"/>
      <c r="CH83" s="816"/>
      <c r="CI83" s="814"/>
      <c r="CJ83" s="345"/>
      <c r="CK83" s="363"/>
      <c r="CL83" s="347"/>
      <c r="CM83" s="92"/>
      <c r="CN83" s="805"/>
      <c r="CO83" s="803"/>
      <c r="CP83" s="307"/>
      <c r="CQ83" s="343"/>
      <c r="CR83" s="309"/>
      <c r="CT83" s="345"/>
      <c r="CU83" s="345"/>
      <c r="CV83" s="362"/>
      <c r="CW83" s="347"/>
      <c r="CX83" s="345"/>
      <c r="CY83" s="363"/>
      <c r="CZ83" s="347"/>
      <c r="DA83" s="825"/>
      <c r="DB83" s="831"/>
      <c r="DC83" s="827"/>
      <c r="DD83" s="307"/>
      <c r="DE83" s="343"/>
      <c r="DF83" s="309"/>
      <c r="DG83" s="92"/>
      <c r="DH83" s="805"/>
      <c r="DI83" s="803"/>
      <c r="DK83" s="345"/>
      <c r="DL83" s="345"/>
      <c r="DM83" s="362"/>
      <c r="DN83" s="347"/>
      <c r="DO83" s="345"/>
      <c r="DP83" s="363"/>
      <c r="DQ83" s="347"/>
      <c r="DR83" s="563"/>
      <c r="DS83" s="569"/>
      <c r="DT83" s="565"/>
      <c r="DU83" s="307"/>
      <c r="DV83" s="343"/>
      <c r="DW83" s="309"/>
    </row>
    <row r="84" spans="1:127">
      <c r="A84" s="306"/>
      <c r="C84" s="307"/>
      <c r="D84" s="307"/>
      <c r="E84" s="308"/>
      <c r="F84" s="309"/>
      <c r="G84" s="360"/>
      <c r="H84" s="310"/>
      <c r="I84" s="349"/>
      <c r="K84" s="390"/>
      <c r="L84" s="390"/>
      <c r="M84" s="308"/>
      <c r="N84" s="309"/>
      <c r="O84" s="400"/>
      <c r="P84" s="308"/>
      <c r="Q84" s="368"/>
      <c r="R84" s="401"/>
      <c r="S84" s="313"/>
      <c r="T84" s="314"/>
      <c r="U84" s="402"/>
      <c r="V84" s="390"/>
      <c r="W84" s="390"/>
      <c r="X84" s="403"/>
      <c r="Y84" s="309"/>
      <c r="Z84" s="390"/>
      <c r="AA84" s="343"/>
      <c r="AB84" s="309"/>
      <c r="AC84" s="400"/>
      <c r="AD84" s="343"/>
      <c r="AE84" s="309"/>
      <c r="AF84" s="315"/>
      <c r="AG84" s="370"/>
      <c r="AH84" s="317"/>
      <c r="AI84" s="402"/>
      <c r="AJ84" s="307"/>
      <c r="AK84" s="307"/>
      <c r="AL84" s="403"/>
      <c r="AM84" s="309"/>
      <c r="AN84" s="307"/>
      <c r="AO84" s="343"/>
      <c r="AP84" s="368"/>
      <c r="AQ84" s="307"/>
      <c r="AR84" s="343"/>
      <c r="AS84" s="309"/>
      <c r="AT84" s="318"/>
      <c r="AU84" s="372"/>
      <c r="AV84" s="404"/>
      <c r="AX84" s="307"/>
      <c r="AY84" s="307"/>
      <c r="AZ84" s="403"/>
      <c r="BA84" s="309"/>
      <c r="BB84" s="307"/>
      <c r="BC84" s="343"/>
      <c r="BD84" s="368"/>
      <c r="BE84" s="307"/>
      <c r="BF84" s="343"/>
      <c r="BG84" s="368"/>
      <c r="BH84" s="307"/>
      <c r="BI84" s="343"/>
      <c r="BJ84" s="368"/>
      <c r="BK84" s="440"/>
      <c r="BL84" s="446"/>
      <c r="BM84" s="451"/>
      <c r="BO84" s="307"/>
      <c r="BP84" s="307"/>
      <c r="BQ84" s="403"/>
      <c r="BR84" s="309"/>
      <c r="BS84" s="307"/>
      <c r="BT84" s="343"/>
      <c r="BU84" s="347"/>
      <c r="BV84" s="482"/>
      <c r="BW84" s="488"/>
      <c r="BX84" s="484"/>
      <c r="BY84" s="307"/>
      <c r="BZ84" s="343"/>
      <c r="CA84" s="309"/>
      <c r="CB84" s="482"/>
      <c r="CC84" s="488"/>
      <c r="CD84" s="484"/>
      <c r="CF84" s="307"/>
      <c r="CG84" s="440"/>
      <c r="CH84" s="817"/>
      <c r="CI84" s="442"/>
      <c r="CJ84" s="307"/>
      <c r="CK84" s="343"/>
      <c r="CL84" s="347"/>
      <c r="CM84" s="92"/>
      <c r="CN84" s="805"/>
      <c r="CO84" s="803"/>
      <c r="CP84" s="307"/>
      <c r="CQ84" s="343"/>
      <c r="CR84" s="309"/>
      <c r="CT84" s="307"/>
      <c r="CU84" s="307"/>
      <c r="CV84" s="403"/>
      <c r="CW84" s="309"/>
      <c r="CX84" s="307"/>
      <c r="CY84" s="343"/>
      <c r="CZ84" s="347"/>
      <c r="DA84" s="825"/>
      <c r="DB84" s="831"/>
      <c r="DC84" s="827"/>
      <c r="DD84" s="307"/>
      <c r="DE84" s="343"/>
      <c r="DF84" s="309"/>
      <c r="DG84" s="92"/>
      <c r="DH84" s="805"/>
      <c r="DI84" s="803"/>
      <c r="DK84" s="307"/>
      <c r="DL84" s="307"/>
      <c r="DM84" s="403"/>
      <c r="DN84" s="309"/>
      <c r="DO84" s="307"/>
      <c r="DP84" s="343"/>
      <c r="DQ84" s="347"/>
      <c r="DR84" s="563"/>
      <c r="DS84" s="569"/>
      <c r="DT84" s="565"/>
      <c r="DU84" s="307"/>
      <c r="DV84" s="343"/>
      <c r="DW84" s="309"/>
    </row>
    <row r="85" spans="1:127">
      <c r="A85" s="352"/>
      <c r="C85" s="307"/>
      <c r="D85" s="307"/>
      <c r="E85" s="308"/>
      <c r="F85" s="322"/>
      <c r="G85" s="360"/>
      <c r="H85" s="310"/>
      <c r="I85" s="349"/>
      <c r="J85" s="359"/>
      <c r="K85" s="307"/>
      <c r="L85" s="345"/>
      <c r="M85" s="346"/>
      <c r="N85" s="347"/>
      <c r="O85" s="307"/>
      <c r="P85" s="308"/>
      <c r="Q85" s="322"/>
      <c r="R85" s="361"/>
      <c r="S85" s="313"/>
      <c r="T85" s="314"/>
      <c r="V85" s="345"/>
      <c r="W85" s="345"/>
      <c r="X85" s="362"/>
      <c r="Y85" s="347"/>
      <c r="Z85" s="345"/>
      <c r="AA85" s="363"/>
      <c r="AB85" s="347"/>
      <c r="AC85" s="307"/>
      <c r="AD85" s="343"/>
      <c r="AE85" s="322"/>
      <c r="AF85" s="369"/>
      <c r="AG85" s="375"/>
      <c r="AH85" s="330"/>
      <c r="AJ85" s="345"/>
      <c r="AK85" s="345"/>
      <c r="AL85" s="362"/>
      <c r="AM85" s="347"/>
      <c r="AN85" s="345"/>
      <c r="AO85" s="363"/>
      <c r="AP85" s="347"/>
      <c r="AQ85" s="321"/>
      <c r="AR85" s="343"/>
      <c r="AS85" s="309"/>
      <c r="AT85" s="371"/>
      <c r="AU85" s="372"/>
      <c r="AV85" s="320"/>
      <c r="AX85" s="345"/>
      <c r="AY85" s="345"/>
      <c r="AZ85" s="362"/>
      <c r="BA85" s="347"/>
      <c r="BB85" s="345"/>
      <c r="BC85" s="363"/>
      <c r="BD85" s="347"/>
      <c r="BE85" s="321"/>
      <c r="BF85" s="343"/>
      <c r="BG85" s="309"/>
      <c r="BH85" s="321"/>
      <c r="BI85" s="343"/>
      <c r="BJ85" s="309"/>
      <c r="BK85" s="443"/>
      <c r="BL85" s="446"/>
      <c r="BM85" s="442"/>
      <c r="BO85" s="345"/>
      <c r="BP85" s="345"/>
      <c r="BQ85" s="362"/>
      <c r="BR85" s="347"/>
      <c r="BS85" s="345"/>
      <c r="BT85" s="363"/>
      <c r="BU85" s="347"/>
      <c r="BV85" s="485"/>
      <c r="BW85" s="488"/>
      <c r="BX85" s="484"/>
      <c r="BY85" s="321"/>
      <c r="BZ85" s="343"/>
      <c r="CA85" s="309"/>
      <c r="CB85" s="485"/>
      <c r="CC85" s="488"/>
      <c r="CD85" s="484"/>
      <c r="CF85" s="345"/>
      <c r="CG85" s="447"/>
      <c r="CH85" s="816"/>
      <c r="CI85" s="814"/>
      <c r="CJ85" s="345"/>
      <c r="CK85" s="363"/>
      <c r="CL85" s="347"/>
      <c r="CM85" s="53"/>
      <c r="CN85" s="805"/>
      <c r="CO85" s="803"/>
      <c r="CP85" s="321"/>
      <c r="CQ85" s="343"/>
      <c r="CR85" s="309"/>
      <c r="CT85" s="345"/>
      <c r="CU85" s="345"/>
      <c r="CV85" s="362"/>
      <c r="CW85" s="347"/>
      <c r="CX85" s="345"/>
      <c r="CY85" s="363"/>
      <c r="CZ85" s="347"/>
      <c r="DA85" s="828"/>
      <c r="DB85" s="831"/>
      <c r="DC85" s="827"/>
      <c r="DD85" s="321"/>
      <c r="DE85" s="343"/>
      <c r="DF85" s="309"/>
      <c r="DG85" s="53"/>
      <c r="DH85" s="805"/>
      <c r="DI85" s="803"/>
      <c r="DK85" s="345"/>
      <c r="DL85" s="345"/>
      <c r="DM85" s="362"/>
      <c r="DN85" s="347"/>
      <c r="DO85" s="345"/>
      <c r="DP85" s="363"/>
      <c r="DQ85" s="347"/>
      <c r="DR85" s="566"/>
      <c r="DS85" s="569"/>
      <c r="DT85" s="565"/>
      <c r="DU85" s="321"/>
      <c r="DV85" s="343"/>
      <c r="DW85" s="309"/>
    </row>
    <row r="86" spans="1:127">
      <c r="A86" s="306"/>
      <c r="C86" s="307"/>
      <c r="D86" s="307"/>
      <c r="E86" s="308"/>
      <c r="F86" s="322"/>
      <c r="G86" s="351"/>
      <c r="H86" s="310"/>
      <c r="I86" s="349"/>
      <c r="J86" s="359"/>
      <c r="K86" s="307"/>
      <c r="L86" s="345"/>
      <c r="M86" s="346"/>
      <c r="N86" s="347"/>
      <c r="O86" s="321"/>
      <c r="P86" s="308"/>
      <c r="Q86" s="309"/>
      <c r="R86" s="361"/>
      <c r="S86" s="313"/>
      <c r="T86" s="314"/>
      <c r="V86" s="345"/>
      <c r="W86" s="345"/>
      <c r="X86" s="362"/>
      <c r="Y86" s="347"/>
      <c r="Z86" s="345"/>
      <c r="AA86" s="363"/>
      <c r="AB86" s="347"/>
      <c r="AC86" s="307"/>
      <c r="AD86" s="343"/>
      <c r="AE86" s="309"/>
      <c r="AF86" s="369"/>
      <c r="AG86" s="370"/>
      <c r="AH86" s="356"/>
      <c r="AJ86" s="345"/>
      <c r="AK86" s="345"/>
      <c r="AL86" s="362"/>
      <c r="AM86" s="347"/>
      <c r="AN86" s="345"/>
      <c r="AO86" s="363"/>
      <c r="AP86" s="347"/>
      <c r="AQ86" s="307"/>
      <c r="AR86" s="343"/>
      <c r="AS86" s="322"/>
      <c r="AT86" s="371"/>
      <c r="AU86" s="372"/>
      <c r="AV86" s="333"/>
      <c r="AX86" s="345"/>
      <c r="AY86" s="345"/>
      <c r="AZ86" s="362"/>
      <c r="BA86" s="347"/>
      <c r="BB86" s="345"/>
      <c r="BC86" s="363"/>
      <c r="BD86" s="347"/>
      <c r="BE86" s="307"/>
      <c r="BF86" s="343"/>
      <c r="BG86" s="322"/>
      <c r="BH86" s="307"/>
      <c r="BI86" s="343"/>
      <c r="BJ86" s="322"/>
      <c r="BK86" s="440"/>
      <c r="BL86" s="446"/>
      <c r="BM86" s="445"/>
      <c r="BO86" s="345"/>
      <c r="BP86" s="345"/>
      <c r="BQ86" s="362"/>
      <c r="BR86" s="347"/>
      <c r="BS86" s="345"/>
      <c r="BT86" s="363"/>
      <c r="BU86" s="347"/>
      <c r="BV86" s="482"/>
      <c r="BW86" s="488"/>
      <c r="BX86" s="484"/>
      <c r="BY86" s="307"/>
      <c r="BZ86" s="343"/>
      <c r="CA86" s="309"/>
      <c r="CB86" s="482"/>
      <c r="CC86" s="488"/>
      <c r="CD86" s="484"/>
      <c r="CF86" s="345"/>
      <c r="CG86" s="447"/>
      <c r="CH86" s="816"/>
      <c r="CI86" s="814"/>
      <c r="CJ86" s="345"/>
      <c r="CK86" s="363"/>
      <c r="CL86" s="347"/>
      <c r="CM86" s="92"/>
      <c r="CN86" s="805"/>
      <c r="CO86" s="803"/>
      <c r="CP86" s="307"/>
      <c r="CQ86" s="343"/>
      <c r="CR86" s="309"/>
      <c r="CT86" s="345"/>
      <c r="CU86" s="345"/>
      <c r="CV86" s="362"/>
      <c r="CW86" s="347"/>
      <c r="CX86" s="345"/>
      <c r="CY86" s="363"/>
      <c r="CZ86" s="347"/>
      <c r="DA86" s="825"/>
      <c r="DB86" s="831"/>
      <c r="DC86" s="827"/>
      <c r="DD86" s="307"/>
      <c r="DE86" s="343"/>
      <c r="DF86" s="309"/>
      <c r="DG86" s="92"/>
      <c r="DH86" s="805"/>
      <c r="DI86" s="803"/>
      <c r="DK86" s="345"/>
      <c r="DL86" s="345"/>
      <c r="DM86" s="362"/>
      <c r="DN86" s="347"/>
      <c r="DO86" s="345"/>
      <c r="DP86" s="363"/>
      <c r="DQ86" s="347"/>
      <c r="DR86" s="563"/>
      <c r="DS86" s="569"/>
      <c r="DT86" s="565"/>
      <c r="DU86" s="307"/>
      <c r="DV86" s="343"/>
      <c r="DW86" s="309"/>
    </row>
    <row r="87" spans="1:127">
      <c r="A87" s="306"/>
      <c r="C87" s="307"/>
      <c r="D87" s="307"/>
      <c r="E87" s="308"/>
      <c r="F87" s="309"/>
      <c r="G87" s="360"/>
      <c r="H87" s="310"/>
      <c r="I87" s="349"/>
      <c r="J87" s="359"/>
      <c r="K87" s="307"/>
      <c r="L87" s="345"/>
      <c r="M87" s="346"/>
      <c r="N87" s="347"/>
      <c r="O87" s="307"/>
      <c r="P87" s="308"/>
      <c r="Q87" s="322"/>
      <c r="R87" s="361"/>
      <c r="S87" s="313"/>
      <c r="T87" s="327"/>
      <c r="V87" s="345"/>
      <c r="W87" s="345"/>
      <c r="X87" s="362"/>
      <c r="Y87" s="347"/>
      <c r="Z87" s="345"/>
      <c r="AA87" s="363"/>
      <c r="AB87" s="347"/>
      <c r="AC87" s="321"/>
      <c r="AD87" s="343"/>
      <c r="AE87" s="309"/>
      <c r="AF87" s="369"/>
      <c r="AG87" s="367"/>
      <c r="AH87" s="317"/>
      <c r="AJ87" s="345"/>
      <c r="AK87" s="345"/>
      <c r="AL87" s="362"/>
      <c r="AM87" s="347"/>
      <c r="AN87" s="345"/>
      <c r="AO87" s="363"/>
      <c r="AP87" s="347"/>
      <c r="AQ87" s="307"/>
      <c r="AR87" s="343"/>
      <c r="AS87" s="309"/>
      <c r="AT87" s="371"/>
      <c r="AU87" s="372"/>
      <c r="AV87" s="358"/>
      <c r="AX87" s="345"/>
      <c r="AY87" s="345"/>
      <c r="AZ87" s="362"/>
      <c r="BA87" s="347"/>
      <c r="BB87" s="345"/>
      <c r="BC87" s="363"/>
      <c r="BD87" s="347"/>
      <c r="BE87" s="307"/>
      <c r="BF87" s="343"/>
      <c r="BG87" s="309"/>
      <c r="BH87" s="307"/>
      <c r="BI87" s="343"/>
      <c r="BJ87" s="309"/>
      <c r="BK87" s="440"/>
      <c r="BL87" s="446"/>
      <c r="BM87" s="442"/>
      <c r="BO87" s="345"/>
      <c r="BP87" s="345"/>
      <c r="BQ87" s="362"/>
      <c r="BR87" s="347"/>
      <c r="BS87" s="345"/>
      <c r="BT87" s="363"/>
      <c r="BU87" s="347"/>
      <c r="BV87" s="482"/>
      <c r="BW87" s="488"/>
      <c r="BX87" s="484"/>
      <c r="BY87" s="307"/>
      <c r="BZ87" s="343"/>
      <c r="CA87" s="309"/>
      <c r="CB87" s="482"/>
      <c r="CC87" s="488"/>
      <c r="CD87" s="484"/>
      <c r="CF87" s="345"/>
      <c r="CG87" s="447"/>
      <c r="CH87" s="816"/>
      <c r="CI87" s="814"/>
      <c r="CJ87" s="345"/>
      <c r="CK87" s="363"/>
      <c r="CL87" s="347"/>
      <c r="CM87" s="92"/>
      <c r="CN87" s="805"/>
      <c r="CO87" s="803"/>
      <c r="CP87" s="307"/>
      <c r="CQ87" s="343"/>
      <c r="CR87" s="309"/>
      <c r="CT87" s="345"/>
      <c r="CU87" s="345"/>
      <c r="CV87" s="362"/>
      <c r="CW87" s="347"/>
      <c r="CX87" s="345"/>
      <c r="CY87" s="363"/>
      <c r="CZ87" s="347"/>
      <c r="DA87" s="825"/>
      <c r="DB87" s="831"/>
      <c r="DC87" s="827"/>
      <c r="DD87" s="307"/>
      <c r="DE87" s="343"/>
      <c r="DF87" s="309"/>
      <c r="DG87" s="92"/>
      <c r="DH87" s="805"/>
      <c r="DI87" s="803"/>
      <c r="DK87" s="345"/>
      <c r="DL87" s="345"/>
      <c r="DM87" s="362"/>
      <c r="DN87" s="347"/>
      <c r="DO87" s="345"/>
      <c r="DP87" s="363"/>
      <c r="DQ87" s="347"/>
      <c r="DR87" s="563"/>
      <c r="DS87" s="569"/>
      <c r="DT87" s="565"/>
      <c r="DU87" s="307"/>
      <c r="DV87" s="343"/>
      <c r="DW87" s="309"/>
    </row>
    <row r="88" spans="1:127">
      <c r="A88" s="306"/>
      <c r="C88" s="307"/>
      <c r="D88" s="307"/>
      <c r="E88" s="308"/>
      <c r="F88" s="322"/>
      <c r="G88" s="351"/>
      <c r="H88" s="310"/>
      <c r="I88" s="349"/>
      <c r="J88" s="359"/>
      <c r="K88" s="307"/>
      <c r="L88" s="307"/>
      <c r="M88" s="346"/>
      <c r="N88" s="347"/>
      <c r="O88" s="345"/>
      <c r="P88" s="308"/>
      <c r="Q88" s="309"/>
      <c r="R88" s="361"/>
      <c r="S88" s="313"/>
      <c r="T88" s="354"/>
      <c r="V88" s="345"/>
      <c r="W88" s="345"/>
      <c r="X88" s="362"/>
      <c r="Y88" s="347"/>
      <c r="Z88" s="345"/>
      <c r="AA88" s="363"/>
      <c r="AB88" s="347"/>
      <c r="AC88" s="307"/>
      <c r="AD88" s="343"/>
      <c r="AE88" s="322"/>
      <c r="AF88" s="369"/>
      <c r="AG88" s="375"/>
      <c r="AH88" s="317"/>
      <c r="AJ88" s="345"/>
      <c r="AK88" s="345"/>
      <c r="AL88" s="362"/>
      <c r="AM88" s="347"/>
      <c r="AN88" s="345"/>
      <c r="AO88" s="363"/>
      <c r="AP88" s="347"/>
      <c r="AQ88" s="307"/>
      <c r="AR88" s="343"/>
      <c r="AS88" s="322"/>
      <c r="AT88" s="371"/>
      <c r="AU88" s="372"/>
      <c r="AV88" s="320"/>
      <c r="AX88" s="345"/>
      <c r="AY88" s="345"/>
      <c r="AZ88" s="362"/>
      <c r="BA88" s="347"/>
      <c r="BB88" s="345"/>
      <c r="BC88" s="363"/>
      <c r="BD88" s="347"/>
      <c r="BE88" s="307"/>
      <c r="BF88" s="343"/>
      <c r="BG88" s="322"/>
      <c r="BH88" s="307"/>
      <c r="BI88" s="343"/>
      <c r="BJ88" s="322"/>
      <c r="BK88" s="440"/>
      <c r="BL88" s="446"/>
      <c r="BM88" s="445"/>
      <c r="BO88" s="345"/>
      <c r="BP88" s="345"/>
      <c r="BQ88" s="362"/>
      <c r="BR88" s="347"/>
      <c r="BS88" s="345"/>
      <c r="BT88" s="363"/>
      <c r="BU88" s="347"/>
      <c r="BV88" s="482"/>
      <c r="BW88" s="488"/>
      <c r="BX88" s="487"/>
      <c r="BY88" s="307"/>
      <c r="BZ88" s="343"/>
      <c r="CA88" s="309"/>
      <c r="CB88" s="482"/>
      <c r="CC88" s="488"/>
      <c r="CD88" s="487"/>
      <c r="CF88" s="345"/>
      <c r="CG88" s="447"/>
      <c r="CH88" s="816"/>
      <c r="CI88" s="814"/>
      <c r="CJ88" s="345"/>
      <c r="CK88" s="363"/>
      <c r="CL88" s="347"/>
      <c r="CM88" s="92"/>
      <c r="CN88" s="805"/>
      <c r="CO88" s="804"/>
      <c r="CP88" s="307"/>
      <c r="CQ88" s="343"/>
      <c r="CR88" s="309"/>
      <c r="CT88" s="345"/>
      <c r="CU88" s="345"/>
      <c r="CV88" s="362"/>
      <c r="CW88" s="347"/>
      <c r="CX88" s="345"/>
      <c r="CY88" s="363"/>
      <c r="CZ88" s="347"/>
      <c r="DA88" s="825"/>
      <c r="DB88" s="831"/>
      <c r="DC88" s="830"/>
      <c r="DD88" s="307"/>
      <c r="DE88" s="343"/>
      <c r="DF88" s="309"/>
      <c r="DG88" s="92"/>
      <c r="DH88" s="805"/>
      <c r="DI88" s="804"/>
      <c r="DK88" s="345"/>
      <c r="DL88" s="345"/>
      <c r="DM88" s="362"/>
      <c r="DN88" s="347"/>
      <c r="DO88" s="345"/>
      <c r="DP88" s="363"/>
      <c r="DQ88" s="347"/>
      <c r="DR88" s="563"/>
      <c r="DS88" s="569"/>
      <c r="DT88" s="568"/>
      <c r="DU88" s="307"/>
      <c r="DV88" s="343"/>
      <c r="DW88" s="309"/>
    </row>
    <row r="89" spans="1:127">
      <c r="A89" s="306"/>
      <c r="C89" s="307"/>
      <c r="D89" s="307"/>
      <c r="E89" s="308"/>
      <c r="F89" s="309"/>
      <c r="G89" s="360"/>
      <c r="H89" s="310"/>
      <c r="I89" s="349"/>
      <c r="J89" s="359"/>
      <c r="K89" s="307"/>
      <c r="L89" s="307"/>
      <c r="M89" s="346"/>
      <c r="N89" s="347"/>
      <c r="O89" s="307"/>
      <c r="P89" s="308"/>
      <c r="Q89" s="309"/>
      <c r="R89" s="361"/>
      <c r="S89" s="313"/>
      <c r="T89" s="354"/>
      <c r="V89" s="345"/>
      <c r="W89" s="345"/>
      <c r="X89" s="362"/>
      <c r="Y89" s="347"/>
      <c r="Z89" s="345"/>
      <c r="AA89" s="363"/>
      <c r="AB89" s="347"/>
      <c r="AC89" s="307"/>
      <c r="AD89" s="343"/>
      <c r="AE89" s="322"/>
      <c r="AF89" s="369"/>
      <c r="AG89" s="375"/>
      <c r="AH89" s="330"/>
      <c r="AJ89" s="345"/>
      <c r="AK89" s="345"/>
      <c r="AL89" s="362"/>
      <c r="AM89" s="347"/>
      <c r="AN89" s="345"/>
      <c r="AO89" s="363"/>
      <c r="AP89" s="347"/>
      <c r="AQ89" s="321"/>
      <c r="AR89" s="343"/>
      <c r="AS89" s="309"/>
      <c r="AT89" s="371"/>
      <c r="AU89" s="372"/>
      <c r="AV89" s="320"/>
      <c r="AX89" s="345"/>
      <c r="AY89" s="345"/>
      <c r="AZ89" s="362"/>
      <c r="BA89" s="347"/>
      <c r="BB89" s="345"/>
      <c r="BC89" s="363"/>
      <c r="BD89" s="347"/>
      <c r="BE89" s="321"/>
      <c r="BF89" s="343"/>
      <c r="BG89" s="309"/>
      <c r="BH89" s="321"/>
      <c r="BI89" s="343"/>
      <c r="BJ89" s="309"/>
      <c r="BK89" s="443"/>
      <c r="BL89" s="446"/>
      <c r="BM89" s="442"/>
      <c r="BO89" s="345"/>
      <c r="BP89" s="345"/>
      <c r="BQ89" s="362"/>
      <c r="BR89" s="347"/>
      <c r="BS89" s="345"/>
      <c r="BT89" s="363"/>
      <c r="BU89" s="347"/>
      <c r="BV89" s="485"/>
      <c r="BW89" s="488"/>
      <c r="BX89" s="484"/>
      <c r="BY89" s="321"/>
      <c r="BZ89" s="343"/>
      <c r="CA89" s="309"/>
      <c r="CB89" s="485"/>
      <c r="CC89" s="488"/>
      <c r="CD89" s="484"/>
      <c r="CF89" s="345"/>
      <c r="CG89" s="447"/>
      <c r="CH89" s="816"/>
      <c r="CI89" s="814"/>
      <c r="CJ89" s="345"/>
      <c r="CK89" s="363"/>
      <c r="CL89" s="347"/>
      <c r="CM89" s="53"/>
      <c r="CN89" s="805"/>
      <c r="CO89" s="803"/>
      <c r="CP89" s="321"/>
      <c r="CQ89" s="343"/>
      <c r="CR89" s="309"/>
      <c r="CT89" s="345"/>
      <c r="CU89" s="345"/>
      <c r="CV89" s="362"/>
      <c r="CW89" s="347"/>
      <c r="CX89" s="345"/>
      <c r="CY89" s="363"/>
      <c r="CZ89" s="347"/>
      <c r="DA89" s="828"/>
      <c r="DB89" s="831"/>
      <c r="DC89" s="827"/>
      <c r="DD89" s="321"/>
      <c r="DE89" s="343"/>
      <c r="DF89" s="309"/>
      <c r="DG89" s="53"/>
      <c r="DH89" s="805"/>
      <c r="DI89" s="803"/>
      <c r="DK89" s="345"/>
      <c r="DL89" s="345"/>
      <c r="DM89" s="362"/>
      <c r="DN89" s="347"/>
      <c r="DO89" s="345"/>
      <c r="DP89" s="363"/>
      <c r="DQ89" s="347"/>
      <c r="DR89" s="566"/>
      <c r="DS89" s="569"/>
      <c r="DT89" s="565"/>
      <c r="DU89" s="321"/>
      <c r="DV89" s="343"/>
      <c r="DW89" s="309"/>
    </row>
    <row r="90" spans="1:127">
      <c r="A90" s="306"/>
      <c r="C90" s="307"/>
      <c r="D90" s="307"/>
      <c r="E90" s="308"/>
      <c r="F90" s="309"/>
      <c r="G90" s="360"/>
      <c r="H90" s="310"/>
      <c r="I90" s="349"/>
      <c r="J90" s="359"/>
      <c r="K90" s="307"/>
      <c r="L90" s="345"/>
      <c r="M90" s="346"/>
      <c r="N90" s="347"/>
      <c r="O90" s="307"/>
      <c r="P90" s="308"/>
      <c r="Q90" s="322"/>
      <c r="R90" s="361"/>
      <c r="S90" s="313"/>
      <c r="T90" s="314"/>
      <c r="V90" s="345"/>
      <c r="W90" s="345"/>
      <c r="X90" s="362"/>
      <c r="Y90" s="347"/>
      <c r="Z90" s="345"/>
      <c r="AA90" s="363"/>
      <c r="AB90" s="347"/>
      <c r="AC90" s="321"/>
      <c r="AD90" s="343"/>
      <c r="AE90" s="309"/>
      <c r="AF90" s="369"/>
      <c r="AG90" s="375"/>
      <c r="AH90" s="317"/>
      <c r="AJ90" s="345"/>
      <c r="AK90" s="345"/>
      <c r="AL90" s="362"/>
      <c r="AM90" s="347"/>
      <c r="AN90" s="345"/>
      <c r="AO90" s="363"/>
      <c r="AP90" s="347"/>
      <c r="AQ90" s="307"/>
      <c r="AR90" s="343"/>
      <c r="AS90" s="322"/>
      <c r="AT90" s="371"/>
      <c r="AU90" s="372"/>
      <c r="AV90" s="333"/>
      <c r="AX90" s="345"/>
      <c r="AY90" s="345"/>
      <c r="AZ90" s="362"/>
      <c r="BA90" s="347"/>
      <c r="BB90" s="345"/>
      <c r="BC90" s="363"/>
      <c r="BD90" s="347"/>
      <c r="BE90" s="307"/>
      <c r="BF90" s="343"/>
      <c r="BG90" s="322"/>
      <c r="BH90" s="307"/>
      <c r="BI90" s="343"/>
      <c r="BJ90" s="322"/>
      <c r="BK90" s="440"/>
      <c r="BL90" s="446"/>
      <c r="BM90" s="445"/>
      <c r="BO90" s="345"/>
      <c r="BP90" s="345"/>
      <c r="BQ90" s="362"/>
      <c r="BR90" s="347"/>
      <c r="BS90" s="345"/>
      <c r="BT90" s="363"/>
      <c r="BU90" s="347"/>
      <c r="BV90" s="482"/>
      <c r="BW90" s="488"/>
      <c r="BX90" s="487"/>
      <c r="BY90" s="307"/>
      <c r="BZ90" s="343"/>
      <c r="CA90" s="309"/>
      <c r="CB90" s="482"/>
      <c r="CC90" s="488"/>
      <c r="CD90" s="487"/>
      <c r="CF90" s="345"/>
      <c r="CG90" s="447"/>
      <c r="CH90" s="816"/>
      <c r="CI90" s="814"/>
      <c r="CJ90" s="345"/>
      <c r="CK90" s="363"/>
      <c r="CL90" s="347"/>
      <c r="CM90" s="92"/>
      <c r="CN90" s="805"/>
      <c r="CO90" s="804"/>
      <c r="CP90" s="307"/>
      <c r="CQ90" s="343"/>
      <c r="CR90" s="309"/>
      <c r="CT90" s="345"/>
      <c r="CU90" s="345"/>
      <c r="CV90" s="362"/>
      <c r="CW90" s="347"/>
      <c r="CX90" s="345"/>
      <c r="CY90" s="363"/>
      <c r="CZ90" s="347"/>
      <c r="DA90" s="825"/>
      <c r="DB90" s="831"/>
      <c r="DC90" s="830"/>
      <c r="DD90" s="307"/>
      <c r="DE90" s="343"/>
      <c r="DF90" s="309"/>
      <c r="DG90" s="92"/>
      <c r="DH90" s="805"/>
      <c r="DI90" s="804"/>
      <c r="DK90" s="345"/>
      <c r="DL90" s="345"/>
      <c r="DM90" s="362"/>
      <c r="DN90" s="347"/>
      <c r="DO90" s="345"/>
      <c r="DP90" s="363"/>
      <c r="DQ90" s="347"/>
      <c r="DR90" s="563"/>
      <c r="DS90" s="569"/>
      <c r="DT90" s="568"/>
      <c r="DU90" s="307"/>
      <c r="DV90" s="343"/>
      <c r="DW90" s="309"/>
    </row>
    <row r="91" spans="1:127">
      <c r="A91" s="306"/>
      <c r="C91" s="307"/>
      <c r="D91" s="307"/>
      <c r="E91" s="308"/>
      <c r="F91" s="309"/>
      <c r="G91" s="360"/>
      <c r="H91" s="310"/>
      <c r="I91" s="349"/>
      <c r="J91" s="359"/>
      <c r="K91" s="307"/>
      <c r="L91" s="345"/>
      <c r="M91" s="346"/>
      <c r="N91" s="347"/>
      <c r="O91" s="321"/>
      <c r="P91" s="308"/>
      <c r="Q91" s="309"/>
      <c r="R91" s="361"/>
      <c r="S91" s="313"/>
      <c r="T91" s="314"/>
      <c r="V91" s="345"/>
      <c r="W91" s="345"/>
      <c r="X91" s="362"/>
      <c r="Y91" s="347"/>
      <c r="Z91" s="345"/>
      <c r="AA91" s="363"/>
      <c r="AB91" s="347"/>
      <c r="AC91" s="307"/>
      <c r="AD91" s="343"/>
      <c r="AE91" s="322"/>
      <c r="AF91" s="369"/>
      <c r="AG91" s="375"/>
      <c r="AH91" s="330"/>
      <c r="AJ91" s="345"/>
      <c r="AK91" s="345"/>
      <c r="AL91" s="362"/>
      <c r="AM91" s="347"/>
      <c r="AN91" s="345"/>
      <c r="AO91" s="363"/>
      <c r="AP91" s="347"/>
      <c r="AQ91" s="307"/>
      <c r="AR91" s="343"/>
      <c r="AS91" s="309"/>
      <c r="AT91" s="371"/>
      <c r="AU91" s="372"/>
      <c r="AV91" s="358"/>
      <c r="AX91" s="345"/>
      <c r="AY91" s="345"/>
      <c r="AZ91" s="362"/>
      <c r="BA91" s="347"/>
      <c r="BB91" s="345"/>
      <c r="BC91" s="363"/>
      <c r="BD91" s="347"/>
      <c r="BE91" s="307"/>
      <c r="BF91" s="343"/>
      <c r="BG91" s="309"/>
      <c r="BH91" s="307"/>
      <c r="BI91" s="343"/>
      <c r="BJ91" s="309"/>
      <c r="BK91" s="440"/>
      <c r="BL91" s="446"/>
      <c r="BM91" s="442"/>
      <c r="BO91" s="345"/>
      <c r="BP91" s="345"/>
      <c r="BQ91" s="362"/>
      <c r="BR91" s="347"/>
      <c r="BS91" s="345"/>
      <c r="BT91" s="363"/>
      <c r="BU91" s="347"/>
      <c r="BV91" s="482"/>
      <c r="BW91" s="488"/>
      <c r="BX91" s="484"/>
      <c r="BY91" s="307"/>
      <c r="BZ91" s="343"/>
      <c r="CA91" s="309"/>
      <c r="CB91" s="482"/>
      <c r="CC91" s="488"/>
      <c r="CD91" s="484"/>
      <c r="CF91" s="345"/>
      <c r="CG91" s="447"/>
      <c r="CH91" s="816"/>
      <c r="CI91" s="814"/>
      <c r="CJ91" s="345"/>
      <c r="CK91" s="363"/>
      <c r="CL91" s="347"/>
      <c r="CM91" s="92"/>
      <c r="CN91" s="805"/>
      <c r="CO91" s="803"/>
      <c r="CP91" s="307"/>
      <c r="CQ91" s="343"/>
      <c r="CR91" s="309"/>
      <c r="CT91" s="345"/>
      <c r="CU91" s="345"/>
      <c r="CV91" s="362"/>
      <c r="CW91" s="347"/>
      <c r="CX91" s="345"/>
      <c r="CY91" s="363"/>
      <c r="CZ91" s="347"/>
      <c r="DA91" s="825"/>
      <c r="DB91" s="831"/>
      <c r="DC91" s="827"/>
      <c r="DD91" s="307"/>
      <c r="DE91" s="343"/>
      <c r="DF91" s="309"/>
      <c r="DG91" s="92"/>
      <c r="DH91" s="805"/>
      <c r="DI91" s="803"/>
      <c r="DK91" s="345"/>
      <c r="DL91" s="345"/>
      <c r="DM91" s="362"/>
      <c r="DN91" s="347"/>
      <c r="DO91" s="345"/>
      <c r="DP91" s="363"/>
      <c r="DQ91" s="347"/>
      <c r="DR91" s="563"/>
      <c r="DS91" s="569"/>
      <c r="DT91" s="565"/>
      <c r="DU91" s="307"/>
      <c r="DV91" s="343"/>
      <c r="DW91" s="309"/>
    </row>
    <row r="92" spans="1:127">
      <c r="A92" s="306"/>
      <c r="C92" s="307"/>
      <c r="D92" s="307"/>
      <c r="E92" s="308"/>
      <c r="F92" s="309"/>
      <c r="G92" s="360"/>
      <c r="H92" s="310"/>
      <c r="I92" s="349"/>
      <c r="J92" s="359"/>
      <c r="K92" s="307"/>
      <c r="L92" s="345"/>
      <c r="M92" s="346"/>
      <c r="N92" s="347"/>
      <c r="O92" s="307"/>
      <c r="P92" s="308"/>
      <c r="Q92" s="322"/>
      <c r="R92" s="361"/>
      <c r="S92" s="313"/>
      <c r="T92" s="327"/>
      <c r="V92" s="345"/>
      <c r="W92" s="345"/>
      <c r="X92" s="362"/>
      <c r="Y92" s="347"/>
      <c r="Z92" s="345"/>
      <c r="AA92" s="363"/>
      <c r="AB92" s="347"/>
      <c r="AC92" s="307"/>
      <c r="AD92" s="343"/>
      <c r="AE92" s="309"/>
      <c r="AF92" s="369"/>
      <c r="AG92" s="375"/>
      <c r="AH92" s="356"/>
      <c r="AJ92" s="345"/>
      <c r="AK92" s="345"/>
      <c r="AL92" s="362"/>
      <c r="AM92" s="347"/>
      <c r="AN92" s="345"/>
      <c r="AO92" s="363"/>
      <c r="AP92" s="347"/>
      <c r="AQ92" s="307"/>
      <c r="AR92" s="343"/>
      <c r="AS92" s="322"/>
      <c r="AT92" s="371"/>
      <c r="AU92" s="372"/>
      <c r="AV92" s="320"/>
      <c r="AX92" s="345"/>
      <c r="AY92" s="345"/>
      <c r="AZ92" s="362"/>
      <c r="BA92" s="347"/>
      <c r="BB92" s="345"/>
      <c r="BC92" s="363"/>
      <c r="BD92" s="347"/>
      <c r="BE92" s="307"/>
      <c r="BF92" s="343"/>
      <c r="BG92" s="322"/>
      <c r="BH92" s="307"/>
      <c r="BI92" s="343"/>
      <c r="BJ92" s="322"/>
      <c r="BK92" s="440"/>
      <c r="BL92" s="446"/>
      <c r="BM92" s="445"/>
      <c r="BO92" s="345"/>
      <c r="BP92" s="345"/>
      <c r="BQ92" s="362"/>
      <c r="BR92" s="347"/>
      <c r="BS92" s="345"/>
      <c r="BT92" s="363"/>
      <c r="BU92" s="347"/>
      <c r="BV92" s="482"/>
      <c r="BW92" s="488"/>
      <c r="BX92" s="487"/>
      <c r="BY92" s="307"/>
      <c r="BZ92" s="343"/>
      <c r="CA92" s="309"/>
      <c r="CB92" s="482"/>
      <c r="CC92" s="488"/>
      <c r="CD92" s="487"/>
      <c r="CF92" s="345"/>
      <c r="CG92" s="447"/>
      <c r="CH92" s="816"/>
      <c r="CI92" s="814"/>
      <c r="CJ92" s="345"/>
      <c r="CK92" s="363"/>
      <c r="CL92" s="347"/>
      <c r="CM92" s="92"/>
      <c r="CN92" s="805"/>
      <c r="CO92" s="804"/>
      <c r="CP92" s="307"/>
      <c r="CQ92" s="343"/>
      <c r="CR92" s="309"/>
      <c r="CT92" s="345"/>
      <c r="CU92" s="345"/>
      <c r="CV92" s="362"/>
      <c r="CW92" s="347"/>
      <c r="CX92" s="345"/>
      <c r="CY92" s="363"/>
      <c r="CZ92" s="347"/>
      <c r="DA92" s="825"/>
      <c r="DB92" s="831"/>
      <c r="DC92" s="830"/>
      <c r="DD92" s="307"/>
      <c r="DE92" s="343"/>
      <c r="DF92" s="309"/>
      <c r="DG92" s="92"/>
      <c r="DH92" s="805"/>
      <c r="DI92" s="804"/>
      <c r="DK92" s="345"/>
      <c r="DL92" s="345"/>
      <c r="DM92" s="362"/>
      <c r="DN92" s="347"/>
      <c r="DO92" s="345"/>
      <c r="DP92" s="363"/>
      <c r="DQ92" s="347"/>
      <c r="DR92" s="563"/>
      <c r="DS92" s="569"/>
      <c r="DT92" s="568"/>
      <c r="DU92" s="307"/>
      <c r="DV92" s="343"/>
      <c r="DW92" s="309"/>
    </row>
    <row r="93" spans="1:127">
      <c r="A93" s="306"/>
      <c r="C93" s="307"/>
      <c r="D93" s="307"/>
      <c r="E93" s="308"/>
      <c r="F93" s="309"/>
      <c r="G93" s="360"/>
      <c r="H93" s="310"/>
      <c r="I93" s="349"/>
      <c r="J93" s="359"/>
      <c r="K93" s="307"/>
      <c r="L93" s="345"/>
      <c r="M93" s="346"/>
      <c r="N93" s="347"/>
      <c r="O93" s="307"/>
      <c r="P93" s="308"/>
      <c r="Q93" s="309"/>
      <c r="R93" s="361"/>
      <c r="S93" s="313"/>
      <c r="T93" s="354"/>
      <c r="V93" s="345"/>
      <c r="W93" s="345"/>
      <c r="X93" s="362"/>
      <c r="Y93" s="347"/>
      <c r="Z93" s="345"/>
      <c r="AA93" s="363"/>
      <c r="AB93" s="347"/>
      <c r="AC93" s="321"/>
      <c r="AD93" s="343"/>
      <c r="AE93" s="309"/>
      <c r="AF93" s="369"/>
      <c r="AG93" s="375"/>
      <c r="AH93" s="317"/>
      <c r="AJ93" s="345"/>
      <c r="AK93" s="345"/>
      <c r="AL93" s="362"/>
      <c r="AM93" s="347"/>
      <c r="AN93" s="345"/>
      <c r="AO93" s="363"/>
      <c r="AP93" s="347"/>
      <c r="AQ93" s="321"/>
      <c r="AR93" s="343"/>
      <c r="AS93" s="309"/>
      <c r="AT93" s="371"/>
      <c r="AU93" s="372"/>
      <c r="AV93" s="320"/>
      <c r="AX93" s="345"/>
      <c r="AY93" s="345"/>
      <c r="AZ93" s="362"/>
      <c r="BA93" s="347"/>
      <c r="BB93" s="345"/>
      <c r="BC93" s="363"/>
      <c r="BD93" s="347"/>
      <c r="BE93" s="321"/>
      <c r="BF93" s="343"/>
      <c r="BG93" s="309"/>
      <c r="BH93" s="321"/>
      <c r="BI93" s="343"/>
      <c r="BJ93" s="309"/>
      <c r="BK93" s="443"/>
      <c r="BL93" s="446"/>
      <c r="BM93" s="442"/>
      <c r="BO93" s="345"/>
      <c r="BP93" s="345"/>
      <c r="BQ93" s="362"/>
      <c r="BR93" s="347"/>
      <c r="BS93" s="345"/>
      <c r="BT93" s="363"/>
      <c r="BU93" s="347"/>
      <c r="BV93" s="485"/>
      <c r="BW93" s="488"/>
      <c r="BX93" s="484"/>
      <c r="BY93" s="321"/>
      <c r="BZ93" s="343"/>
      <c r="CA93" s="309"/>
      <c r="CB93" s="485"/>
      <c r="CC93" s="488"/>
      <c r="CD93" s="484"/>
      <c r="CF93" s="345"/>
      <c r="CG93" s="447"/>
      <c r="CH93" s="816"/>
      <c r="CI93" s="814"/>
      <c r="CJ93" s="345"/>
      <c r="CK93" s="363"/>
      <c r="CL93" s="347"/>
      <c r="CM93" s="53"/>
      <c r="CN93" s="805"/>
      <c r="CO93" s="803"/>
      <c r="CP93" s="321"/>
      <c r="CQ93" s="343"/>
      <c r="CR93" s="309"/>
      <c r="CT93" s="345"/>
      <c r="CU93" s="345"/>
      <c r="CV93" s="362"/>
      <c r="CW93" s="347"/>
      <c r="CX93" s="345"/>
      <c r="CY93" s="363"/>
      <c r="CZ93" s="347"/>
      <c r="DA93" s="828"/>
      <c r="DB93" s="831"/>
      <c r="DC93" s="827"/>
      <c r="DD93" s="321"/>
      <c r="DE93" s="343"/>
      <c r="DF93" s="309"/>
      <c r="DG93" s="53"/>
      <c r="DH93" s="805"/>
      <c r="DI93" s="803"/>
      <c r="DK93" s="345"/>
      <c r="DL93" s="345"/>
      <c r="DM93" s="362"/>
      <c r="DN93" s="347"/>
      <c r="DO93" s="345"/>
      <c r="DP93" s="363"/>
      <c r="DQ93" s="347"/>
      <c r="DR93" s="566"/>
      <c r="DS93" s="569"/>
      <c r="DT93" s="565"/>
      <c r="DU93" s="321"/>
      <c r="DV93" s="343"/>
      <c r="DW93" s="309"/>
    </row>
    <row r="94" spans="1:127">
      <c r="A94" s="306"/>
      <c r="C94" s="307"/>
      <c r="D94" s="307"/>
      <c r="E94" s="308"/>
      <c r="F94" s="309"/>
      <c r="G94" s="360"/>
      <c r="H94" s="310"/>
      <c r="I94" s="349"/>
      <c r="K94" s="307"/>
      <c r="L94" s="345"/>
      <c r="M94" s="346"/>
      <c r="N94" s="347"/>
      <c r="O94" s="307"/>
      <c r="P94" s="308"/>
      <c r="Q94" s="368"/>
      <c r="R94" s="361"/>
      <c r="S94" s="313"/>
      <c r="T94" s="314"/>
      <c r="V94" s="345"/>
      <c r="W94" s="345"/>
      <c r="X94" s="362"/>
      <c r="Y94" s="347"/>
      <c r="Z94" s="345"/>
      <c r="AA94" s="363"/>
      <c r="AB94" s="347"/>
      <c r="AC94" s="307"/>
      <c r="AD94" s="343"/>
      <c r="AE94" s="322"/>
      <c r="AF94" s="369"/>
      <c r="AG94" s="375"/>
      <c r="AH94" s="330"/>
      <c r="AJ94" s="345"/>
      <c r="AK94" s="345"/>
      <c r="AL94" s="362"/>
      <c r="AM94" s="347"/>
      <c r="AN94" s="345"/>
      <c r="AO94" s="363"/>
      <c r="AP94" s="347"/>
      <c r="AQ94" s="307"/>
      <c r="AR94" s="343"/>
      <c r="AS94" s="322"/>
      <c r="AT94" s="371"/>
      <c r="AU94" s="372"/>
      <c r="AV94" s="333"/>
      <c r="AX94" s="345"/>
      <c r="AY94" s="345"/>
      <c r="AZ94" s="362"/>
      <c r="BA94" s="347"/>
      <c r="BB94" s="345"/>
      <c r="BC94" s="363"/>
      <c r="BD94" s="347"/>
      <c r="BE94" s="307"/>
      <c r="BF94" s="343"/>
      <c r="BG94" s="322"/>
      <c r="BH94" s="307"/>
      <c r="BI94" s="343"/>
      <c r="BJ94" s="322"/>
      <c r="BK94" s="440"/>
      <c r="BL94" s="446"/>
      <c r="BM94" s="445"/>
      <c r="BO94" s="345"/>
      <c r="BP94" s="345"/>
      <c r="BQ94" s="362"/>
      <c r="BR94" s="347"/>
      <c r="BS94" s="345"/>
      <c r="BT94" s="363"/>
      <c r="BU94" s="347"/>
      <c r="BV94" s="482"/>
      <c r="BW94" s="488"/>
      <c r="BX94" s="487"/>
      <c r="BY94" s="307"/>
      <c r="BZ94" s="343"/>
      <c r="CA94" s="309"/>
      <c r="CB94" s="482"/>
      <c r="CC94" s="488"/>
      <c r="CD94" s="487"/>
      <c r="CF94" s="345"/>
      <c r="CG94" s="447"/>
      <c r="CH94" s="816"/>
      <c r="CI94" s="814"/>
      <c r="CJ94" s="345"/>
      <c r="CK94" s="363"/>
      <c r="CL94" s="347"/>
      <c r="CM94" s="92"/>
      <c r="CN94" s="805"/>
      <c r="CO94" s="804"/>
      <c r="CP94" s="307"/>
      <c r="CQ94" s="343"/>
      <c r="CR94" s="309"/>
      <c r="CT94" s="345"/>
      <c r="CU94" s="345"/>
      <c r="CV94" s="362"/>
      <c r="CW94" s="347"/>
      <c r="CX94" s="345"/>
      <c r="CY94" s="363"/>
      <c r="CZ94" s="347"/>
      <c r="DA94" s="825"/>
      <c r="DB94" s="831"/>
      <c r="DC94" s="830"/>
      <c r="DD94" s="307"/>
      <c r="DE94" s="343"/>
      <c r="DF94" s="309"/>
      <c r="DG94" s="92"/>
      <c r="DH94" s="805"/>
      <c r="DI94" s="804"/>
      <c r="DK94" s="345"/>
      <c r="DL94" s="345"/>
      <c r="DM94" s="362"/>
      <c r="DN94" s="347"/>
      <c r="DO94" s="345"/>
      <c r="DP94" s="363"/>
      <c r="DQ94" s="347"/>
      <c r="DR94" s="563"/>
      <c r="DS94" s="569"/>
      <c r="DT94" s="568"/>
      <c r="DU94" s="307"/>
      <c r="DV94" s="343"/>
      <c r="DW94" s="322"/>
    </row>
    <row r="95" spans="1:127">
      <c r="A95" s="306"/>
      <c r="C95" s="390"/>
      <c r="D95" s="307"/>
      <c r="E95" s="308"/>
      <c r="F95" s="309"/>
      <c r="G95" s="360"/>
      <c r="H95" s="310"/>
      <c r="I95" s="349"/>
      <c r="K95" s="390"/>
      <c r="L95" s="345"/>
      <c r="M95" s="346"/>
      <c r="N95" s="347"/>
      <c r="O95" s="307"/>
      <c r="P95" s="308"/>
      <c r="Q95" s="368"/>
      <c r="R95" s="361"/>
      <c r="S95" s="313"/>
      <c r="T95" s="314"/>
      <c r="V95" s="393"/>
      <c r="W95" s="345"/>
      <c r="X95" s="362"/>
      <c r="Y95" s="347"/>
      <c r="Z95" s="345"/>
      <c r="AA95" s="363"/>
      <c r="AB95" s="347"/>
      <c r="AC95" s="307"/>
      <c r="AD95" s="343"/>
      <c r="AE95" s="322"/>
      <c r="AF95" s="369"/>
      <c r="AG95" s="375"/>
      <c r="AH95" s="330"/>
      <c r="AJ95" s="345"/>
      <c r="AK95" s="345"/>
      <c r="AL95" s="362"/>
      <c r="AM95" s="347"/>
      <c r="AN95" s="345"/>
      <c r="AO95" s="363"/>
      <c r="AP95" s="322"/>
      <c r="AQ95" s="307"/>
      <c r="AR95" s="343"/>
      <c r="AS95" s="322"/>
      <c r="AT95" s="371"/>
      <c r="AU95" s="372"/>
      <c r="AV95" s="333"/>
      <c r="AX95" s="345"/>
      <c r="AY95" s="345"/>
      <c r="AZ95" s="362"/>
      <c r="BA95" s="347"/>
      <c r="BB95" s="345"/>
      <c r="BC95" s="363"/>
      <c r="BD95" s="322"/>
      <c r="BE95" s="307"/>
      <c r="BF95" s="343"/>
      <c r="BG95" s="322"/>
      <c r="BH95" s="307"/>
      <c r="BI95" s="343"/>
      <c r="BJ95" s="322"/>
      <c r="BK95" s="440"/>
      <c r="BL95" s="446"/>
      <c r="BM95" s="445"/>
      <c r="BO95" s="345"/>
      <c r="BP95" s="345"/>
      <c r="BQ95" s="362"/>
      <c r="BR95" s="347"/>
      <c r="BS95" s="345"/>
      <c r="BT95" s="363"/>
      <c r="BU95" s="322"/>
      <c r="BV95" s="482"/>
      <c r="BW95" s="488"/>
      <c r="BX95" s="487"/>
      <c r="BY95" s="307"/>
      <c r="BZ95" s="343"/>
      <c r="CA95" s="309"/>
      <c r="CB95" s="482"/>
      <c r="CC95" s="488"/>
      <c r="CD95" s="487"/>
      <c r="CF95" s="345"/>
      <c r="CG95" s="447"/>
      <c r="CH95" s="816"/>
      <c r="CI95" s="814"/>
      <c r="CJ95" s="345"/>
      <c r="CK95" s="363"/>
      <c r="CL95" s="322"/>
      <c r="CM95" s="92"/>
      <c r="CN95" s="805"/>
      <c r="CO95" s="804"/>
      <c r="CP95" s="307"/>
      <c r="CQ95" s="343"/>
      <c r="CR95" s="309"/>
      <c r="CT95" s="345"/>
      <c r="CU95" s="345"/>
      <c r="CV95" s="362"/>
      <c r="CW95" s="347"/>
      <c r="CX95" s="345"/>
      <c r="CY95" s="363"/>
      <c r="CZ95" s="322"/>
      <c r="DA95" s="825"/>
      <c r="DB95" s="831"/>
      <c r="DC95" s="830"/>
      <c r="DD95" s="307"/>
      <c r="DE95" s="343"/>
      <c r="DF95" s="309"/>
      <c r="DG95" s="92"/>
      <c r="DH95" s="805"/>
      <c r="DI95" s="804"/>
      <c r="DK95" s="345"/>
      <c r="DL95" s="345"/>
      <c r="DM95" s="362"/>
      <c r="DN95" s="347"/>
      <c r="DO95" s="345"/>
      <c r="DP95" s="363"/>
      <c r="DQ95" s="322"/>
      <c r="DR95" s="563"/>
      <c r="DS95" s="569"/>
      <c r="DT95" s="568"/>
      <c r="DU95" s="307"/>
      <c r="DV95" s="343"/>
      <c r="DW95" s="322"/>
    </row>
    <row r="96" spans="1:127">
      <c r="A96" s="306"/>
      <c r="C96" s="307"/>
      <c r="D96" s="307"/>
      <c r="E96" s="308"/>
      <c r="F96" s="309"/>
      <c r="G96" s="360"/>
      <c r="H96" s="310"/>
      <c r="I96" s="349"/>
      <c r="K96" s="390"/>
      <c r="L96" s="393"/>
      <c r="M96" s="346"/>
      <c r="N96" s="347"/>
      <c r="O96" s="394"/>
      <c r="P96" s="308"/>
      <c r="Q96" s="368"/>
      <c r="R96" s="395"/>
      <c r="S96" s="313"/>
      <c r="T96" s="314"/>
      <c r="V96" s="393"/>
      <c r="W96" s="393"/>
      <c r="X96" s="362"/>
      <c r="Y96" s="347"/>
      <c r="Z96" s="393"/>
      <c r="AA96" s="363"/>
      <c r="AB96" s="347"/>
      <c r="AC96" s="394"/>
      <c r="AD96" s="343"/>
      <c r="AE96" s="309"/>
      <c r="AF96" s="369"/>
      <c r="AG96" s="375"/>
      <c r="AH96" s="317"/>
      <c r="AJ96" s="345"/>
      <c r="AK96" s="345"/>
      <c r="AL96" s="362"/>
      <c r="AM96" s="347"/>
      <c r="AN96" s="345"/>
      <c r="AO96" s="363"/>
      <c r="AP96" s="322"/>
      <c r="AQ96" s="307"/>
      <c r="AR96" s="343"/>
      <c r="AS96" s="322"/>
      <c r="AT96" s="371"/>
      <c r="AU96" s="372"/>
      <c r="AV96" s="333"/>
      <c r="AX96" s="345"/>
      <c r="AY96" s="345"/>
      <c r="AZ96" s="362"/>
      <c r="BA96" s="347"/>
      <c r="BB96" s="345"/>
      <c r="BC96" s="363"/>
      <c r="BD96" s="322"/>
      <c r="BE96" s="307"/>
      <c r="BF96" s="343"/>
      <c r="BG96" s="322"/>
      <c r="BH96" s="307"/>
      <c r="BI96" s="343"/>
      <c r="BJ96" s="322"/>
      <c r="BK96" s="440"/>
      <c r="BL96" s="446"/>
      <c r="BM96" s="445"/>
      <c r="BO96" s="345"/>
      <c r="BP96" s="345"/>
      <c r="BQ96" s="362"/>
      <c r="BR96" s="347"/>
      <c r="BS96" s="345"/>
      <c r="BT96" s="363"/>
      <c r="BU96" s="322"/>
      <c r="BV96" s="482"/>
      <c r="BW96" s="488"/>
      <c r="BX96" s="487"/>
      <c r="BY96" s="307"/>
      <c r="BZ96" s="343"/>
      <c r="CA96" s="309"/>
      <c r="CB96" s="482"/>
      <c r="CC96" s="488"/>
      <c r="CD96" s="487"/>
      <c r="CF96" s="345"/>
      <c r="CG96" s="447"/>
      <c r="CH96" s="816"/>
      <c r="CI96" s="814"/>
      <c r="CJ96" s="345"/>
      <c r="CK96" s="363"/>
      <c r="CL96" s="322"/>
      <c r="CM96" s="92"/>
      <c r="CN96" s="805"/>
      <c r="CO96" s="804"/>
      <c r="CP96" s="307"/>
      <c r="CQ96" s="343"/>
      <c r="CR96" s="309"/>
      <c r="CT96" s="345"/>
      <c r="CU96" s="345"/>
      <c r="CV96" s="362"/>
      <c r="CW96" s="347"/>
      <c r="CX96" s="345"/>
      <c r="CY96" s="363"/>
      <c r="CZ96" s="322"/>
      <c r="DA96" s="825"/>
      <c r="DB96" s="831"/>
      <c r="DC96" s="830"/>
      <c r="DD96" s="307"/>
      <c r="DE96" s="343"/>
      <c r="DF96" s="309"/>
      <c r="DG96" s="92"/>
      <c r="DH96" s="805"/>
      <c r="DI96" s="804"/>
      <c r="DK96" s="345"/>
      <c r="DL96" s="345"/>
      <c r="DM96" s="362"/>
      <c r="DN96" s="347"/>
      <c r="DO96" s="345"/>
      <c r="DP96" s="363"/>
      <c r="DQ96" s="322"/>
      <c r="DR96" s="563"/>
      <c r="DS96" s="569"/>
      <c r="DT96" s="568"/>
      <c r="DU96" s="307"/>
      <c r="DV96" s="343"/>
      <c r="DW96" s="322"/>
    </row>
    <row r="97" spans="1:127">
      <c r="A97" s="306"/>
      <c r="C97" s="307"/>
      <c r="D97" s="307"/>
      <c r="E97" s="308"/>
      <c r="F97" s="309"/>
      <c r="G97" s="360"/>
      <c r="H97" s="310"/>
      <c r="I97" s="349"/>
      <c r="K97" s="390"/>
      <c r="L97" s="390"/>
      <c r="M97" s="308"/>
      <c r="N97" s="309"/>
      <c r="O97" s="400"/>
      <c r="P97" s="308"/>
      <c r="Q97" s="368"/>
      <c r="R97" s="401"/>
      <c r="S97" s="313"/>
      <c r="T97" s="314"/>
      <c r="U97" s="402"/>
      <c r="V97" s="390"/>
      <c r="W97" s="390"/>
      <c r="X97" s="403"/>
      <c r="Y97" s="309"/>
      <c r="Z97" s="390"/>
      <c r="AA97" s="343"/>
      <c r="AB97" s="309"/>
      <c r="AC97" s="400"/>
      <c r="AD97" s="343"/>
      <c r="AE97" s="309"/>
      <c r="AF97" s="315"/>
      <c r="AG97" s="370"/>
      <c r="AH97" s="317"/>
      <c r="AI97" s="402"/>
      <c r="AJ97" s="307"/>
      <c r="AK97" s="307"/>
      <c r="AL97" s="403"/>
      <c r="AM97" s="309"/>
      <c r="AN97" s="307"/>
      <c r="AO97" s="343"/>
      <c r="AP97" s="368"/>
      <c r="AQ97" s="307"/>
      <c r="AR97" s="343"/>
      <c r="AS97" s="368"/>
      <c r="AT97" s="318"/>
      <c r="AU97" s="372"/>
      <c r="AV97" s="404"/>
      <c r="AX97" s="307"/>
      <c r="AY97" s="307"/>
      <c r="AZ97" s="403"/>
      <c r="BA97" s="309"/>
      <c r="BB97" s="307"/>
      <c r="BC97" s="343"/>
      <c r="BD97" s="368"/>
      <c r="BE97" s="307"/>
      <c r="BF97" s="343"/>
      <c r="BG97" s="368"/>
      <c r="BH97" s="307"/>
      <c r="BI97" s="343"/>
      <c r="BJ97" s="368"/>
      <c r="BK97" s="440"/>
      <c r="BL97" s="446"/>
      <c r="BM97" s="451"/>
      <c r="BO97" s="307"/>
      <c r="BP97" s="307"/>
      <c r="BQ97" s="403"/>
      <c r="BR97" s="309"/>
      <c r="BS97" s="307"/>
      <c r="BT97" s="343"/>
      <c r="BU97" s="368"/>
      <c r="BV97" s="482"/>
      <c r="BW97" s="488"/>
      <c r="BX97" s="494"/>
      <c r="BY97" s="307"/>
      <c r="BZ97" s="343"/>
      <c r="CA97" s="309"/>
      <c r="CB97" s="482"/>
      <c r="CC97" s="488"/>
      <c r="CD97" s="494"/>
      <c r="CF97" s="307"/>
      <c r="CG97" s="440"/>
      <c r="CH97" s="817"/>
      <c r="CI97" s="442"/>
      <c r="CJ97" s="307"/>
      <c r="CK97" s="343"/>
      <c r="CL97" s="368"/>
      <c r="CM97" s="92"/>
      <c r="CN97" s="805"/>
      <c r="CO97" s="811"/>
      <c r="CP97" s="307"/>
      <c r="CQ97" s="343"/>
      <c r="CR97" s="309"/>
      <c r="CT97" s="307"/>
      <c r="CU97" s="307"/>
      <c r="CV97" s="403"/>
      <c r="CW97" s="309"/>
      <c r="CX97" s="307"/>
      <c r="CY97" s="343"/>
      <c r="CZ97" s="368"/>
      <c r="DA97" s="825"/>
      <c r="DB97" s="831"/>
      <c r="DC97" s="837"/>
      <c r="DD97" s="307"/>
      <c r="DE97" s="343"/>
      <c r="DF97" s="309"/>
      <c r="DG97" s="92"/>
      <c r="DH97" s="805"/>
      <c r="DI97" s="811"/>
      <c r="DK97" s="307"/>
      <c r="DL97" s="307"/>
      <c r="DM97" s="403"/>
      <c r="DN97" s="309"/>
      <c r="DO97" s="307"/>
      <c r="DP97" s="343"/>
      <c r="DQ97" s="368"/>
      <c r="DR97" s="563"/>
      <c r="DS97" s="569"/>
      <c r="DT97" s="575"/>
      <c r="DU97" s="307"/>
      <c r="DV97" s="343"/>
      <c r="DW97" s="368"/>
    </row>
    <row r="98" spans="1:127">
      <c r="A98" s="352"/>
      <c r="C98" s="307"/>
      <c r="D98" s="307"/>
      <c r="E98" s="308"/>
      <c r="F98" s="322"/>
      <c r="G98" s="360"/>
      <c r="H98" s="310"/>
      <c r="I98" s="349"/>
      <c r="J98" s="359"/>
      <c r="K98" s="307"/>
      <c r="L98" s="345"/>
      <c r="M98" s="346"/>
      <c r="N98" s="347"/>
      <c r="O98" s="307"/>
      <c r="P98" s="308"/>
      <c r="Q98" s="322"/>
      <c r="R98" s="361"/>
      <c r="S98" s="313"/>
      <c r="T98" s="314"/>
      <c r="V98" s="345"/>
      <c r="W98" s="345"/>
      <c r="X98" s="362"/>
      <c r="Y98" s="347"/>
      <c r="Z98" s="345"/>
      <c r="AA98" s="363"/>
      <c r="AB98" s="347"/>
      <c r="AC98" s="307"/>
      <c r="AD98" s="343"/>
      <c r="AE98" s="322"/>
      <c r="AF98" s="369"/>
      <c r="AG98" s="375"/>
      <c r="AH98" s="330"/>
      <c r="AJ98" s="345"/>
      <c r="AK98" s="345"/>
      <c r="AL98" s="362"/>
      <c r="AM98" s="347"/>
      <c r="AN98" s="345"/>
      <c r="AO98" s="363"/>
      <c r="AP98" s="347"/>
      <c r="AQ98" s="321"/>
      <c r="AR98" s="343"/>
      <c r="AS98" s="309"/>
      <c r="AT98" s="371"/>
      <c r="AU98" s="372"/>
      <c r="AV98" s="320"/>
      <c r="AX98" s="345"/>
      <c r="AY98" s="345"/>
      <c r="AZ98" s="362"/>
      <c r="BA98" s="347"/>
      <c r="BB98" s="345"/>
      <c r="BC98" s="363"/>
      <c r="BD98" s="347"/>
      <c r="BE98" s="321"/>
      <c r="BF98" s="343"/>
      <c r="BG98" s="309"/>
      <c r="BH98" s="321"/>
      <c r="BI98" s="343"/>
      <c r="BJ98" s="309"/>
      <c r="BK98" s="443"/>
      <c r="BL98" s="446"/>
      <c r="BM98" s="442"/>
      <c r="BO98" s="345"/>
      <c r="BP98" s="345"/>
      <c r="BQ98" s="362"/>
      <c r="BR98" s="347"/>
      <c r="BS98" s="345"/>
      <c r="BT98" s="363"/>
      <c r="BU98" s="347"/>
      <c r="BV98" s="485"/>
      <c r="BW98" s="488"/>
      <c r="BX98" s="484"/>
      <c r="BY98" s="321"/>
      <c r="BZ98" s="343"/>
      <c r="CA98" s="309"/>
      <c r="CB98" s="485"/>
      <c r="CC98" s="488"/>
      <c r="CD98" s="484"/>
      <c r="CF98" s="345"/>
      <c r="CG98" s="447"/>
      <c r="CH98" s="816"/>
      <c r="CI98" s="814"/>
      <c r="CJ98" s="345"/>
      <c r="CK98" s="363"/>
      <c r="CL98" s="347"/>
      <c r="CM98" s="53"/>
      <c r="CN98" s="805"/>
      <c r="CO98" s="803"/>
      <c r="CP98" s="321"/>
      <c r="CQ98" s="343"/>
      <c r="CR98" s="309"/>
      <c r="CT98" s="345"/>
      <c r="CU98" s="345"/>
      <c r="CV98" s="362"/>
      <c r="CW98" s="347"/>
      <c r="CX98" s="345"/>
      <c r="CY98" s="363"/>
      <c r="CZ98" s="347"/>
      <c r="DA98" s="828"/>
      <c r="DB98" s="831"/>
      <c r="DC98" s="827"/>
      <c r="DD98" s="321"/>
      <c r="DE98" s="343"/>
      <c r="DF98" s="309"/>
      <c r="DG98" s="53"/>
      <c r="DH98" s="805"/>
      <c r="DI98" s="803"/>
      <c r="DK98" s="345"/>
      <c r="DL98" s="345"/>
      <c r="DM98" s="362"/>
      <c r="DN98" s="347"/>
      <c r="DO98" s="345"/>
      <c r="DP98" s="363"/>
      <c r="DQ98" s="347"/>
      <c r="DR98" s="566"/>
      <c r="DS98" s="569"/>
      <c r="DT98" s="565"/>
      <c r="DU98" s="321"/>
      <c r="DV98" s="343"/>
      <c r="DW98" s="309"/>
    </row>
    <row r="99" spans="1:127">
      <c r="A99" s="306"/>
      <c r="C99" s="307"/>
      <c r="D99" s="307"/>
      <c r="E99" s="308"/>
      <c r="F99" s="322"/>
      <c r="G99" s="351"/>
      <c r="H99" s="310"/>
      <c r="I99" s="349"/>
      <c r="J99" s="359"/>
      <c r="K99" s="307"/>
      <c r="L99" s="345"/>
      <c r="M99" s="346"/>
      <c r="N99" s="347"/>
      <c r="O99" s="321"/>
      <c r="P99" s="308"/>
      <c r="Q99" s="309"/>
      <c r="R99" s="361"/>
      <c r="S99" s="313"/>
      <c r="T99" s="314"/>
      <c r="V99" s="345"/>
      <c r="W99" s="345"/>
      <c r="X99" s="362"/>
      <c r="Y99" s="347"/>
      <c r="Z99" s="345"/>
      <c r="AA99" s="363"/>
      <c r="AB99" s="347"/>
      <c r="AC99" s="307"/>
      <c r="AD99" s="343"/>
      <c r="AE99" s="309"/>
      <c r="AF99" s="369"/>
      <c r="AG99" s="370"/>
      <c r="AH99" s="356"/>
      <c r="AJ99" s="345"/>
      <c r="AK99" s="345"/>
      <c r="AL99" s="362"/>
      <c r="AM99" s="347"/>
      <c r="AN99" s="345"/>
      <c r="AO99" s="363"/>
      <c r="AP99" s="347"/>
      <c r="AQ99" s="307"/>
      <c r="AR99" s="343"/>
      <c r="AS99" s="322"/>
      <c r="AT99" s="371"/>
      <c r="AU99" s="372"/>
      <c r="AV99" s="333"/>
      <c r="AX99" s="345"/>
      <c r="AY99" s="345"/>
      <c r="AZ99" s="362"/>
      <c r="BA99" s="347"/>
      <c r="BB99" s="345"/>
      <c r="BC99" s="363"/>
      <c r="BD99" s="347"/>
      <c r="BE99" s="307"/>
      <c r="BF99" s="343"/>
      <c r="BG99" s="322"/>
      <c r="BH99" s="307"/>
      <c r="BI99" s="343"/>
      <c r="BJ99" s="322"/>
      <c r="BK99" s="440"/>
      <c r="BL99" s="446"/>
      <c r="BM99" s="445"/>
      <c r="BO99" s="345"/>
      <c r="BP99" s="345"/>
      <c r="BQ99" s="362"/>
      <c r="BR99" s="347"/>
      <c r="BS99" s="345"/>
      <c r="BT99" s="363"/>
      <c r="BU99" s="347"/>
      <c r="BV99" s="482"/>
      <c r="BW99" s="488"/>
      <c r="BX99" s="487"/>
      <c r="BY99" s="307"/>
      <c r="BZ99" s="343"/>
      <c r="CA99" s="309"/>
      <c r="CB99" s="482"/>
      <c r="CC99" s="488"/>
      <c r="CD99" s="487"/>
      <c r="CF99" s="345"/>
      <c r="CG99" s="447"/>
      <c r="CH99" s="816"/>
      <c r="CI99" s="814"/>
      <c r="CJ99" s="345"/>
      <c r="CK99" s="363"/>
      <c r="CL99" s="347"/>
      <c r="CM99" s="92"/>
      <c r="CN99" s="805"/>
      <c r="CO99" s="804"/>
      <c r="CP99" s="307"/>
      <c r="CQ99" s="343"/>
      <c r="CR99" s="309"/>
      <c r="CT99" s="345"/>
      <c r="CU99" s="345"/>
      <c r="CV99" s="362"/>
      <c r="CW99" s="347"/>
      <c r="CX99" s="345"/>
      <c r="CY99" s="363"/>
      <c r="CZ99" s="347"/>
      <c r="DA99" s="825"/>
      <c r="DB99" s="831"/>
      <c r="DC99" s="830"/>
      <c r="DD99" s="307"/>
      <c r="DE99" s="343"/>
      <c r="DF99" s="309"/>
      <c r="DG99" s="92"/>
      <c r="DH99" s="805"/>
      <c r="DI99" s="804"/>
      <c r="DK99" s="345"/>
      <c r="DL99" s="345"/>
      <c r="DM99" s="362"/>
      <c r="DN99" s="347"/>
      <c r="DO99" s="345"/>
      <c r="DP99" s="363"/>
      <c r="DQ99" s="347"/>
      <c r="DR99" s="563"/>
      <c r="DS99" s="569"/>
      <c r="DT99" s="568"/>
      <c r="DU99" s="307"/>
      <c r="DV99" s="343"/>
      <c r="DW99" s="322"/>
    </row>
    <row r="100" spans="1:127">
      <c r="A100" s="306"/>
      <c r="C100" s="307"/>
      <c r="D100" s="307"/>
      <c r="E100" s="308"/>
      <c r="F100" s="309"/>
      <c r="G100" s="360"/>
      <c r="H100" s="310"/>
      <c r="I100" s="349"/>
      <c r="J100" s="359"/>
      <c r="K100" s="307"/>
      <c r="L100" s="345"/>
      <c r="M100" s="346"/>
      <c r="N100" s="347"/>
      <c r="O100" s="307"/>
      <c r="P100" s="308"/>
      <c r="Q100" s="322"/>
      <c r="R100" s="361"/>
      <c r="S100" s="313"/>
      <c r="T100" s="327"/>
      <c r="V100" s="345"/>
      <c r="W100" s="345"/>
      <c r="X100" s="362"/>
      <c r="Y100" s="347"/>
      <c r="Z100" s="345"/>
      <c r="AA100" s="363"/>
      <c r="AB100" s="347"/>
      <c r="AC100" s="321"/>
      <c r="AD100" s="343"/>
      <c r="AE100" s="309"/>
      <c r="AF100" s="369"/>
      <c r="AG100" s="367"/>
      <c r="AH100" s="317"/>
      <c r="AJ100" s="345"/>
      <c r="AK100" s="345"/>
      <c r="AL100" s="362"/>
      <c r="AM100" s="347"/>
      <c r="AN100" s="345"/>
      <c r="AO100" s="363"/>
      <c r="AP100" s="347"/>
      <c r="AQ100" s="307"/>
      <c r="AR100" s="343"/>
      <c r="AS100" s="309"/>
      <c r="AT100" s="371"/>
      <c r="AU100" s="372"/>
      <c r="AV100" s="358"/>
      <c r="AX100" s="345"/>
      <c r="AY100" s="345"/>
      <c r="AZ100" s="362"/>
      <c r="BA100" s="347"/>
      <c r="BB100" s="345"/>
      <c r="BC100" s="363"/>
      <c r="BD100" s="347"/>
      <c r="BE100" s="307"/>
      <c r="BF100" s="343"/>
      <c r="BG100" s="309"/>
      <c r="BH100" s="307"/>
      <c r="BI100" s="343"/>
      <c r="BJ100" s="309"/>
      <c r="BK100" s="440"/>
      <c r="BL100" s="446"/>
      <c r="BM100" s="442"/>
      <c r="BO100" s="345"/>
      <c r="BP100" s="345"/>
      <c r="BQ100" s="362"/>
      <c r="BR100" s="347"/>
      <c r="BS100" s="345"/>
      <c r="BT100" s="363"/>
      <c r="BU100" s="347"/>
      <c r="BV100" s="482"/>
      <c r="BW100" s="488"/>
      <c r="BX100" s="484"/>
      <c r="BY100" s="307"/>
      <c r="BZ100" s="343"/>
      <c r="CA100" s="309"/>
      <c r="CB100" s="482"/>
      <c r="CC100" s="488"/>
      <c r="CD100" s="484"/>
      <c r="CF100" s="345"/>
      <c r="CG100" s="447"/>
      <c r="CH100" s="816"/>
      <c r="CI100" s="814"/>
      <c r="CJ100" s="345"/>
      <c r="CK100" s="363"/>
      <c r="CL100" s="347"/>
      <c r="CM100" s="92"/>
      <c r="CN100" s="805"/>
      <c r="CO100" s="803"/>
      <c r="CP100" s="307"/>
      <c r="CQ100" s="343"/>
      <c r="CR100" s="309"/>
      <c r="CT100" s="345"/>
      <c r="CU100" s="345"/>
      <c r="CV100" s="362"/>
      <c r="CW100" s="347"/>
      <c r="CX100" s="345"/>
      <c r="CY100" s="363"/>
      <c r="CZ100" s="347"/>
      <c r="DA100" s="825"/>
      <c r="DB100" s="831"/>
      <c r="DC100" s="827"/>
      <c r="DD100" s="307"/>
      <c r="DE100" s="343"/>
      <c r="DF100" s="309"/>
      <c r="DG100" s="92"/>
      <c r="DH100" s="805"/>
      <c r="DI100" s="803"/>
      <c r="DK100" s="345"/>
      <c r="DL100" s="345"/>
      <c r="DM100" s="362"/>
      <c r="DN100" s="347"/>
      <c r="DO100" s="345"/>
      <c r="DP100" s="363"/>
      <c r="DQ100" s="347"/>
      <c r="DR100" s="563"/>
      <c r="DS100" s="569"/>
      <c r="DT100" s="565"/>
      <c r="DU100" s="307"/>
      <c r="DV100" s="343"/>
      <c r="DW100" s="309"/>
    </row>
    <row r="101" spans="1:127">
      <c r="A101" s="306"/>
      <c r="C101" s="307"/>
      <c r="D101" s="307"/>
      <c r="E101" s="308"/>
      <c r="F101" s="322"/>
      <c r="G101" s="351"/>
      <c r="H101" s="310"/>
      <c r="I101" s="349"/>
      <c r="J101" s="359"/>
      <c r="K101" s="307"/>
      <c r="L101" s="307"/>
      <c r="M101" s="346"/>
      <c r="N101" s="347"/>
      <c r="O101" s="345"/>
      <c r="P101" s="308"/>
      <c r="Q101" s="309"/>
      <c r="R101" s="361"/>
      <c r="S101" s="313"/>
      <c r="T101" s="354"/>
      <c r="V101" s="345"/>
      <c r="W101" s="345"/>
      <c r="X101" s="362"/>
      <c r="Y101" s="347"/>
      <c r="Z101" s="345"/>
      <c r="AA101" s="363"/>
      <c r="AB101" s="347"/>
      <c r="AC101" s="307"/>
      <c r="AD101" s="343"/>
      <c r="AE101" s="322"/>
      <c r="AF101" s="369"/>
      <c r="AG101" s="375"/>
      <c r="AH101" s="317"/>
      <c r="AJ101" s="345"/>
      <c r="AK101" s="345"/>
      <c r="AL101" s="362"/>
      <c r="AM101" s="347"/>
      <c r="AN101" s="345"/>
      <c r="AO101" s="363"/>
      <c r="AP101" s="347"/>
      <c r="AQ101" s="307"/>
      <c r="AR101" s="343"/>
      <c r="AS101" s="322"/>
      <c r="AT101" s="371"/>
      <c r="AU101" s="372"/>
      <c r="AV101" s="320"/>
      <c r="AX101" s="345"/>
      <c r="AY101" s="345"/>
      <c r="AZ101" s="362"/>
      <c r="BA101" s="347"/>
      <c r="BB101" s="345"/>
      <c r="BC101" s="363"/>
      <c r="BD101" s="347"/>
      <c r="BE101" s="307"/>
      <c r="BF101" s="343"/>
      <c r="BG101" s="322"/>
      <c r="BH101" s="307"/>
      <c r="BI101" s="343"/>
      <c r="BJ101" s="322"/>
      <c r="BK101" s="440"/>
      <c r="BL101" s="446"/>
      <c r="BM101" s="445"/>
      <c r="BO101" s="345"/>
      <c r="BP101" s="345"/>
      <c r="BQ101" s="362"/>
      <c r="BR101" s="347"/>
      <c r="BS101" s="345"/>
      <c r="BT101" s="363"/>
      <c r="BU101" s="347"/>
      <c r="BV101" s="482"/>
      <c r="BW101" s="488"/>
      <c r="BX101" s="487"/>
      <c r="BY101" s="307"/>
      <c r="BZ101" s="343"/>
      <c r="CA101" s="309"/>
      <c r="CB101" s="482"/>
      <c r="CC101" s="488"/>
      <c r="CD101" s="487"/>
      <c r="CF101" s="345"/>
      <c r="CG101" s="447"/>
      <c r="CH101" s="816"/>
      <c r="CI101" s="814"/>
      <c r="CJ101" s="345"/>
      <c r="CK101" s="363"/>
      <c r="CL101" s="347"/>
      <c r="CM101" s="92"/>
      <c r="CN101" s="805"/>
      <c r="CO101" s="804"/>
      <c r="CP101" s="307"/>
      <c r="CQ101" s="343"/>
      <c r="CR101" s="309"/>
      <c r="CT101" s="345"/>
      <c r="CU101" s="345"/>
      <c r="CV101" s="362"/>
      <c r="CW101" s="347"/>
      <c r="CX101" s="345"/>
      <c r="CY101" s="363"/>
      <c r="CZ101" s="347"/>
      <c r="DA101" s="825"/>
      <c r="DB101" s="831"/>
      <c r="DC101" s="830"/>
      <c r="DD101" s="307"/>
      <c r="DE101" s="343"/>
      <c r="DF101" s="309"/>
      <c r="DG101" s="92"/>
      <c r="DH101" s="805"/>
      <c r="DI101" s="804"/>
      <c r="DK101" s="345"/>
      <c r="DL101" s="345"/>
      <c r="DM101" s="362"/>
      <c r="DN101" s="347"/>
      <c r="DO101" s="345"/>
      <c r="DP101" s="363"/>
      <c r="DQ101" s="347"/>
      <c r="DR101" s="563"/>
      <c r="DS101" s="569"/>
      <c r="DT101" s="568"/>
      <c r="DU101" s="307"/>
      <c r="DV101" s="343"/>
      <c r="DW101" s="322"/>
    </row>
    <row r="102" spans="1:127">
      <c r="A102" s="306"/>
      <c r="C102" s="307"/>
      <c r="D102" s="307"/>
      <c r="E102" s="308"/>
      <c r="F102" s="309"/>
      <c r="G102" s="360"/>
      <c r="H102" s="310"/>
      <c r="I102" s="349"/>
      <c r="J102" s="359"/>
      <c r="K102" s="307"/>
      <c r="L102" s="307"/>
      <c r="M102" s="346"/>
      <c r="N102" s="347"/>
      <c r="O102" s="307"/>
      <c r="P102" s="308"/>
      <c r="Q102" s="309"/>
      <c r="R102" s="361"/>
      <c r="S102" s="313"/>
      <c r="T102" s="354"/>
      <c r="V102" s="345"/>
      <c r="W102" s="345"/>
      <c r="X102" s="362"/>
      <c r="Y102" s="347"/>
      <c r="Z102" s="345"/>
      <c r="AA102" s="363"/>
      <c r="AB102" s="347"/>
      <c r="AC102" s="307"/>
      <c r="AD102" s="343"/>
      <c r="AE102" s="322"/>
      <c r="AF102" s="369"/>
      <c r="AG102" s="375"/>
      <c r="AH102" s="330"/>
      <c r="AJ102" s="345"/>
      <c r="AK102" s="345"/>
      <c r="AL102" s="362"/>
      <c r="AM102" s="347"/>
      <c r="AN102" s="345"/>
      <c r="AO102" s="363"/>
      <c r="AP102" s="347"/>
      <c r="AQ102" s="321"/>
      <c r="AR102" s="343"/>
      <c r="AS102" s="309"/>
      <c r="AT102" s="371"/>
      <c r="AU102" s="372"/>
      <c r="AV102" s="320"/>
      <c r="AX102" s="345"/>
      <c r="AY102" s="345"/>
      <c r="AZ102" s="362"/>
      <c r="BA102" s="347"/>
      <c r="BB102" s="345"/>
      <c r="BC102" s="363"/>
      <c r="BD102" s="347"/>
      <c r="BE102" s="321"/>
      <c r="BF102" s="343"/>
      <c r="BG102" s="309"/>
      <c r="BH102" s="321"/>
      <c r="BI102" s="343"/>
      <c r="BJ102" s="309"/>
      <c r="BK102" s="443"/>
      <c r="BL102" s="446"/>
      <c r="BM102" s="442"/>
      <c r="BO102" s="345"/>
      <c r="BP102" s="345"/>
      <c r="BQ102" s="362"/>
      <c r="BR102" s="347"/>
      <c r="BS102" s="345"/>
      <c r="BT102" s="363"/>
      <c r="BU102" s="347"/>
      <c r="BV102" s="485"/>
      <c r="BW102" s="488"/>
      <c r="BX102" s="484"/>
      <c r="BY102" s="321"/>
      <c r="BZ102" s="343"/>
      <c r="CA102" s="309"/>
      <c r="CB102" s="485"/>
      <c r="CC102" s="488"/>
      <c r="CD102" s="484"/>
      <c r="CF102" s="345"/>
      <c r="CG102" s="447"/>
      <c r="CH102" s="816"/>
      <c r="CI102" s="814"/>
      <c r="CJ102" s="345"/>
      <c r="CK102" s="363"/>
      <c r="CL102" s="347"/>
      <c r="CM102" s="53"/>
      <c r="CN102" s="805"/>
      <c r="CO102" s="803"/>
      <c r="CP102" s="321"/>
      <c r="CQ102" s="343"/>
      <c r="CR102" s="309"/>
      <c r="CT102" s="345"/>
      <c r="CU102" s="345"/>
      <c r="CV102" s="362"/>
      <c r="CW102" s="347"/>
      <c r="CX102" s="345"/>
      <c r="CY102" s="363"/>
      <c r="CZ102" s="347"/>
      <c r="DA102" s="828"/>
      <c r="DB102" s="831"/>
      <c r="DC102" s="827"/>
      <c r="DD102" s="321"/>
      <c r="DE102" s="343"/>
      <c r="DF102" s="309"/>
      <c r="DG102" s="53"/>
      <c r="DH102" s="805"/>
      <c r="DI102" s="803"/>
      <c r="DK102" s="345"/>
      <c r="DL102" s="345"/>
      <c r="DM102" s="362"/>
      <c r="DN102" s="347"/>
      <c r="DO102" s="345"/>
      <c r="DP102" s="363"/>
      <c r="DQ102" s="347"/>
      <c r="DR102" s="566"/>
      <c r="DS102" s="569"/>
      <c r="DT102" s="565"/>
      <c r="DU102" s="321"/>
      <c r="DV102" s="343"/>
      <c r="DW102" s="309"/>
    </row>
    <row r="103" spans="1:127">
      <c r="A103" s="306"/>
      <c r="C103" s="307"/>
      <c r="D103" s="307"/>
      <c r="E103" s="308"/>
      <c r="F103" s="309"/>
      <c r="G103" s="360"/>
      <c r="H103" s="310"/>
      <c r="I103" s="349"/>
      <c r="J103" s="359"/>
      <c r="K103" s="307"/>
      <c r="L103" s="345"/>
      <c r="M103" s="346"/>
      <c r="N103" s="347"/>
      <c r="O103" s="307"/>
      <c r="P103" s="308"/>
      <c r="Q103" s="322"/>
      <c r="R103" s="361"/>
      <c r="S103" s="313"/>
      <c r="T103" s="314"/>
      <c r="V103" s="345"/>
      <c r="W103" s="345"/>
      <c r="X103" s="362"/>
      <c r="Y103" s="347"/>
      <c r="Z103" s="345"/>
      <c r="AA103" s="363"/>
      <c r="AB103" s="347"/>
      <c r="AC103" s="321"/>
      <c r="AD103" s="343"/>
      <c r="AE103" s="309"/>
      <c r="AF103" s="369"/>
      <c r="AG103" s="375"/>
      <c r="AH103" s="317"/>
      <c r="AJ103" s="345"/>
      <c r="AK103" s="345"/>
      <c r="AL103" s="362"/>
      <c r="AM103" s="347"/>
      <c r="AN103" s="345"/>
      <c r="AO103" s="363"/>
      <c r="AP103" s="347"/>
      <c r="AQ103" s="307"/>
      <c r="AR103" s="343"/>
      <c r="AS103" s="322"/>
      <c r="AT103" s="371"/>
      <c r="AU103" s="372"/>
      <c r="AV103" s="333"/>
      <c r="AX103" s="345"/>
      <c r="AY103" s="345"/>
      <c r="AZ103" s="362"/>
      <c r="BA103" s="347"/>
      <c r="BB103" s="345"/>
      <c r="BC103" s="363"/>
      <c r="BD103" s="347"/>
      <c r="BE103" s="307"/>
      <c r="BF103" s="343"/>
      <c r="BG103" s="322"/>
      <c r="BH103" s="307"/>
      <c r="BI103" s="343"/>
      <c r="BJ103" s="322"/>
      <c r="BK103" s="440"/>
      <c r="BL103" s="446"/>
      <c r="BM103" s="445"/>
      <c r="BO103" s="345"/>
      <c r="BP103" s="345"/>
      <c r="BQ103" s="362"/>
      <c r="BR103" s="347"/>
      <c r="BS103" s="345"/>
      <c r="BT103" s="363"/>
      <c r="BU103" s="347"/>
      <c r="BV103" s="482"/>
      <c r="BW103" s="488"/>
      <c r="BX103" s="487"/>
      <c r="BY103" s="307"/>
      <c r="BZ103" s="343"/>
      <c r="CA103" s="309"/>
      <c r="CB103" s="482"/>
      <c r="CC103" s="488"/>
      <c r="CD103" s="487"/>
      <c r="CF103" s="345"/>
      <c r="CG103" s="447"/>
      <c r="CH103" s="816"/>
      <c r="CI103" s="814"/>
      <c r="CJ103" s="345"/>
      <c r="CK103" s="363"/>
      <c r="CL103" s="347"/>
      <c r="CM103" s="92"/>
      <c r="CN103" s="805"/>
      <c r="CO103" s="804"/>
      <c r="CP103" s="307"/>
      <c r="CQ103" s="343"/>
      <c r="CR103" s="309"/>
      <c r="CT103" s="345"/>
      <c r="CU103" s="345"/>
      <c r="CV103" s="362"/>
      <c r="CW103" s="347"/>
      <c r="CX103" s="345"/>
      <c r="CY103" s="363"/>
      <c r="CZ103" s="347"/>
      <c r="DA103" s="825"/>
      <c r="DB103" s="831"/>
      <c r="DC103" s="830"/>
      <c r="DD103" s="307"/>
      <c r="DE103" s="343"/>
      <c r="DF103" s="309"/>
      <c r="DG103" s="92"/>
      <c r="DH103" s="805"/>
      <c r="DI103" s="804"/>
      <c r="DK103" s="345"/>
      <c r="DL103" s="345"/>
      <c r="DM103" s="362"/>
      <c r="DN103" s="347"/>
      <c r="DO103" s="345"/>
      <c r="DP103" s="363"/>
      <c r="DQ103" s="347"/>
      <c r="DR103" s="563"/>
      <c r="DS103" s="569"/>
      <c r="DT103" s="568"/>
      <c r="DU103" s="307"/>
      <c r="DV103" s="343"/>
      <c r="DW103" s="322"/>
    </row>
    <row r="104" spans="1:127">
      <c r="A104" s="306"/>
      <c r="C104" s="307"/>
      <c r="D104" s="307"/>
      <c r="E104" s="308"/>
      <c r="F104" s="309"/>
      <c r="G104" s="360"/>
      <c r="H104" s="310"/>
      <c r="I104" s="349"/>
      <c r="J104" s="359"/>
      <c r="K104" s="307"/>
      <c r="L104" s="345"/>
      <c r="M104" s="346"/>
      <c r="N104" s="347"/>
      <c r="O104" s="321"/>
      <c r="P104" s="308"/>
      <c r="Q104" s="309"/>
      <c r="R104" s="361"/>
      <c r="S104" s="313"/>
      <c r="T104" s="314"/>
      <c r="V104" s="345"/>
      <c r="W104" s="345"/>
      <c r="X104" s="362"/>
      <c r="Y104" s="347"/>
      <c r="Z104" s="345"/>
      <c r="AA104" s="363"/>
      <c r="AB104" s="347"/>
      <c r="AC104" s="307"/>
      <c r="AD104" s="343"/>
      <c r="AE104" s="322"/>
      <c r="AF104" s="369"/>
      <c r="AG104" s="375"/>
      <c r="AH104" s="330"/>
      <c r="AJ104" s="345"/>
      <c r="AK104" s="345"/>
      <c r="AL104" s="362"/>
      <c r="AM104" s="347"/>
      <c r="AN104" s="345"/>
      <c r="AO104" s="363"/>
      <c r="AP104" s="347"/>
      <c r="AQ104" s="307"/>
      <c r="AR104" s="343"/>
      <c r="AS104" s="309"/>
      <c r="AT104" s="371"/>
      <c r="AU104" s="372"/>
      <c r="AV104" s="358"/>
      <c r="AX104" s="345"/>
      <c r="AY104" s="345"/>
      <c r="AZ104" s="362"/>
      <c r="BA104" s="347"/>
      <c r="BB104" s="345"/>
      <c r="BC104" s="363"/>
      <c r="BD104" s="347"/>
      <c r="BE104" s="307"/>
      <c r="BF104" s="343"/>
      <c r="BG104" s="309"/>
      <c r="BH104" s="307"/>
      <c r="BI104" s="343"/>
      <c r="BJ104" s="309"/>
      <c r="BK104" s="440"/>
      <c r="BL104" s="446"/>
      <c r="BM104" s="442"/>
      <c r="BO104" s="345"/>
      <c r="BP104" s="345"/>
      <c r="BQ104" s="362"/>
      <c r="BR104" s="347"/>
      <c r="BS104" s="345"/>
      <c r="BT104" s="363"/>
      <c r="BU104" s="347"/>
      <c r="BV104" s="482"/>
      <c r="BW104" s="488"/>
      <c r="BX104" s="484"/>
      <c r="BY104" s="307"/>
      <c r="BZ104" s="343"/>
      <c r="CA104" s="309"/>
      <c r="CB104" s="482"/>
      <c r="CC104" s="488"/>
      <c r="CD104" s="484"/>
      <c r="CF104" s="345"/>
      <c r="CG104" s="447"/>
      <c r="CH104" s="816"/>
      <c r="CI104" s="814"/>
      <c r="CJ104" s="345"/>
      <c r="CK104" s="363"/>
      <c r="CL104" s="347"/>
      <c r="CM104" s="92"/>
      <c r="CN104" s="805"/>
      <c r="CO104" s="803"/>
      <c r="CP104" s="307"/>
      <c r="CQ104" s="343"/>
      <c r="CR104" s="309"/>
      <c r="CT104" s="345"/>
      <c r="CU104" s="345"/>
      <c r="CV104" s="362"/>
      <c r="CW104" s="347"/>
      <c r="CX104" s="345"/>
      <c r="CY104" s="363"/>
      <c r="CZ104" s="347"/>
      <c r="DA104" s="825"/>
      <c r="DB104" s="831"/>
      <c r="DC104" s="827"/>
      <c r="DD104" s="307"/>
      <c r="DE104" s="343"/>
      <c r="DF104" s="309"/>
      <c r="DG104" s="92"/>
      <c r="DH104" s="805"/>
      <c r="DI104" s="803"/>
      <c r="DK104" s="345"/>
      <c r="DL104" s="345"/>
      <c r="DM104" s="362"/>
      <c r="DN104" s="347"/>
      <c r="DO104" s="345"/>
      <c r="DP104" s="363"/>
      <c r="DQ104" s="347"/>
      <c r="DR104" s="563"/>
      <c r="DS104" s="569"/>
      <c r="DT104" s="565"/>
      <c r="DU104" s="307"/>
      <c r="DV104" s="343"/>
      <c r="DW104" s="309"/>
    </row>
    <row r="105" spans="1:127">
      <c r="A105" s="306"/>
      <c r="C105" s="307"/>
      <c r="D105" s="307"/>
      <c r="E105" s="308"/>
      <c r="F105" s="309"/>
      <c r="G105" s="360"/>
      <c r="H105" s="310"/>
      <c r="I105" s="349"/>
      <c r="J105" s="359"/>
      <c r="K105" s="307"/>
      <c r="L105" s="345"/>
      <c r="M105" s="346"/>
      <c r="N105" s="347"/>
      <c r="O105" s="307"/>
      <c r="P105" s="308"/>
      <c r="Q105" s="322"/>
      <c r="R105" s="361"/>
      <c r="S105" s="313"/>
      <c r="T105" s="327"/>
      <c r="V105" s="345"/>
      <c r="W105" s="345"/>
      <c r="X105" s="362"/>
      <c r="Y105" s="347"/>
      <c r="Z105" s="345"/>
      <c r="AA105" s="363"/>
      <c r="AB105" s="347"/>
      <c r="AC105" s="307"/>
      <c r="AD105" s="343"/>
      <c r="AE105" s="309"/>
      <c r="AF105" s="369"/>
      <c r="AG105" s="375"/>
      <c r="AH105" s="356"/>
      <c r="AJ105" s="345"/>
      <c r="AK105" s="345"/>
      <c r="AL105" s="362"/>
      <c r="AM105" s="347"/>
      <c r="AN105" s="345"/>
      <c r="AO105" s="363"/>
      <c r="AP105" s="347"/>
      <c r="AQ105" s="307"/>
      <c r="AR105" s="343"/>
      <c r="AS105" s="322"/>
      <c r="AT105" s="371"/>
      <c r="AU105" s="372"/>
      <c r="AV105" s="320"/>
      <c r="AX105" s="345"/>
      <c r="AY105" s="345"/>
      <c r="AZ105" s="362"/>
      <c r="BA105" s="347"/>
      <c r="BB105" s="345"/>
      <c r="BC105" s="363"/>
      <c r="BD105" s="347"/>
      <c r="BE105" s="307"/>
      <c r="BF105" s="343"/>
      <c r="BG105" s="322"/>
      <c r="BH105" s="307"/>
      <c r="BI105" s="343"/>
      <c r="BJ105" s="322"/>
      <c r="BK105" s="440"/>
      <c r="BL105" s="446"/>
      <c r="BM105" s="445"/>
      <c r="BO105" s="345"/>
      <c r="BP105" s="345"/>
      <c r="BQ105" s="362"/>
      <c r="BR105" s="347"/>
      <c r="BS105" s="345"/>
      <c r="BT105" s="363"/>
      <c r="BU105" s="347"/>
      <c r="BV105" s="482"/>
      <c r="BW105" s="488"/>
      <c r="BX105" s="487"/>
      <c r="BY105" s="307"/>
      <c r="BZ105" s="343"/>
      <c r="CA105" s="309"/>
      <c r="CB105" s="482"/>
      <c r="CC105" s="488"/>
      <c r="CD105" s="487"/>
      <c r="CF105" s="345"/>
      <c r="CG105" s="447"/>
      <c r="CH105" s="816"/>
      <c r="CI105" s="814"/>
      <c r="CJ105" s="345"/>
      <c r="CK105" s="363"/>
      <c r="CL105" s="347"/>
      <c r="CM105" s="92"/>
      <c r="CN105" s="805"/>
      <c r="CO105" s="804"/>
      <c r="CP105" s="307"/>
      <c r="CQ105" s="343"/>
      <c r="CR105" s="309"/>
      <c r="CT105" s="345"/>
      <c r="CU105" s="345"/>
      <c r="CV105" s="362"/>
      <c r="CW105" s="347"/>
      <c r="CX105" s="345"/>
      <c r="CY105" s="363"/>
      <c r="CZ105" s="347"/>
      <c r="DA105" s="825"/>
      <c r="DB105" s="831"/>
      <c r="DC105" s="830"/>
      <c r="DD105" s="307"/>
      <c r="DE105" s="343"/>
      <c r="DF105" s="309"/>
      <c r="DG105" s="92"/>
      <c r="DH105" s="805"/>
      <c r="DI105" s="804"/>
      <c r="DK105" s="345"/>
      <c r="DL105" s="345"/>
      <c r="DM105" s="362"/>
      <c r="DN105" s="347"/>
      <c r="DO105" s="345"/>
      <c r="DP105" s="363"/>
      <c r="DQ105" s="347"/>
      <c r="DR105" s="563"/>
      <c r="DS105" s="569"/>
      <c r="DT105" s="568"/>
      <c r="DU105" s="307"/>
      <c r="DV105" s="343"/>
      <c r="DW105" s="322"/>
    </row>
    <row r="106" spans="1:127">
      <c r="A106" s="306"/>
      <c r="C106" s="307"/>
      <c r="D106" s="307"/>
      <c r="E106" s="308"/>
      <c r="F106" s="309"/>
      <c r="G106" s="360"/>
      <c r="H106" s="310"/>
      <c r="I106" s="349"/>
      <c r="J106" s="359"/>
      <c r="K106" s="307"/>
      <c r="L106" s="345"/>
      <c r="M106" s="346"/>
      <c r="N106" s="347"/>
      <c r="O106" s="307"/>
      <c r="P106" s="308"/>
      <c r="Q106" s="309"/>
      <c r="R106" s="361"/>
      <c r="S106" s="313"/>
      <c r="T106" s="354"/>
      <c r="V106" s="345"/>
      <c r="W106" s="345"/>
      <c r="X106" s="362"/>
      <c r="Y106" s="347"/>
      <c r="Z106" s="345"/>
      <c r="AA106" s="363"/>
      <c r="AB106" s="347"/>
      <c r="AC106" s="321"/>
      <c r="AD106" s="343"/>
      <c r="AE106" s="309"/>
      <c r="AF106" s="369"/>
      <c r="AG106" s="375"/>
      <c r="AH106" s="317"/>
      <c r="AJ106" s="345"/>
      <c r="AK106" s="345"/>
      <c r="AL106" s="362"/>
      <c r="AM106" s="347"/>
      <c r="AN106" s="345"/>
      <c r="AO106" s="363"/>
      <c r="AP106" s="347"/>
      <c r="AQ106" s="321"/>
      <c r="AR106" s="343"/>
      <c r="AS106" s="309"/>
      <c r="AT106" s="371"/>
      <c r="AU106" s="372"/>
      <c r="AV106" s="320"/>
      <c r="AX106" s="345"/>
      <c r="AY106" s="345"/>
      <c r="AZ106" s="362"/>
      <c r="BA106" s="347"/>
      <c r="BB106" s="345"/>
      <c r="BC106" s="363"/>
      <c r="BD106" s="347"/>
      <c r="BE106" s="321"/>
      <c r="BF106" s="343"/>
      <c r="BG106" s="309"/>
      <c r="BH106" s="321"/>
      <c r="BI106" s="343"/>
      <c r="BJ106" s="309"/>
      <c r="BK106" s="443"/>
      <c r="BL106" s="446"/>
      <c r="BM106" s="442"/>
      <c r="BO106" s="345"/>
      <c r="BP106" s="345"/>
      <c r="BQ106" s="362"/>
      <c r="BR106" s="347"/>
      <c r="BS106" s="345"/>
      <c r="BT106" s="363"/>
      <c r="BU106" s="347"/>
      <c r="BV106" s="485"/>
      <c r="BW106" s="488"/>
      <c r="BX106" s="484"/>
      <c r="BY106" s="321"/>
      <c r="BZ106" s="343"/>
      <c r="CA106" s="309"/>
      <c r="CB106" s="485"/>
      <c r="CC106" s="488"/>
      <c r="CD106" s="484"/>
      <c r="CF106" s="345"/>
      <c r="CG106" s="447"/>
      <c r="CH106" s="816"/>
      <c r="CI106" s="814"/>
      <c r="CJ106" s="345"/>
      <c r="CK106" s="363"/>
      <c r="CL106" s="347"/>
      <c r="CM106" s="53"/>
      <c r="CN106" s="805"/>
      <c r="CO106" s="803"/>
      <c r="CP106" s="321"/>
      <c r="CQ106" s="343"/>
      <c r="CR106" s="309"/>
      <c r="CT106" s="345"/>
      <c r="CU106" s="345"/>
      <c r="CV106" s="362"/>
      <c r="CW106" s="347"/>
      <c r="CX106" s="345"/>
      <c r="CY106" s="363"/>
      <c r="CZ106" s="347"/>
      <c r="DA106" s="828"/>
      <c r="DB106" s="831"/>
      <c r="DC106" s="827"/>
      <c r="DD106" s="321"/>
      <c r="DE106" s="343"/>
      <c r="DF106" s="309"/>
      <c r="DG106" s="53"/>
      <c r="DH106" s="805"/>
      <c r="DI106" s="803"/>
      <c r="DK106" s="345"/>
      <c r="DL106" s="345"/>
      <c r="DM106" s="362"/>
      <c r="DN106" s="347"/>
      <c r="DO106" s="345"/>
      <c r="DP106" s="363"/>
      <c r="DQ106" s="347"/>
      <c r="DR106" s="566"/>
      <c r="DS106" s="569"/>
      <c r="DT106" s="565"/>
      <c r="DU106" s="321"/>
      <c r="DV106" s="343"/>
      <c r="DW106" s="309"/>
    </row>
    <row r="107" spans="1:127">
      <c r="A107" s="306"/>
      <c r="C107" s="307"/>
      <c r="D107" s="307"/>
      <c r="E107" s="308"/>
      <c r="F107" s="309"/>
      <c r="G107" s="360"/>
      <c r="H107" s="310"/>
      <c r="I107" s="349"/>
      <c r="K107" s="307"/>
      <c r="L107" s="345"/>
      <c r="M107" s="346"/>
      <c r="N107" s="347"/>
      <c r="O107" s="307"/>
      <c r="P107" s="308"/>
      <c r="Q107" s="368"/>
      <c r="R107" s="361"/>
      <c r="S107" s="313"/>
      <c r="T107" s="314"/>
      <c r="V107" s="345"/>
      <c r="W107" s="345"/>
      <c r="X107" s="362"/>
      <c r="Y107" s="347"/>
      <c r="Z107" s="345"/>
      <c r="AA107" s="363"/>
      <c r="AB107" s="347"/>
      <c r="AC107" s="307"/>
      <c r="AD107" s="343"/>
      <c r="AE107" s="322"/>
      <c r="AF107" s="369"/>
      <c r="AG107" s="375"/>
      <c r="AH107" s="330"/>
      <c r="AJ107" s="345"/>
      <c r="AK107" s="345"/>
      <c r="AL107" s="362"/>
      <c r="AM107" s="347"/>
      <c r="AN107" s="345"/>
      <c r="AO107" s="363"/>
      <c r="AP107" s="347"/>
      <c r="AQ107" s="307"/>
      <c r="AR107" s="343"/>
      <c r="AS107" s="322"/>
      <c r="AT107" s="371"/>
      <c r="AU107" s="372"/>
      <c r="AV107" s="333"/>
      <c r="AX107" s="345"/>
      <c r="AY107" s="345"/>
      <c r="AZ107" s="362"/>
      <c r="BA107" s="347"/>
      <c r="BB107" s="345"/>
      <c r="BC107" s="363"/>
      <c r="BD107" s="347"/>
      <c r="BE107" s="307"/>
      <c r="BF107" s="343"/>
      <c r="BG107" s="322"/>
      <c r="BH107" s="307"/>
      <c r="BI107" s="343"/>
      <c r="BJ107" s="322"/>
      <c r="BK107" s="440"/>
      <c r="BL107" s="446"/>
      <c r="BM107" s="445"/>
      <c r="BO107" s="345"/>
      <c r="BP107" s="345"/>
      <c r="BQ107" s="362"/>
      <c r="BR107" s="347"/>
      <c r="BS107" s="345"/>
      <c r="BT107" s="363"/>
      <c r="BU107" s="347"/>
      <c r="BV107" s="482"/>
      <c r="BW107" s="488"/>
      <c r="BX107" s="487"/>
      <c r="BY107" s="307"/>
      <c r="BZ107" s="343"/>
      <c r="CA107" s="309"/>
      <c r="CB107" s="482"/>
      <c r="CC107" s="488"/>
      <c r="CD107" s="487"/>
      <c r="CF107" s="345"/>
      <c r="CG107" s="447"/>
      <c r="CH107" s="816"/>
      <c r="CI107" s="814"/>
      <c r="CJ107" s="345"/>
      <c r="CK107" s="363"/>
      <c r="CL107" s="347"/>
      <c r="CM107" s="92"/>
      <c r="CN107" s="805"/>
      <c r="CO107" s="804"/>
      <c r="CP107" s="307"/>
      <c r="CQ107" s="343"/>
      <c r="CR107" s="309"/>
      <c r="CT107" s="345"/>
      <c r="CU107" s="345"/>
      <c r="CV107" s="362"/>
      <c r="CW107" s="347"/>
      <c r="CX107" s="345"/>
      <c r="CY107" s="363"/>
      <c r="CZ107" s="347"/>
      <c r="DA107" s="825"/>
      <c r="DB107" s="831"/>
      <c r="DC107" s="830"/>
      <c r="DD107" s="307"/>
      <c r="DE107" s="343"/>
      <c r="DF107" s="309"/>
      <c r="DG107" s="92"/>
      <c r="DH107" s="805"/>
      <c r="DI107" s="804"/>
      <c r="DK107" s="345"/>
      <c r="DL107" s="345"/>
      <c r="DM107" s="362"/>
      <c r="DN107" s="347"/>
      <c r="DO107" s="345"/>
      <c r="DP107" s="363"/>
      <c r="DQ107" s="347"/>
      <c r="DR107" s="563"/>
      <c r="DS107" s="569"/>
      <c r="DT107" s="568"/>
      <c r="DU107" s="307"/>
      <c r="DV107" s="343"/>
      <c r="DW107" s="322"/>
    </row>
    <row r="108" spans="1:127">
      <c r="A108" s="306"/>
      <c r="C108" s="390"/>
      <c r="D108" s="307"/>
      <c r="E108" s="308"/>
      <c r="F108" s="309"/>
      <c r="G108" s="360"/>
      <c r="H108" s="310"/>
      <c r="I108" s="349"/>
      <c r="K108" s="390"/>
      <c r="L108" s="345"/>
      <c r="M108" s="346"/>
      <c r="N108" s="347"/>
      <c r="O108" s="307"/>
      <c r="P108" s="308"/>
      <c r="Q108" s="368"/>
      <c r="R108" s="361"/>
      <c r="S108" s="313"/>
      <c r="T108" s="314"/>
      <c r="V108" s="393"/>
      <c r="W108" s="345"/>
      <c r="X108" s="362"/>
      <c r="Y108" s="347"/>
      <c r="Z108" s="345"/>
      <c r="AA108" s="363"/>
      <c r="AB108" s="347"/>
      <c r="AC108" s="307"/>
      <c r="AD108" s="343"/>
      <c r="AE108" s="322"/>
      <c r="AF108" s="369"/>
      <c r="AG108" s="375"/>
      <c r="AH108" s="330"/>
      <c r="AJ108" s="345"/>
      <c r="AK108" s="345"/>
      <c r="AL108" s="362"/>
      <c r="AM108" s="347"/>
      <c r="AN108" s="345"/>
      <c r="AO108" s="363"/>
      <c r="AP108" s="322"/>
      <c r="AQ108" s="307"/>
      <c r="AR108" s="343"/>
      <c r="AS108" s="322"/>
      <c r="AT108" s="371"/>
      <c r="AU108" s="372"/>
      <c r="AV108" s="333"/>
      <c r="AX108" s="345"/>
      <c r="AY108" s="345"/>
      <c r="AZ108" s="362"/>
      <c r="BA108" s="347"/>
      <c r="BB108" s="345"/>
      <c r="BC108" s="363"/>
      <c r="BD108" s="322"/>
      <c r="BE108" s="307"/>
      <c r="BF108" s="343"/>
      <c r="BG108" s="322"/>
      <c r="BH108" s="307"/>
      <c r="BI108" s="343"/>
      <c r="BJ108" s="322"/>
      <c r="BK108" s="440"/>
      <c r="BL108" s="446"/>
      <c r="BM108" s="445"/>
      <c r="BO108" s="345"/>
      <c r="BP108" s="345"/>
      <c r="BQ108" s="362"/>
      <c r="BR108" s="347"/>
      <c r="BS108" s="345"/>
      <c r="BT108" s="363"/>
      <c r="BU108" s="322"/>
      <c r="BV108" s="482"/>
      <c r="BW108" s="488"/>
      <c r="BX108" s="487"/>
      <c r="BY108" s="307"/>
      <c r="BZ108" s="343"/>
      <c r="CA108" s="309"/>
      <c r="CB108" s="482"/>
      <c r="CC108" s="488"/>
      <c r="CD108" s="487"/>
      <c r="CF108" s="345"/>
      <c r="CG108" s="447"/>
      <c r="CH108" s="816"/>
      <c r="CI108" s="814"/>
      <c r="CJ108" s="345"/>
      <c r="CK108" s="363"/>
      <c r="CL108" s="322"/>
      <c r="CM108" s="92"/>
      <c r="CN108" s="805"/>
      <c r="CO108" s="804"/>
      <c r="CP108" s="307"/>
      <c r="CQ108" s="343"/>
      <c r="CR108" s="309"/>
      <c r="CT108" s="345"/>
      <c r="CU108" s="345"/>
      <c r="CV108" s="362"/>
      <c r="CW108" s="347"/>
      <c r="CX108" s="345"/>
      <c r="CY108" s="363"/>
      <c r="CZ108" s="322"/>
      <c r="DA108" s="825"/>
      <c r="DB108" s="831"/>
      <c r="DC108" s="830"/>
      <c r="DD108" s="307"/>
      <c r="DE108" s="343"/>
      <c r="DF108" s="309"/>
      <c r="DG108" s="92"/>
      <c r="DH108" s="805"/>
      <c r="DI108" s="804"/>
      <c r="DK108" s="345"/>
      <c r="DL108" s="345"/>
      <c r="DM108" s="362"/>
      <c r="DN108" s="347"/>
      <c r="DO108" s="345"/>
      <c r="DP108" s="363"/>
      <c r="DQ108" s="322"/>
      <c r="DR108" s="563"/>
      <c r="DS108" s="569"/>
      <c r="DT108" s="568"/>
      <c r="DU108" s="307"/>
      <c r="DV108" s="343"/>
      <c r="DW108" s="322"/>
    </row>
    <row r="109" spans="1:127">
      <c r="A109" s="306"/>
      <c r="C109" s="307"/>
      <c r="D109" s="307"/>
      <c r="E109" s="308"/>
      <c r="F109" s="309"/>
      <c r="G109" s="360"/>
      <c r="H109" s="310"/>
      <c r="I109" s="349"/>
      <c r="K109" s="390"/>
      <c r="L109" s="393"/>
      <c r="M109" s="346"/>
      <c r="N109" s="347"/>
      <c r="O109" s="394"/>
      <c r="P109" s="308"/>
      <c r="Q109" s="368"/>
      <c r="R109" s="395"/>
      <c r="S109" s="313"/>
      <c r="T109" s="314"/>
      <c r="V109" s="393"/>
      <c r="W109" s="393"/>
      <c r="X109" s="362"/>
      <c r="Y109" s="347"/>
      <c r="Z109" s="393"/>
      <c r="AA109" s="363"/>
      <c r="AB109" s="347"/>
      <c r="AC109" s="394"/>
      <c r="AD109" s="343"/>
      <c r="AE109" s="309"/>
      <c r="AF109" s="369"/>
      <c r="AG109" s="375"/>
      <c r="AH109" s="317"/>
      <c r="AJ109" s="345"/>
      <c r="AK109" s="345"/>
      <c r="AL109" s="362"/>
      <c r="AM109" s="347"/>
      <c r="AN109" s="345"/>
      <c r="AO109" s="363"/>
      <c r="AP109" s="322"/>
      <c r="AQ109" s="307"/>
      <c r="AR109" s="343"/>
      <c r="AS109" s="322"/>
      <c r="AT109" s="371"/>
      <c r="AU109" s="372"/>
      <c r="AV109" s="333"/>
      <c r="AX109" s="345"/>
      <c r="AY109" s="345"/>
      <c r="AZ109" s="362"/>
      <c r="BA109" s="347"/>
      <c r="BB109" s="345"/>
      <c r="BC109" s="363"/>
      <c r="BD109" s="322"/>
      <c r="BE109" s="307"/>
      <c r="BF109" s="343"/>
      <c r="BG109" s="322"/>
      <c r="BH109" s="307"/>
      <c r="BI109" s="343"/>
      <c r="BJ109" s="322"/>
      <c r="BK109" s="440"/>
      <c r="BL109" s="446"/>
      <c r="BM109" s="445"/>
      <c r="BO109" s="345"/>
      <c r="BP109" s="345"/>
      <c r="BQ109" s="362"/>
      <c r="BR109" s="347"/>
      <c r="BS109" s="345"/>
      <c r="BT109" s="363"/>
      <c r="BU109" s="322"/>
      <c r="BV109" s="482"/>
      <c r="BW109" s="488"/>
      <c r="BX109" s="487"/>
      <c r="BY109" s="307"/>
      <c r="BZ109" s="343"/>
      <c r="CA109" s="309"/>
      <c r="CB109" s="482"/>
      <c r="CC109" s="488"/>
      <c r="CD109" s="487"/>
      <c r="CF109" s="345"/>
      <c r="CG109" s="447"/>
      <c r="CH109" s="816"/>
      <c r="CI109" s="814"/>
      <c r="CJ109" s="345"/>
      <c r="CK109" s="363"/>
      <c r="CL109" s="322"/>
      <c r="CM109" s="92"/>
      <c r="CN109" s="805"/>
      <c r="CO109" s="804"/>
      <c r="CP109" s="307"/>
      <c r="CQ109" s="343"/>
      <c r="CR109" s="309"/>
      <c r="CT109" s="345"/>
      <c r="CU109" s="345"/>
      <c r="CV109" s="362"/>
      <c r="CW109" s="347"/>
      <c r="CX109" s="345"/>
      <c r="CY109" s="363"/>
      <c r="CZ109" s="322"/>
      <c r="DA109" s="825"/>
      <c r="DB109" s="831"/>
      <c r="DC109" s="830"/>
      <c r="DD109" s="307"/>
      <c r="DE109" s="343"/>
      <c r="DF109" s="309"/>
      <c r="DG109" s="92"/>
      <c r="DH109" s="805"/>
      <c r="DI109" s="804"/>
      <c r="DK109" s="345"/>
      <c r="DL109" s="345"/>
      <c r="DM109" s="362"/>
      <c r="DN109" s="347"/>
      <c r="DO109" s="345"/>
      <c r="DP109" s="363"/>
      <c r="DQ109" s="322"/>
      <c r="DR109" s="563"/>
      <c r="DS109" s="569"/>
      <c r="DT109" s="568"/>
      <c r="DU109" s="307"/>
      <c r="DV109" s="343"/>
      <c r="DW109" s="322"/>
    </row>
    <row r="110" spans="1:127">
      <c r="A110" s="306"/>
      <c r="C110" s="307"/>
      <c r="D110" s="307"/>
      <c r="E110" s="308"/>
      <c r="F110" s="309"/>
      <c r="G110" s="360"/>
      <c r="H110" s="310"/>
      <c r="I110" s="349"/>
      <c r="K110" s="390"/>
      <c r="L110" s="390"/>
      <c r="M110" s="308"/>
      <c r="N110" s="309"/>
      <c r="O110" s="400"/>
      <c r="P110" s="308"/>
      <c r="Q110" s="368"/>
      <c r="R110" s="401"/>
      <c r="S110" s="313"/>
      <c r="T110" s="314"/>
      <c r="U110" s="402"/>
      <c r="V110" s="390"/>
      <c r="W110" s="390"/>
      <c r="X110" s="403"/>
      <c r="Y110" s="309"/>
      <c r="Z110" s="390"/>
      <c r="AA110" s="343"/>
      <c r="AB110" s="309"/>
      <c r="AC110" s="400"/>
      <c r="AD110" s="343"/>
      <c r="AE110" s="309"/>
      <c r="AF110" s="315"/>
      <c r="AG110" s="370"/>
      <c r="AH110" s="317"/>
      <c r="AI110" s="402"/>
      <c r="AJ110" s="307"/>
      <c r="AK110" s="307"/>
      <c r="AL110" s="403"/>
      <c r="AM110" s="309"/>
      <c r="AN110" s="307"/>
      <c r="AO110" s="343"/>
      <c r="AP110" s="368"/>
      <c r="AQ110" s="307"/>
      <c r="AR110" s="343"/>
      <c r="AS110" s="368"/>
      <c r="AT110" s="318"/>
      <c r="AU110" s="372"/>
      <c r="AV110" s="404"/>
      <c r="AX110" s="307"/>
      <c r="AY110" s="307"/>
      <c r="AZ110" s="403"/>
      <c r="BA110" s="309"/>
      <c r="BB110" s="307"/>
      <c r="BC110" s="343"/>
      <c r="BD110" s="368"/>
      <c r="BE110" s="307"/>
      <c r="BF110" s="343"/>
      <c r="BG110" s="368"/>
      <c r="BH110" s="307"/>
      <c r="BI110" s="343"/>
      <c r="BJ110" s="368"/>
      <c r="BK110" s="440"/>
      <c r="BL110" s="446"/>
      <c r="BM110" s="451"/>
      <c r="BO110" s="307"/>
      <c r="BP110" s="307"/>
      <c r="BQ110" s="403"/>
      <c r="BR110" s="309"/>
      <c r="BS110" s="307"/>
      <c r="BT110" s="343"/>
      <c r="BU110" s="368"/>
      <c r="BV110" s="482"/>
      <c r="BW110" s="488"/>
      <c r="BX110" s="494"/>
      <c r="BY110" s="307"/>
      <c r="BZ110" s="343"/>
      <c r="CA110" s="309"/>
      <c r="CB110" s="482"/>
      <c r="CC110" s="488"/>
      <c r="CD110" s="494"/>
      <c r="CF110" s="307"/>
      <c r="CG110" s="440"/>
      <c r="CH110" s="817"/>
      <c r="CI110" s="442"/>
      <c r="CJ110" s="307"/>
      <c r="CK110" s="343"/>
      <c r="CL110" s="368"/>
      <c r="CM110" s="92"/>
      <c r="CN110" s="805"/>
      <c r="CO110" s="811"/>
      <c r="CP110" s="307"/>
      <c r="CQ110" s="343"/>
      <c r="CR110" s="309"/>
      <c r="CT110" s="307"/>
      <c r="CU110" s="307"/>
      <c r="CV110" s="403"/>
      <c r="CW110" s="309"/>
      <c r="CX110" s="307"/>
      <c r="CY110" s="343"/>
      <c r="CZ110" s="368"/>
      <c r="DA110" s="825"/>
      <c r="DB110" s="831"/>
      <c r="DC110" s="837"/>
      <c r="DD110" s="307"/>
      <c r="DE110" s="343"/>
      <c r="DF110" s="309"/>
      <c r="DG110" s="92"/>
      <c r="DH110" s="805"/>
      <c r="DI110" s="811"/>
      <c r="DK110" s="307"/>
      <c r="DL110" s="307"/>
      <c r="DM110" s="403"/>
      <c r="DN110" s="309"/>
      <c r="DO110" s="307"/>
      <c r="DP110" s="343"/>
      <c r="DQ110" s="368"/>
      <c r="DR110" s="563"/>
      <c r="DS110" s="569"/>
      <c r="DT110" s="575"/>
      <c r="DU110" s="307"/>
      <c r="DV110" s="343"/>
      <c r="DW110" s="368"/>
    </row>
    <row r="111" spans="1:127">
      <c r="A111" s="352"/>
      <c r="C111" s="307"/>
      <c r="D111" s="307"/>
      <c r="E111" s="308"/>
      <c r="F111" s="322"/>
      <c r="G111" s="360"/>
      <c r="H111" s="310"/>
      <c r="I111" s="349"/>
      <c r="J111" s="359"/>
      <c r="K111" s="307"/>
      <c r="L111" s="345"/>
      <c r="M111" s="346"/>
      <c r="N111" s="347"/>
      <c r="O111" s="307"/>
      <c r="P111" s="308"/>
      <c r="Q111" s="322"/>
      <c r="R111" s="361"/>
      <c r="S111" s="313"/>
      <c r="T111" s="314"/>
      <c r="V111" s="345"/>
      <c r="W111" s="345"/>
      <c r="X111" s="362"/>
      <c r="Y111" s="347"/>
      <c r="Z111" s="345"/>
      <c r="AA111" s="363"/>
      <c r="AB111" s="347"/>
      <c r="AC111" s="307"/>
      <c r="AD111" s="343"/>
      <c r="AE111" s="322"/>
      <c r="AF111" s="369"/>
      <c r="AG111" s="375"/>
      <c r="AH111" s="330"/>
      <c r="AJ111" s="345"/>
      <c r="AK111" s="345"/>
      <c r="AL111" s="362"/>
      <c r="AM111" s="347"/>
      <c r="AN111" s="345"/>
      <c r="AO111" s="363"/>
      <c r="AP111" s="347"/>
      <c r="AQ111" s="321"/>
      <c r="AR111" s="343"/>
      <c r="AS111" s="309"/>
      <c r="AT111" s="371"/>
      <c r="AU111" s="372"/>
      <c r="AV111" s="320"/>
      <c r="AX111" s="345"/>
      <c r="AY111" s="345"/>
      <c r="AZ111" s="362"/>
      <c r="BA111" s="347"/>
      <c r="BB111" s="345"/>
      <c r="BC111" s="363"/>
      <c r="BD111" s="347"/>
      <c r="BE111" s="321"/>
      <c r="BF111" s="343"/>
      <c r="BG111" s="309"/>
      <c r="BH111" s="321"/>
      <c r="BI111" s="343"/>
      <c r="BJ111" s="309"/>
      <c r="BK111" s="443"/>
      <c r="BL111" s="446"/>
      <c r="BM111" s="442"/>
      <c r="BO111" s="345"/>
      <c r="BP111" s="345"/>
      <c r="BQ111" s="362"/>
      <c r="BR111" s="347"/>
      <c r="BS111" s="345"/>
      <c r="BT111" s="363"/>
      <c r="BU111" s="347"/>
      <c r="BV111" s="485"/>
      <c r="BW111" s="488"/>
      <c r="BX111" s="484"/>
      <c r="BY111" s="321"/>
      <c r="BZ111" s="343"/>
      <c r="CA111" s="309"/>
      <c r="CB111" s="485"/>
      <c r="CC111" s="488"/>
      <c r="CD111" s="484"/>
      <c r="CF111" s="345"/>
      <c r="CG111" s="447"/>
      <c r="CH111" s="816"/>
      <c r="CI111" s="814"/>
      <c r="CJ111" s="345"/>
      <c r="CK111" s="363"/>
      <c r="CL111" s="347"/>
      <c r="CM111" s="53"/>
      <c r="CN111" s="805"/>
      <c r="CO111" s="803"/>
      <c r="CP111" s="321"/>
      <c r="CQ111" s="343"/>
      <c r="CR111" s="309"/>
      <c r="CT111" s="345"/>
      <c r="CU111" s="345"/>
      <c r="CV111" s="362"/>
      <c r="CW111" s="347"/>
      <c r="CX111" s="345"/>
      <c r="CY111" s="363"/>
      <c r="CZ111" s="347"/>
      <c r="DA111" s="828"/>
      <c r="DB111" s="831"/>
      <c r="DC111" s="827"/>
      <c r="DD111" s="321"/>
      <c r="DE111" s="343"/>
      <c r="DF111" s="309"/>
      <c r="DG111" s="53"/>
      <c r="DH111" s="805"/>
      <c r="DI111" s="803"/>
      <c r="DK111" s="345"/>
      <c r="DL111" s="345"/>
      <c r="DM111" s="362"/>
      <c r="DN111" s="347"/>
      <c r="DO111" s="345"/>
      <c r="DP111" s="363"/>
      <c r="DQ111" s="347"/>
      <c r="DR111" s="566"/>
      <c r="DS111" s="569"/>
      <c r="DT111" s="565"/>
      <c r="DU111" s="321"/>
      <c r="DV111" s="343"/>
      <c r="DW111" s="309"/>
    </row>
    <row r="112" spans="1:127">
      <c r="A112" s="306"/>
      <c r="C112" s="307"/>
      <c r="D112" s="307"/>
      <c r="E112" s="308"/>
      <c r="F112" s="322"/>
      <c r="G112" s="351"/>
      <c r="H112" s="310"/>
      <c r="I112" s="349"/>
      <c r="J112" s="359"/>
      <c r="K112" s="307"/>
      <c r="L112" s="345"/>
      <c r="M112" s="346"/>
      <c r="N112" s="347"/>
      <c r="O112" s="321"/>
      <c r="P112" s="308"/>
      <c r="Q112" s="309"/>
      <c r="R112" s="361"/>
      <c r="S112" s="313"/>
      <c r="T112" s="314"/>
      <c r="V112" s="345"/>
      <c r="W112" s="345"/>
      <c r="X112" s="362"/>
      <c r="Y112" s="347"/>
      <c r="Z112" s="345"/>
      <c r="AA112" s="363"/>
      <c r="AB112" s="347"/>
      <c r="AC112" s="307"/>
      <c r="AD112" s="343"/>
      <c r="AE112" s="309"/>
      <c r="AF112" s="369"/>
      <c r="AG112" s="370"/>
      <c r="AH112" s="356"/>
      <c r="AJ112" s="345"/>
      <c r="AK112" s="345"/>
      <c r="AL112" s="362"/>
      <c r="AM112" s="347"/>
      <c r="AN112" s="345"/>
      <c r="AO112" s="363"/>
      <c r="AP112" s="347"/>
      <c r="AQ112" s="307"/>
      <c r="AR112" s="343"/>
      <c r="AS112" s="322"/>
      <c r="AT112" s="371"/>
      <c r="AU112" s="372"/>
      <c r="AV112" s="333"/>
      <c r="AX112" s="345"/>
      <c r="AY112" s="345"/>
      <c r="AZ112" s="362"/>
      <c r="BA112" s="347"/>
      <c r="BB112" s="345"/>
      <c r="BC112" s="363"/>
      <c r="BD112" s="347"/>
      <c r="BE112" s="307"/>
      <c r="BF112" s="343"/>
      <c r="BG112" s="322"/>
      <c r="BH112" s="307"/>
      <c r="BI112" s="343"/>
      <c r="BJ112" s="322"/>
      <c r="BK112" s="440"/>
      <c r="BL112" s="446"/>
      <c r="BM112" s="445"/>
      <c r="BO112" s="345"/>
      <c r="BP112" s="345"/>
      <c r="BQ112" s="362"/>
      <c r="BR112" s="347"/>
      <c r="BS112" s="345"/>
      <c r="BT112" s="363"/>
      <c r="BU112" s="347"/>
      <c r="BV112" s="482"/>
      <c r="BW112" s="488"/>
      <c r="BX112" s="487"/>
      <c r="BY112" s="307"/>
      <c r="BZ112" s="343"/>
      <c r="CA112" s="309"/>
      <c r="CB112" s="482"/>
      <c r="CC112" s="488"/>
      <c r="CD112" s="487"/>
      <c r="CF112" s="345"/>
      <c r="CG112" s="447"/>
      <c r="CH112" s="816"/>
      <c r="CI112" s="814"/>
      <c r="CJ112" s="345"/>
      <c r="CK112" s="363"/>
      <c r="CL112" s="347"/>
      <c r="CM112" s="92"/>
      <c r="CN112" s="805"/>
      <c r="CO112" s="804"/>
      <c r="CP112" s="307"/>
      <c r="CQ112" s="343"/>
      <c r="CR112" s="309"/>
      <c r="CT112" s="345"/>
      <c r="CU112" s="345"/>
      <c r="CV112" s="362"/>
      <c r="CW112" s="347"/>
      <c r="CX112" s="345"/>
      <c r="CY112" s="363"/>
      <c r="CZ112" s="347"/>
      <c r="DA112" s="825"/>
      <c r="DB112" s="831"/>
      <c r="DC112" s="830"/>
      <c r="DD112" s="307"/>
      <c r="DE112" s="343"/>
      <c r="DF112" s="309"/>
      <c r="DG112" s="92"/>
      <c r="DH112" s="805"/>
      <c r="DI112" s="804"/>
      <c r="DK112" s="345"/>
      <c r="DL112" s="345"/>
      <c r="DM112" s="362"/>
      <c r="DN112" s="347"/>
      <c r="DO112" s="345"/>
      <c r="DP112" s="363"/>
      <c r="DQ112" s="347"/>
      <c r="DR112" s="563"/>
      <c r="DS112" s="569"/>
      <c r="DT112" s="568"/>
      <c r="DU112" s="307"/>
      <c r="DV112" s="343"/>
      <c r="DW112" s="322"/>
    </row>
    <row r="113" spans="1:127">
      <c r="A113" s="306"/>
      <c r="C113" s="307"/>
      <c r="D113" s="307"/>
      <c r="E113" s="308"/>
      <c r="F113" s="309"/>
      <c r="G113" s="360"/>
      <c r="H113" s="310"/>
      <c r="I113" s="349"/>
      <c r="J113" s="359"/>
      <c r="K113" s="307"/>
      <c r="L113" s="345"/>
      <c r="M113" s="346"/>
      <c r="N113" s="347"/>
      <c r="O113" s="307"/>
      <c r="P113" s="308"/>
      <c r="Q113" s="322"/>
      <c r="R113" s="361"/>
      <c r="S113" s="313"/>
      <c r="T113" s="327"/>
      <c r="V113" s="345"/>
      <c r="W113" s="345"/>
      <c r="X113" s="362"/>
      <c r="Y113" s="347"/>
      <c r="Z113" s="345"/>
      <c r="AA113" s="363"/>
      <c r="AB113" s="347"/>
      <c r="AC113" s="321"/>
      <c r="AD113" s="343"/>
      <c r="AE113" s="309"/>
      <c r="AF113" s="369"/>
      <c r="AG113" s="367"/>
      <c r="AH113" s="317"/>
      <c r="AJ113" s="345"/>
      <c r="AK113" s="345"/>
      <c r="AL113" s="362"/>
      <c r="AM113" s="347"/>
      <c r="AN113" s="345"/>
      <c r="AO113" s="363"/>
      <c r="AP113" s="347"/>
      <c r="AQ113" s="307"/>
      <c r="AR113" s="343"/>
      <c r="AS113" s="309"/>
      <c r="AT113" s="371"/>
      <c r="AU113" s="372"/>
      <c r="AV113" s="358"/>
      <c r="AX113" s="345"/>
      <c r="AY113" s="345"/>
      <c r="AZ113" s="362"/>
      <c r="BA113" s="347"/>
      <c r="BB113" s="345"/>
      <c r="BC113" s="363"/>
      <c r="BD113" s="347"/>
      <c r="BE113" s="307"/>
      <c r="BF113" s="343"/>
      <c r="BG113" s="309"/>
      <c r="BH113" s="307"/>
      <c r="BI113" s="343"/>
      <c r="BJ113" s="309"/>
      <c r="BK113" s="440"/>
      <c r="BL113" s="446"/>
      <c r="BM113" s="442"/>
      <c r="BO113" s="345"/>
      <c r="BP113" s="345"/>
      <c r="BQ113" s="362"/>
      <c r="BR113" s="347"/>
      <c r="BS113" s="345"/>
      <c r="BT113" s="363"/>
      <c r="BU113" s="347"/>
      <c r="BV113" s="482"/>
      <c r="BW113" s="488"/>
      <c r="BX113" s="484"/>
      <c r="BY113" s="307"/>
      <c r="BZ113" s="343"/>
      <c r="CA113" s="309"/>
      <c r="CB113" s="482"/>
      <c r="CC113" s="488"/>
      <c r="CD113" s="484"/>
      <c r="CF113" s="345"/>
      <c r="CG113" s="447"/>
      <c r="CH113" s="816"/>
      <c r="CI113" s="814"/>
      <c r="CJ113" s="345"/>
      <c r="CK113" s="363"/>
      <c r="CL113" s="347"/>
      <c r="CM113" s="92"/>
      <c r="CN113" s="805"/>
      <c r="CO113" s="803"/>
      <c r="CP113" s="307"/>
      <c r="CQ113" s="343"/>
      <c r="CR113" s="309"/>
      <c r="CT113" s="345"/>
      <c r="CU113" s="345"/>
      <c r="CV113" s="362"/>
      <c r="CW113" s="347"/>
      <c r="CX113" s="345"/>
      <c r="CY113" s="363"/>
      <c r="CZ113" s="347"/>
      <c r="DA113" s="825"/>
      <c r="DB113" s="831"/>
      <c r="DC113" s="827"/>
      <c r="DD113" s="307"/>
      <c r="DE113" s="343"/>
      <c r="DF113" s="309"/>
      <c r="DG113" s="92"/>
      <c r="DH113" s="805"/>
      <c r="DI113" s="803"/>
      <c r="DK113" s="345"/>
      <c r="DL113" s="345"/>
      <c r="DM113" s="362"/>
      <c r="DN113" s="347"/>
      <c r="DO113" s="345"/>
      <c r="DP113" s="363"/>
      <c r="DQ113" s="347"/>
      <c r="DR113" s="563"/>
      <c r="DS113" s="569"/>
      <c r="DT113" s="565"/>
      <c r="DU113" s="307"/>
      <c r="DV113" s="343"/>
      <c r="DW113" s="309"/>
    </row>
    <row r="114" spans="1:127">
      <c r="A114" s="306"/>
      <c r="C114" s="307"/>
      <c r="D114" s="307"/>
      <c r="E114" s="308"/>
      <c r="F114" s="322"/>
      <c r="G114" s="351"/>
      <c r="H114" s="310"/>
      <c r="I114" s="349"/>
      <c r="J114" s="359"/>
      <c r="K114" s="307"/>
      <c r="L114" s="307"/>
      <c r="M114" s="346"/>
      <c r="N114" s="347"/>
      <c r="O114" s="345"/>
      <c r="P114" s="308"/>
      <c r="Q114" s="309"/>
      <c r="R114" s="361"/>
      <c r="S114" s="313"/>
      <c r="T114" s="354"/>
      <c r="V114" s="345"/>
      <c r="W114" s="345"/>
      <c r="X114" s="362"/>
      <c r="Y114" s="347"/>
      <c r="Z114" s="345"/>
      <c r="AA114" s="363"/>
      <c r="AB114" s="347"/>
      <c r="AC114" s="307"/>
      <c r="AD114" s="343"/>
      <c r="AE114" s="322"/>
      <c r="AF114" s="369"/>
      <c r="AG114" s="375"/>
      <c r="AH114" s="317"/>
      <c r="AJ114" s="345"/>
      <c r="AK114" s="345"/>
      <c r="AL114" s="362"/>
      <c r="AM114" s="347"/>
      <c r="AN114" s="345"/>
      <c r="AO114" s="363"/>
      <c r="AP114" s="347"/>
      <c r="AQ114" s="307"/>
      <c r="AR114" s="343"/>
      <c r="AS114" s="322"/>
      <c r="AT114" s="371"/>
      <c r="AU114" s="372"/>
      <c r="AV114" s="320"/>
      <c r="AX114" s="345"/>
      <c r="AY114" s="345"/>
      <c r="AZ114" s="362"/>
      <c r="BA114" s="347"/>
      <c r="BB114" s="345"/>
      <c r="BC114" s="363"/>
      <c r="BD114" s="347"/>
      <c r="BE114" s="307"/>
      <c r="BF114" s="343"/>
      <c r="BG114" s="322"/>
      <c r="BH114" s="307"/>
      <c r="BI114" s="343"/>
      <c r="BJ114" s="322"/>
      <c r="BK114" s="440"/>
      <c r="BL114" s="446"/>
      <c r="BM114" s="445"/>
      <c r="BO114" s="345"/>
      <c r="BP114" s="345"/>
      <c r="BQ114" s="362"/>
      <c r="BR114" s="347"/>
      <c r="BS114" s="345"/>
      <c r="BT114" s="363"/>
      <c r="BU114" s="347"/>
      <c r="BV114" s="482"/>
      <c r="BW114" s="488"/>
      <c r="BX114" s="487"/>
      <c r="BY114" s="307"/>
      <c r="BZ114" s="343"/>
      <c r="CA114" s="309"/>
      <c r="CB114" s="482"/>
      <c r="CC114" s="488"/>
      <c r="CD114" s="487"/>
      <c r="CF114" s="345"/>
      <c r="CG114" s="447"/>
      <c r="CH114" s="816"/>
      <c r="CI114" s="814"/>
      <c r="CJ114" s="345"/>
      <c r="CK114" s="363"/>
      <c r="CL114" s="347"/>
      <c r="CM114" s="92"/>
      <c r="CN114" s="805"/>
      <c r="CO114" s="804"/>
      <c r="CP114" s="307"/>
      <c r="CQ114" s="343"/>
      <c r="CR114" s="309"/>
      <c r="CT114" s="345"/>
      <c r="CU114" s="345"/>
      <c r="CV114" s="362"/>
      <c r="CW114" s="347"/>
      <c r="CX114" s="345"/>
      <c r="CY114" s="363"/>
      <c r="CZ114" s="347"/>
      <c r="DA114" s="825"/>
      <c r="DB114" s="831"/>
      <c r="DC114" s="830"/>
      <c r="DD114" s="307"/>
      <c r="DE114" s="343"/>
      <c r="DF114" s="309"/>
      <c r="DG114" s="92"/>
      <c r="DH114" s="805"/>
      <c r="DI114" s="804"/>
      <c r="DK114" s="345"/>
      <c r="DL114" s="345"/>
      <c r="DM114" s="362"/>
      <c r="DN114" s="347"/>
      <c r="DO114" s="345"/>
      <c r="DP114" s="363"/>
      <c r="DQ114" s="347"/>
      <c r="DR114" s="563"/>
      <c r="DS114" s="569"/>
      <c r="DT114" s="568"/>
      <c r="DU114" s="307"/>
      <c r="DV114" s="343"/>
      <c r="DW114" s="322"/>
    </row>
    <row r="115" spans="1:127">
      <c r="A115" s="306"/>
      <c r="C115" s="307"/>
      <c r="D115" s="307"/>
      <c r="E115" s="308"/>
      <c r="F115" s="309"/>
      <c r="G115" s="360"/>
      <c r="H115" s="310"/>
      <c r="I115" s="349"/>
      <c r="J115" s="359"/>
      <c r="K115" s="307"/>
      <c r="L115" s="307"/>
      <c r="M115" s="346"/>
      <c r="N115" s="347"/>
      <c r="O115" s="307"/>
      <c r="P115" s="308"/>
      <c r="Q115" s="309"/>
      <c r="R115" s="361"/>
      <c r="S115" s="313"/>
      <c r="T115" s="354"/>
      <c r="V115" s="345"/>
      <c r="W115" s="345"/>
      <c r="X115" s="362"/>
      <c r="Y115" s="347"/>
      <c r="Z115" s="345"/>
      <c r="AA115" s="363"/>
      <c r="AB115" s="347"/>
      <c r="AC115" s="307"/>
      <c r="AD115" s="343"/>
      <c r="AE115" s="322"/>
      <c r="AF115" s="369"/>
      <c r="AG115" s="375"/>
      <c r="AH115" s="330"/>
      <c r="AJ115" s="345"/>
      <c r="AK115" s="345"/>
      <c r="AL115" s="362"/>
      <c r="AM115" s="347"/>
      <c r="AN115" s="345"/>
      <c r="AO115" s="363"/>
      <c r="AP115" s="347"/>
      <c r="AQ115" s="321"/>
      <c r="AR115" s="343"/>
      <c r="AS115" s="309"/>
      <c r="AT115" s="371"/>
      <c r="AU115" s="372"/>
      <c r="AV115" s="320"/>
      <c r="AX115" s="345"/>
      <c r="AY115" s="345"/>
      <c r="AZ115" s="362"/>
      <c r="BA115" s="347"/>
      <c r="BB115" s="345"/>
      <c r="BC115" s="363"/>
      <c r="BD115" s="347"/>
      <c r="BE115" s="321"/>
      <c r="BF115" s="343"/>
      <c r="BG115" s="309"/>
      <c r="BH115" s="321"/>
      <c r="BI115" s="343"/>
      <c r="BJ115" s="309"/>
      <c r="BK115" s="443"/>
      <c r="BL115" s="446"/>
      <c r="BM115" s="442"/>
      <c r="BO115" s="345"/>
      <c r="BP115" s="345"/>
      <c r="BQ115" s="362"/>
      <c r="BR115" s="347"/>
      <c r="BS115" s="345"/>
      <c r="BT115" s="363"/>
      <c r="BU115" s="347"/>
      <c r="BV115" s="485"/>
      <c r="BW115" s="488"/>
      <c r="BX115" s="484"/>
      <c r="BY115" s="321"/>
      <c r="BZ115" s="343"/>
      <c r="CA115" s="309"/>
      <c r="CB115" s="485"/>
      <c r="CC115" s="488"/>
      <c r="CD115" s="484"/>
      <c r="CF115" s="345"/>
      <c r="CG115" s="447"/>
      <c r="CH115" s="816"/>
      <c r="CI115" s="814"/>
      <c r="CJ115" s="345"/>
      <c r="CK115" s="363"/>
      <c r="CL115" s="347"/>
      <c r="CM115" s="53"/>
      <c r="CN115" s="805"/>
      <c r="CO115" s="803"/>
      <c r="CP115" s="321"/>
      <c r="CQ115" s="343"/>
      <c r="CR115" s="309"/>
      <c r="CT115" s="345"/>
      <c r="CU115" s="345"/>
      <c r="CV115" s="362"/>
      <c r="CW115" s="347"/>
      <c r="CX115" s="345"/>
      <c r="CY115" s="363"/>
      <c r="CZ115" s="347"/>
      <c r="DA115" s="828"/>
      <c r="DB115" s="831"/>
      <c r="DC115" s="827"/>
      <c r="DD115" s="321"/>
      <c r="DE115" s="343"/>
      <c r="DF115" s="309"/>
      <c r="DG115" s="53"/>
      <c r="DH115" s="805"/>
      <c r="DI115" s="803"/>
      <c r="DK115" s="345"/>
      <c r="DL115" s="345"/>
      <c r="DM115" s="362"/>
      <c r="DN115" s="347"/>
      <c r="DO115" s="345"/>
      <c r="DP115" s="363"/>
      <c r="DQ115" s="347"/>
      <c r="DR115" s="566"/>
      <c r="DS115" s="569"/>
      <c r="DT115" s="565"/>
      <c r="DU115" s="321"/>
      <c r="DV115" s="343"/>
      <c r="DW115" s="309"/>
    </row>
    <row r="116" spans="1:127">
      <c r="A116" s="306"/>
      <c r="C116" s="307"/>
      <c r="D116" s="307"/>
      <c r="E116" s="308"/>
      <c r="F116" s="309"/>
      <c r="G116" s="360"/>
      <c r="H116" s="310"/>
      <c r="I116" s="349"/>
      <c r="J116" s="359"/>
      <c r="K116" s="307"/>
      <c r="L116" s="345"/>
      <c r="M116" s="346"/>
      <c r="N116" s="347"/>
      <c r="O116" s="307"/>
      <c r="P116" s="308"/>
      <c r="Q116" s="322"/>
      <c r="R116" s="361"/>
      <c r="S116" s="313"/>
      <c r="T116" s="314"/>
      <c r="V116" s="345"/>
      <c r="W116" s="345"/>
      <c r="X116" s="362"/>
      <c r="Y116" s="347"/>
      <c r="Z116" s="345"/>
      <c r="AA116" s="363"/>
      <c r="AB116" s="347"/>
      <c r="AC116" s="321"/>
      <c r="AD116" s="343"/>
      <c r="AE116" s="309"/>
      <c r="AF116" s="369"/>
      <c r="AG116" s="375"/>
      <c r="AH116" s="317"/>
      <c r="AJ116" s="345"/>
      <c r="AK116" s="345"/>
      <c r="AL116" s="362"/>
      <c r="AM116" s="347"/>
      <c r="AN116" s="345"/>
      <c r="AO116" s="363"/>
      <c r="AP116" s="347"/>
      <c r="AQ116" s="307"/>
      <c r="AR116" s="343"/>
      <c r="AS116" s="322"/>
      <c r="AT116" s="371"/>
      <c r="AU116" s="372"/>
      <c r="AV116" s="333"/>
      <c r="AX116" s="345"/>
      <c r="AY116" s="345"/>
      <c r="AZ116" s="362"/>
      <c r="BA116" s="347"/>
      <c r="BB116" s="345"/>
      <c r="BC116" s="363"/>
      <c r="BD116" s="347"/>
      <c r="BE116" s="307"/>
      <c r="BF116" s="343"/>
      <c r="BG116" s="322"/>
      <c r="BH116" s="307"/>
      <c r="BI116" s="343"/>
      <c r="BJ116" s="322"/>
      <c r="BK116" s="440"/>
      <c r="BL116" s="446"/>
      <c r="BM116" s="445"/>
      <c r="BO116" s="345"/>
      <c r="BP116" s="345"/>
      <c r="BQ116" s="362"/>
      <c r="BR116" s="347"/>
      <c r="BS116" s="345"/>
      <c r="BT116" s="363"/>
      <c r="BU116" s="347"/>
      <c r="BV116" s="482"/>
      <c r="BW116" s="488"/>
      <c r="BX116" s="487"/>
      <c r="BY116" s="307"/>
      <c r="BZ116" s="343"/>
      <c r="CA116" s="309"/>
      <c r="CB116" s="482"/>
      <c r="CC116" s="488"/>
      <c r="CD116" s="487"/>
      <c r="CF116" s="345"/>
      <c r="CG116" s="447"/>
      <c r="CH116" s="816"/>
      <c r="CI116" s="814"/>
      <c r="CJ116" s="345"/>
      <c r="CK116" s="363"/>
      <c r="CL116" s="347"/>
      <c r="CM116" s="92"/>
      <c r="CN116" s="805"/>
      <c r="CO116" s="804"/>
      <c r="CP116" s="307"/>
      <c r="CQ116" s="343"/>
      <c r="CR116" s="309"/>
      <c r="CT116" s="345"/>
      <c r="CU116" s="345"/>
      <c r="CV116" s="362"/>
      <c r="CW116" s="347"/>
      <c r="CX116" s="345"/>
      <c r="CY116" s="363"/>
      <c r="CZ116" s="347"/>
      <c r="DA116" s="825"/>
      <c r="DB116" s="831"/>
      <c r="DC116" s="830"/>
      <c r="DD116" s="307"/>
      <c r="DE116" s="343"/>
      <c r="DF116" s="309"/>
      <c r="DG116" s="92"/>
      <c r="DH116" s="805"/>
      <c r="DI116" s="804"/>
      <c r="DK116" s="345"/>
      <c r="DL116" s="345"/>
      <c r="DM116" s="362"/>
      <c r="DN116" s="347"/>
      <c r="DO116" s="345"/>
      <c r="DP116" s="363"/>
      <c r="DQ116" s="347"/>
      <c r="DR116" s="563"/>
      <c r="DS116" s="569"/>
      <c r="DT116" s="568"/>
      <c r="DU116" s="307"/>
      <c r="DV116" s="343"/>
      <c r="DW116" s="322"/>
    </row>
    <row r="117" spans="1:127">
      <c r="A117" s="306"/>
      <c r="C117" s="307"/>
      <c r="D117" s="307"/>
      <c r="E117" s="308"/>
      <c r="F117" s="309"/>
      <c r="G117" s="360"/>
      <c r="H117" s="310"/>
      <c r="I117" s="349"/>
      <c r="J117" s="359"/>
      <c r="K117" s="307"/>
      <c r="L117" s="345"/>
      <c r="M117" s="346"/>
      <c r="N117" s="347"/>
      <c r="O117" s="321"/>
      <c r="P117" s="308"/>
      <c r="Q117" s="309"/>
      <c r="R117" s="361"/>
      <c r="S117" s="313"/>
      <c r="T117" s="314"/>
      <c r="V117" s="345"/>
      <c r="W117" s="345"/>
      <c r="X117" s="362"/>
      <c r="Y117" s="347"/>
      <c r="Z117" s="345"/>
      <c r="AA117" s="363"/>
      <c r="AB117" s="347"/>
      <c r="AC117" s="307"/>
      <c r="AD117" s="343"/>
      <c r="AE117" s="322"/>
      <c r="AF117" s="369"/>
      <c r="AG117" s="375"/>
      <c r="AH117" s="330"/>
      <c r="AJ117" s="345"/>
      <c r="AK117" s="345"/>
      <c r="AL117" s="362"/>
      <c r="AM117" s="347"/>
      <c r="AN117" s="345"/>
      <c r="AO117" s="363"/>
      <c r="AP117" s="347"/>
      <c r="AQ117" s="307"/>
      <c r="AR117" s="343"/>
      <c r="AS117" s="309"/>
      <c r="AT117" s="371"/>
      <c r="AU117" s="372"/>
      <c r="AV117" s="358"/>
      <c r="AX117" s="345"/>
      <c r="AY117" s="345"/>
      <c r="AZ117" s="362"/>
      <c r="BA117" s="347"/>
      <c r="BB117" s="345"/>
      <c r="BC117" s="363"/>
      <c r="BD117" s="347"/>
      <c r="BE117" s="307"/>
      <c r="BF117" s="343"/>
      <c r="BG117" s="309"/>
      <c r="BH117" s="307"/>
      <c r="BI117" s="343"/>
      <c r="BJ117" s="309"/>
      <c r="BK117" s="440"/>
      <c r="BL117" s="446"/>
      <c r="BM117" s="442"/>
      <c r="BO117" s="345"/>
      <c r="BP117" s="345"/>
      <c r="BQ117" s="362"/>
      <c r="BR117" s="347"/>
      <c r="BS117" s="345"/>
      <c r="BT117" s="363"/>
      <c r="BU117" s="347"/>
      <c r="BV117" s="482"/>
      <c r="BW117" s="488"/>
      <c r="BX117" s="484"/>
      <c r="BY117" s="307"/>
      <c r="BZ117" s="343"/>
      <c r="CA117" s="309"/>
      <c r="CB117" s="482"/>
      <c r="CC117" s="488"/>
      <c r="CD117" s="484"/>
      <c r="CF117" s="345"/>
      <c r="CG117" s="447"/>
      <c r="CH117" s="816"/>
      <c r="CI117" s="814"/>
      <c r="CJ117" s="345"/>
      <c r="CK117" s="363"/>
      <c r="CL117" s="347"/>
      <c r="CM117" s="92"/>
      <c r="CN117" s="805"/>
      <c r="CO117" s="803"/>
      <c r="CP117" s="307"/>
      <c r="CQ117" s="343"/>
      <c r="CR117" s="309"/>
      <c r="CT117" s="345"/>
      <c r="CU117" s="345"/>
      <c r="CV117" s="362"/>
      <c r="CW117" s="347"/>
      <c r="CX117" s="345"/>
      <c r="CY117" s="363"/>
      <c r="CZ117" s="347"/>
      <c r="DA117" s="825"/>
      <c r="DB117" s="831"/>
      <c r="DC117" s="827"/>
      <c r="DD117" s="307"/>
      <c r="DE117" s="343"/>
      <c r="DF117" s="309"/>
      <c r="DG117" s="92"/>
      <c r="DH117" s="805"/>
      <c r="DI117" s="803"/>
      <c r="DK117" s="345"/>
      <c r="DL117" s="345"/>
      <c r="DM117" s="362"/>
      <c r="DN117" s="347"/>
      <c r="DO117" s="345"/>
      <c r="DP117" s="363"/>
      <c r="DQ117" s="347"/>
      <c r="DR117" s="563"/>
      <c r="DS117" s="569"/>
      <c r="DT117" s="565"/>
      <c r="DU117" s="307"/>
      <c r="DV117" s="343"/>
      <c r="DW117" s="309"/>
    </row>
    <row r="118" spans="1:127">
      <c r="A118" s="306"/>
      <c r="C118" s="307"/>
      <c r="D118" s="307"/>
      <c r="E118" s="308"/>
      <c r="F118" s="309"/>
      <c r="G118" s="360"/>
      <c r="H118" s="310"/>
      <c r="I118" s="349"/>
      <c r="J118" s="359"/>
      <c r="K118" s="307"/>
      <c r="L118" s="345"/>
      <c r="M118" s="346"/>
      <c r="N118" s="347"/>
      <c r="O118" s="307"/>
      <c r="P118" s="308"/>
      <c r="Q118" s="322"/>
      <c r="R118" s="361"/>
      <c r="S118" s="313"/>
      <c r="T118" s="327"/>
      <c r="V118" s="345"/>
      <c r="W118" s="345"/>
      <c r="X118" s="362"/>
      <c r="Y118" s="347"/>
      <c r="Z118" s="345"/>
      <c r="AA118" s="363"/>
      <c r="AB118" s="347"/>
      <c r="AC118" s="307"/>
      <c r="AD118" s="343"/>
      <c r="AE118" s="309"/>
      <c r="AF118" s="369"/>
      <c r="AG118" s="375"/>
      <c r="AH118" s="356"/>
      <c r="AJ118" s="345"/>
      <c r="AK118" s="345"/>
      <c r="AL118" s="362"/>
      <c r="AM118" s="347"/>
      <c r="AN118" s="345"/>
      <c r="AO118" s="363"/>
      <c r="AP118" s="347"/>
      <c r="AQ118" s="307"/>
      <c r="AR118" s="343"/>
      <c r="AS118" s="322"/>
      <c r="AT118" s="371"/>
      <c r="AU118" s="372"/>
      <c r="AV118" s="320"/>
      <c r="AX118" s="345"/>
      <c r="AY118" s="345"/>
      <c r="AZ118" s="362"/>
      <c r="BA118" s="347"/>
      <c r="BB118" s="345"/>
      <c r="BC118" s="363"/>
      <c r="BD118" s="347"/>
      <c r="BE118" s="307"/>
      <c r="BF118" s="343"/>
      <c r="BG118" s="322"/>
      <c r="BH118" s="307"/>
      <c r="BI118" s="343"/>
      <c r="BJ118" s="322"/>
      <c r="BK118" s="440"/>
      <c r="BL118" s="446"/>
      <c r="BM118" s="445"/>
      <c r="BO118" s="345"/>
      <c r="BP118" s="345"/>
      <c r="BQ118" s="362"/>
      <c r="BR118" s="347"/>
      <c r="BS118" s="345"/>
      <c r="BT118" s="363"/>
      <c r="BU118" s="347"/>
      <c r="BV118" s="482"/>
      <c r="BW118" s="488"/>
      <c r="BX118" s="487"/>
      <c r="BY118" s="307"/>
      <c r="BZ118" s="343"/>
      <c r="CA118" s="309"/>
      <c r="CB118" s="482"/>
      <c r="CC118" s="488"/>
      <c r="CD118" s="487"/>
      <c r="CF118" s="345"/>
      <c r="CG118" s="447"/>
      <c r="CH118" s="816"/>
      <c r="CI118" s="814"/>
      <c r="CJ118" s="345"/>
      <c r="CK118" s="363"/>
      <c r="CL118" s="347"/>
      <c r="CM118" s="92"/>
      <c r="CN118" s="805"/>
      <c r="CO118" s="804"/>
      <c r="CP118" s="307"/>
      <c r="CQ118" s="343"/>
      <c r="CR118" s="309"/>
      <c r="CT118" s="345"/>
      <c r="CU118" s="345"/>
      <c r="CV118" s="362"/>
      <c r="CW118" s="347"/>
      <c r="CX118" s="345"/>
      <c r="CY118" s="363"/>
      <c r="CZ118" s="347"/>
      <c r="DA118" s="825"/>
      <c r="DB118" s="831"/>
      <c r="DC118" s="830"/>
      <c r="DD118" s="307"/>
      <c r="DE118" s="343"/>
      <c r="DF118" s="309"/>
      <c r="DG118" s="92"/>
      <c r="DH118" s="805"/>
      <c r="DI118" s="804"/>
      <c r="DK118" s="345"/>
      <c r="DL118" s="345"/>
      <c r="DM118" s="362"/>
      <c r="DN118" s="347"/>
      <c r="DO118" s="345"/>
      <c r="DP118" s="363"/>
      <c r="DQ118" s="347"/>
      <c r="DR118" s="563"/>
      <c r="DS118" s="569"/>
      <c r="DT118" s="568"/>
      <c r="DU118" s="307"/>
      <c r="DV118" s="343"/>
      <c r="DW118" s="322"/>
    </row>
    <row r="119" spans="1:127">
      <c r="A119" s="306"/>
      <c r="C119" s="307"/>
      <c r="D119" s="307"/>
      <c r="E119" s="308"/>
      <c r="F119" s="309"/>
      <c r="G119" s="360"/>
      <c r="H119" s="310"/>
      <c r="I119" s="349"/>
      <c r="J119" s="359"/>
      <c r="K119" s="307"/>
      <c r="L119" s="345"/>
      <c r="M119" s="346"/>
      <c r="N119" s="347"/>
      <c r="O119" s="307"/>
      <c r="P119" s="308"/>
      <c r="Q119" s="309"/>
      <c r="R119" s="361"/>
      <c r="S119" s="313"/>
      <c r="T119" s="354"/>
      <c r="V119" s="345"/>
      <c r="W119" s="345"/>
      <c r="X119" s="362"/>
      <c r="Y119" s="347"/>
      <c r="Z119" s="345"/>
      <c r="AA119" s="363"/>
      <c r="AB119" s="347"/>
      <c r="AC119" s="321"/>
      <c r="AD119" s="343"/>
      <c r="AE119" s="309"/>
      <c r="AF119" s="369"/>
      <c r="AG119" s="375"/>
      <c r="AH119" s="317"/>
      <c r="AJ119" s="345"/>
      <c r="AK119" s="345"/>
      <c r="AL119" s="362"/>
      <c r="AM119" s="347"/>
      <c r="AN119" s="345"/>
      <c r="AO119" s="363"/>
      <c r="AP119" s="347"/>
      <c r="AQ119" s="321"/>
      <c r="AR119" s="343"/>
      <c r="AS119" s="309"/>
      <c r="AT119" s="371"/>
      <c r="AU119" s="372"/>
      <c r="AV119" s="320"/>
      <c r="AX119" s="345"/>
      <c r="AY119" s="345"/>
      <c r="AZ119" s="362"/>
      <c r="BA119" s="347"/>
      <c r="BB119" s="345"/>
      <c r="BC119" s="363"/>
      <c r="BD119" s="347"/>
      <c r="BE119" s="321"/>
      <c r="BF119" s="343"/>
      <c r="BG119" s="309"/>
      <c r="BH119" s="321"/>
      <c r="BI119" s="343"/>
      <c r="BJ119" s="309"/>
      <c r="BK119" s="443"/>
      <c r="BL119" s="446"/>
      <c r="BM119" s="442"/>
      <c r="BO119" s="345"/>
      <c r="BP119" s="345"/>
      <c r="BQ119" s="362"/>
      <c r="BR119" s="347"/>
      <c r="BS119" s="345"/>
      <c r="BT119" s="363"/>
      <c r="BU119" s="347"/>
      <c r="BV119" s="485"/>
      <c r="BW119" s="488"/>
      <c r="BX119" s="484"/>
      <c r="BY119" s="321"/>
      <c r="BZ119" s="343"/>
      <c r="CA119" s="309"/>
      <c r="CB119" s="485"/>
      <c r="CC119" s="488"/>
      <c r="CD119" s="484"/>
      <c r="CF119" s="345"/>
      <c r="CG119" s="447"/>
      <c r="CH119" s="816"/>
      <c r="CI119" s="814"/>
      <c r="CJ119" s="345"/>
      <c r="CK119" s="363"/>
      <c r="CL119" s="347"/>
      <c r="CM119" s="53"/>
      <c r="CN119" s="805"/>
      <c r="CO119" s="803"/>
      <c r="CP119" s="321"/>
      <c r="CQ119" s="343"/>
      <c r="CR119" s="309"/>
      <c r="CT119" s="345"/>
      <c r="CU119" s="345"/>
      <c r="CV119" s="362"/>
      <c r="CW119" s="347"/>
      <c r="CX119" s="345"/>
      <c r="CY119" s="363"/>
      <c r="CZ119" s="347"/>
      <c r="DA119" s="828"/>
      <c r="DB119" s="831"/>
      <c r="DC119" s="827"/>
      <c r="DD119" s="321"/>
      <c r="DE119" s="343"/>
      <c r="DF119" s="309"/>
      <c r="DG119" s="53"/>
      <c r="DH119" s="805"/>
      <c r="DI119" s="803"/>
      <c r="DK119" s="345"/>
      <c r="DL119" s="345"/>
      <c r="DM119" s="362"/>
      <c r="DN119" s="347"/>
      <c r="DO119" s="345"/>
      <c r="DP119" s="363"/>
      <c r="DQ119" s="347"/>
      <c r="DR119" s="566"/>
      <c r="DS119" s="569"/>
      <c r="DT119" s="565"/>
      <c r="DU119" s="321"/>
      <c r="DV119" s="343"/>
      <c r="DW119" s="309"/>
    </row>
    <row r="120" spans="1:127">
      <c r="A120" s="306"/>
      <c r="C120" s="307"/>
      <c r="D120" s="307"/>
      <c r="E120" s="308"/>
      <c r="F120" s="309"/>
      <c r="G120" s="360"/>
      <c r="H120" s="310"/>
      <c r="I120" s="349"/>
      <c r="K120" s="307"/>
      <c r="L120" s="345"/>
      <c r="M120" s="346"/>
      <c r="N120" s="347"/>
      <c r="O120" s="307"/>
      <c r="P120" s="308"/>
      <c r="Q120" s="368"/>
      <c r="R120" s="361"/>
      <c r="S120" s="313"/>
      <c r="T120" s="314"/>
      <c r="V120" s="345"/>
      <c r="W120" s="345"/>
      <c r="X120" s="362"/>
      <c r="Y120" s="347"/>
      <c r="Z120" s="345"/>
      <c r="AA120" s="363"/>
      <c r="AB120" s="347"/>
      <c r="AC120" s="307"/>
      <c r="AD120" s="343"/>
      <c r="AE120" s="322"/>
      <c r="AF120" s="369"/>
      <c r="AG120" s="375"/>
      <c r="AH120" s="330"/>
      <c r="AJ120" s="345"/>
      <c r="AK120" s="345"/>
      <c r="AL120" s="362"/>
      <c r="AM120" s="347"/>
      <c r="AN120" s="345"/>
      <c r="AO120" s="363"/>
      <c r="AP120" s="347"/>
      <c r="AQ120" s="307"/>
      <c r="AR120" s="343"/>
      <c r="AS120" s="322"/>
      <c r="AT120" s="371"/>
      <c r="AU120" s="372"/>
      <c r="AV120" s="333"/>
      <c r="AX120" s="345"/>
      <c r="AY120" s="345"/>
      <c r="AZ120" s="362"/>
      <c r="BA120" s="347"/>
      <c r="BB120" s="345"/>
      <c r="BC120" s="363"/>
      <c r="BD120" s="347"/>
      <c r="BE120" s="307"/>
      <c r="BF120" s="343"/>
      <c r="BG120" s="322"/>
      <c r="BH120" s="307"/>
      <c r="BI120" s="343"/>
      <c r="BJ120" s="322"/>
      <c r="BK120" s="440"/>
      <c r="BL120" s="446"/>
      <c r="BM120" s="445"/>
      <c r="BO120" s="345"/>
      <c r="BP120" s="345"/>
      <c r="BQ120" s="362"/>
      <c r="BR120" s="347"/>
      <c r="BS120" s="345"/>
      <c r="BT120" s="363"/>
      <c r="BU120" s="347"/>
      <c r="BV120" s="482"/>
      <c r="BW120" s="488"/>
      <c r="BX120" s="487"/>
      <c r="BY120" s="307"/>
      <c r="BZ120" s="343"/>
      <c r="CA120" s="309"/>
      <c r="CB120" s="482"/>
      <c r="CC120" s="488"/>
      <c r="CD120" s="487"/>
      <c r="CF120" s="345"/>
      <c r="CG120" s="447"/>
      <c r="CH120" s="816"/>
      <c r="CI120" s="814"/>
      <c r="CJ120" s="345"/>
      <c r="CK120" s="363"/>
      <c r="CL120" s="347"/>
      <c r="CM120" s="92"/>
      <c r="CN120" s="805"/>
      <c r="CO120" s="804"/>
      <c r="CP120" s="307"/>
      <c r="CQ120" s="343"/>
      <c r="CR120" s="309"/>
      <c r="CT120" s="345"/>
      <c r="CU120" s="345"/>
      <c r="CV120" s="362"/>
      <c r="CW120" s="347"/>
      <c r="CX120" s="345"/>
      <c r="CY120" s="363"/>
      <c r="CZ120" s="347"/>
      <c r="DA120" s="825"/>
      <c r="DB120" s="831"/>
      <c r="DC120" s="830"/>
      <c r="DD120" s="307"/>
      <c r="DE120" s="343"/>
      <c r="DF120" s="309"/>
      <c r="DG120" s="92"/>
      <c r="DH120" s="805"/>
      <c r="DI120" s="804"/>
      <c r="DK120" s="345"/>
      <c r="DL120" s="345"/>
      <c r="DM120" s="362"/>
      <c r="DN120" s="347"/>
      <c r="DO120" s="345"/>
      <c r="DP120" s="363"/>
      <c r="DQ120" s="347"/>
      <c r="DR120" s="563"/>
      <c r="DS120" s="569"/>
      <c r="DT120" s="568"/>
      <c r="DU120" s="307"/>
      <c r="DV120" s="343"/>
      <c r="DW120" s="322"/>
    </row>
    <row r="121" spans="1:127">
      <c r="A121" s="306"/>
      <c r="C121" s="390"/>
      <c r="D121" s="307"/>
      <c r="E121" s="308"/>
      <c r="F121" s="309"/>
      <c r="G121" s="360"/>
      <c r="H121" s="310"/>
      <c r="I121" s="349"/>
      <c r="K121" s="390"/>
      <c r="L121" s="345"/>
      <c r="M121" s="346"/>
      <c r="N121" s="347"/>
      <c r="O121" s="307"/>
      <c r="P121" s="308"/>
      <c r="Q121" s="368"/>
      <c r="R121" s="361"/>
      <c r="S121" s="313"/>
      <c r="T121" s="314"/>
      <c r="V121" s="393"/>
      <c r="W121" s="345"/>
      <c r="X121" s="362"/>
      <c r="Y121" s="347"/>
      <c r="Z121" s="345"/>
      <c r="AA121" s="363"/>
      <c r="AB121" s="347"/>
      <c r="AC121" s="307"/>
      <c r="AD121" s="343"/>
      <c r="AE121" s="322"/>
      <c r="AF121" s="369"/>
      <c r="AG121" s="375"/>
      <c r="AH121" s="330"/>
      <c r="AJ121" s="345"/>
      <c r="AK121" s="345"/>
      <c r="AL121" s="362"/>
      <c r="AM121" s="347"/>
      <c r="AN121" s="345"/>
      <c r="AO121" s="363"/>
      <c r="AP121" s="322"/>
      <c r="AQ121" s="307"/>
      <c r="AR121" s="343"/>
      <c r="AS121" s="322"/>
      <c r="AT121" s="371"/>
      <c r="AU121" s="372"/>
      <c r="AV121" s="333"/>
      <c r="AX121" s="345"/>
      <c r="AY121" s="345"/>
      <c r="AZ121" s="362"/>
      <c r="BA121" s="347"/>
      <c r="BB121" s="345"/>
      <c r="BC121" s="363"/>
      <c r="BD121" s="322"/>
      <c r="BE121" s="307"/>
      <c r="BF121" s="343"/>
      <c r="BG121" s="322"/>
      <c r="BH121" s="307"/>
      <c r="BI121" s="343"/>
      <c r="BJ121" s="322"/>
      <c r="BK121" s="440"/>
      <c r="BL121" s="446"/>
      <c r="BM121" s="445"/>
      <c r="BO121" s="345"/>
      <c r="BP121" s="345"/>
      <c r="BQ121" s="362"/>
      <c r="BR121" s="347"/>
      <c r="BS121" s="345"/>
      <c r="BT121" s="363"/>
      <c r="BU121" s="322"/>
      <c r="BV121" s="482"/>
      <c r="BW121" s="488"/>
      <c r="BX121" s="487"/>
      <c r="BY121" s="307"/>
      <c r="BZ121" s="343"/>
      <c r="CA121" s="309"/>
      <c r="CB121" s="482"/>
      <c r="CC121" s="488"/>
      <c r="CD121" s="487"/>
      <c r="CF121" s="345"/>
      <c r="CG121" s="447"/>
      <c r="CH121" s="816"/>
      <c r="CI121" s="814"/>
      <c r="CJ121" s="345"/>
      <c r="CK121" s="363"/>
      <c r="CL121" s="322"/>
      <c r="CM121" s="92"/>
      <c r="CN121" s="805"/>
      <c r="CO121" s="804"/>
      <c r="CP121" s="307"/>
      <c r="CQ121" s="343"/>
      <c r="CR121" s="309"/>
      <c r="CT121" s="345"/>
      <c r="CU121" s="345"/>
      <c r="CV121" s="362"/>
      <c r="CW121" s="347"/>
      <c r="CX121" s="345"/>
      <c r="CY121" s="363"/>
      <c r="CZ121" s="322"/>
      <c r="DA121" s="825"/>
      <c r="DB121" s="831"/>
      <c r="DC121" s="830"/>
      <c r="DD121" s="307"/>
      <c r="DE121" s="343"/>
      <c r="DF121" s="309"/>
      <c r="DG121" s="92"/>
      <c r="DH121" s="805"/>
      <c r="DI121" s="804"/>
      <c r="DK121" s="345"/>
      <c r="DL121" s="345"/>
      <c r="DM121" s="362"/>
      <c r="DN121" s="347"/>
      <c r="DO121" s="345"/>
      <c r="DP121" s="363"/>
      <c r="DQ121" s="322"/>
      <c r="DR121" s="563"/>
      <c r="DS121" s="569"/>
      <c r="DT121" s="568"/>
      <c r="DU121" s="307"/>
      <c r="DV121" s="343"/>
      <c r="DW121" s="322"/>
    </row>
    <row r="122" spans="1:127">
      <c r="A122" s="306"/>
      <c r="C122" s="307"/>
      <c r="D122" s="307"/>
      <c r="E122" s="308"/>
      <c r="F122" s="309"/>
      <c r="G122" s="360"/>
      <c r="H122" s="310"/>
      <c r="I122" s="349"/>
      <c r="K122" s="390"/>
      <c r="L122" s="393"/>
      <c r="M122" s="346"/>
      <c r="N122" s="347"/>
      <c r="O122" s="394"/>
      <c r="P122" s="308"/>
      <c r="Q122" s="368"/>
      <c r="R122" s="395"/>
      <c r="S122" s="313"/>
      <c r="T122" s="314"/>
      <c r="V122" s="393"/>
      <c r="W122" s="393"/>
      <c r="X122" s="362"/>
      <c r="Y122" s="347"/>
      <c r="Z122" s="393"/>
      <c r="AA122" s="363"/>
      <c r="AB122" s="347"/>
      <c r="AC122" s="394"/>
      <c r="AD122" s="343"/>
      <c r="AE122" s="309"/>
      <c r="AF122" s="369"/>
      <c r="AG122" s="375"/>
      <c r="AH122" s="317"/>
      <c r="AJ122" s="345"/>
      <c r="AK122" s="345"/>
      <c r="AL122" s="362"/>
      <c r="AM122" s="347"/>
      <c r="AN122" s="345"/>
      <c r="AO122" s="363"/>
      <c r="AP122" s="322"/>
      <c r="AQ122" s="307"/>
      <c r="AR122" s="343"/>
      <c r="AS122" s="322"/>
      <c r="AT122" s="371"/>
      <c r="AU122" s="372"/>
      <c r="AV122" s="333"/>
      <c r="AX122" s="345"/>
      <c r="AY122" s="345"/>
      <c r="AZ122" s="362"/>
      <c r="BA122" s="347"/>
      <c r="BB122" s="345"/>
      <c r="BC122" s="363"/>
      <c r="BD122" s="322"/>
      <c r="BE122" s="307"/>
      <c r="BF122" s="343"/>
      <c r="BG122" s="322"/>
      <c r="BH122" s="307"/>
      <c r="BI122" s="343"/>
      <c r="BJ122" s="322"/>
      <c r="BK122" s="440"/>
      <c r="BL122" s="446"/>
      <c r="BM122" s="445"/>
      <c r="BO122" s="345"/>
      <c r="BP122" s="345"/>
      <c r="BQ122" s="362"/>
      <c r="BR122" s="347"/>
      <c r="BS122" s="345"/>
      <c r="BT122" s="363"/>
      <c r="BU122" s="322"/>
      <c r="BV122" s="482"/>
      <c r="BW122" s="488"/>
      <c r="BX122" s="487"/>
      <c r="BY122" s="307"/>
      <c r="BZ122" s="343"/>
      <c r="CA122" s="309"/>
      <c r="CB122" s="482"/>
      <c r="CC122" s="488"/>
      <c r="CD122" s="487"/>
      <c r="CF122" s="345"/>
      <c r="CG122" s="447"/>
      <c r="CH122" s="816"/>
      <c r="CI122" s="814"/>
      <c r="CJ122" s="345"/>
      <c r="CK122" s="363"/>
      <c r="CL122" s="322"/>
      <c r="CM122" s="92"/>
      <c r="CN122" s="805"/>
      <c r="CO122" s="804"/>
      <c r="CP122" s="307"/>
      <c r="CQ122" s="343"/>
      <c r="CR122" s="309"/>
      <c r="CT122" s="345"/>
      <c r="CU122" s="345"/>
      <c r="CV122" s="362"/>
      <c r="CW122" s="347"/>
      <c r="CX122" s="345"/>
      <c r="CY122" s="363"/>
      <c r="CZ122" s="322"/>
      <c r="DA122" s="825"/>
      <c r="DB122" s="831"/>
      <c r="DC122" s="830"/>
      <c r="DD122" s="307"/>
      <c r="DE122" s="343"/>
      <c r="DF122" s="309"/>
      <c r="DG122" s="92"/>
      <c r="DH122" s="805"/>
      <c r="DI122" s="804"/>
      <c r="DK122" s="345"/>
      <c r="DL122" s="345"/>
      <c r="DM122" s="362"/>
      <c r="DN122" s="347"/>
      <c r="DO122" s="345"/>
      <c r="DP122" s="363"/>
      <c r="DQ122" s="322"/>
      <c r="DR122" s="563"/>
      <c r="DS122" s="569"/>
      <c r="DT122" s="568"/>
      <c r="DU122" s="307"/>
      <c r="DV122" s="343"/>
      <c r="DW122" s="322"/>
    </row>
    <row r="123" spans="1:127">
      <c r="A123" s="306"/>
      <c r="C123" s="307"/>
      <c r="D123" s="307"/>
      <c r="E123" s="308"/>
      <c r="F123" s="309"/>
      <c r="G123" s="360"/>
      <c r="H123" s="310"/>
      <c r="I123" s="349"/>
      <c r="K123" s="390"/>
      <c r="L123" s="390"/>
      <c r="M123" s="308"/>
      <c r="N123" s="309"/>
      <c r="O123" s="400"/>
      <c r="P123" s="308"/>
      <c r="Q123" s="368"/>
      <c r="R123" s="401"/>
      <c r="S123" s="313"/>
      <c r="T123" s="314"/>
      <c r="U123" s="402"/>
      <c r="V123" s="390"/>
      <c r="W123" s="390"/>
      <c r="X123" s="403"/>
      <c r="Y123" s="309"/>
      <c r="Z123" s="390"/>
      <c r="AA123" s="343"/>
      <c r="AB123" s="309"/>
      <c r="AC123" s="400"/>
      <c r="AD123" s="343"/>
      <c r="AE123" s="309"/>
      <c r="AF123" s="315"/>
      <c r="AG123" s="370"/>
      <c r="AH123" s="317"/>
      <c r="AI123" s="402"/>
      <c r="AJ123" s="307"/>
      <c r="AK123" s="307"/>
      <c r="AL123" s="403"/>
      <c r="AM123" s="309"/>
      <c r="AN123" s="307"/>
      <c r="AO123" s="343"/>
      <c r="AP123" s="368"/>
      <c r="AQ123" s="307"/>
      <c r="AR123" s="343"/>
      <c r="AS123" s="368"/>
      <c r="AT123" s="318"/>
      <c r="AU123" s="372"/>
      <c r="AV123" s="404"/>
      <c r="AX123" s="307"/>
      <c r="AY123" s="307"/>
      <c r="AZ123" s="403"/>
      <c r="BA123" s="309"/>
      <c r="BB123" s="307"/>
      <c r="BC123" s="343"/>
      <c r="BD123" s="368"/>
      <c r="BE123" s="307"/>
      <c r="BF123" s="343"/>
      <c r="BG123" s="368"/>
      <c r="BH123" s="307"/>
      <c r="BI123" s="343"/>
      <c r="BJ123" s="368"/>
      <c r="BK123" s="440"/>
      <c r="BL123" s="446"/>
      <c r="BM123" s="451"/>
      <c r="BO123" s="307"/>
      <c r="BP123" s="307"/>
      <c r="BQ123" s="403"/>
      <c r="BR123" s="309"/>
      <c r="BS123" s="307"/>
      <c r="BT123" s="343"/>
      <c r="BU123" s="368"/>
      <c r="BV123" s="482"/>
      <c r="BW123" s="488"/>
      <c r="BX123" s="494"/>
      <c r="BY123" s="307"/>
      <c r="BZ123" s="343"/>
      <c r="CA123" s="309"/>
      <c r="CB123" s="482"/>
      <c r="CC123" s="488"/>
      <c r="CD123" s="494"/>
      <c r="CF123" s="307"/>
      <c r="CG123" s="440"/>
      <c r="CH123" s="817"/>
      <c r="CI123" s="442"/>
      <c r="CJ123" s="307"/>
      <c r="CK123" s="343"/>
      <c r="CL123" s="368"/>
      <c r="CM123" s="92"/>
      <c r="CN123" s="805"/>
      <c r="CO123" s="811"/>
      <c r="CP123" s="307"/>
      <c r="CQ123" s="343"/>
      <c r="CR123" s="309"/>
      <c r="CT123" s="307"/>
      <c r="CU123" s="307"/>
      <c r="CV123" s="403"/>
      <c r="CW123" s="309"/>
      <c r="CX123" s="307"/>
      <c r="CY123" s="343"/>
      <c r="CZ123" s="368"/>
      <c r="DA123" s="825"/>
      <c r="DB123" s="831"/>
      <c r="DC123" s="837"/>
      <c r="DD123" s="307"/>
      <c r="DE123" s="343"/>
      <c r="DF123" s="309"/>
      <c r="DG123" s="92"/>
      <c r="DH123" s="805"/>
      <c r="DI123" s="811"/>
      <c r="DK123" s="307"/>
      <c r="DL123" s="307"/>
      <c r="DM123" s="403"/>
      <c r="DN123" s="309"/>
      <c r="DO123" s="307"/>
      <c r="DP123" s="343"/>
      <c r="DQ123" s="368"/>
      <c r="DR123" s="563"/>
      <c r="DS123" s="569"/>
      <c r="DT123" s="575"/>
      <c r="DU123" s="307"/>
      <c r="DV123" s="343"/>
      <c r="DW123" s="368"/>
    </row>
    <row r="124" spans="1:127">
      <c r="A124" s="352"/>
      <c r="C124" s="307"/>
      <c r="D124" s="307"/>
      <c r="E124" s="308"/>
      <c r="F124" s="322"/>
      <c r="G124" s="360"/>
      <c r="H124" s="310"/>
      <c r="I124" s="349"/>
      <c r="J124" s="359"/>
      <c r="K124" s="307"/>
      <c r="L124" s="345"/>
      <c r="M124" s="346"/>
      <c r="N124" s="347"/>
      <c r="O124" s="307"/>
      <c r="P124" s="308"/>
      <c r="Q124" s="322"/>
      <c r="R124" s="361"/>
      <c r="S124" s="313"/>
      <c r="T124" s="314"/>
      <c r="V124" s="345"/>
      <c r="W124" s="345"/>
      <c r="X124" s="362"/>
      <c r="Y124" s="347"/>
      <c r="Z124" s="345"/>
      <c r="AA124" s="363"/>
      <c r="AB124" s="347"/>
      <c r="AC124" s="307"/>
      <c r="AD124" s="343"/>
      <c r="AE124" s="322"/>
      <c r="AF124" s="369"/>
      <c r="AG124" s="375"/>
      <c r="AH124" s="330"/>
      <c r="AJ124" s="345"/>
      <c r="AK124" s="345"/>
      <c r="AL124" s="362"/>
      <c r="AM124" s="347"/>
      <c r="AN124" s="345"/>
      <c r="AO124" s="363"/>
      <c r="AP124" s="347"/>
      <c r="AQ124" s="321"/>
      <c r="AR124" s="343"/>
      <c r="AS124" s="309"/>
      <c r="AT124" s="371"/>
      <c r="AU124" s="372"/>
      <c r="AV124" s="320"/>
      <c r="AX124" s="345"/>
      <c r="AY124" s="345"/>
      <c r="AZ124" s="362"/>
      <c r="BA124" s="347"/>
      <c r="BB124" s="345"/>
      <c r="BC124" s="363"/>
      <c r="BD124" s="347"/>
      <c r="BE124" s="321"/>
      <c r="BF124" s="343"/>
      <c r="BG124" s="309"/>
      <c r="BH124" s="321"/>
      <c r="BI124" s="343"/>
      <c r="BJ124" s="309"/>
      <c r="BK124" s="443"/>
      <c r="BL124" s="446"/>
      <c r="BM124" s="442"/>
      <c r="BO124" s="345"/>
      <c r="BP124" s="345"/>
      <c r="BQ124" s="362"/>
      <c r="BR124" s="347"/>
      <c r="BS124" s="345"/>
      <c r="BT124" s="363"/>
      <c r="BU124" s="347"/>
      <c r="BV124" s="485"/>
      <c r="BW124" s="488"/>
      <c r="BX124" s="484"/>
      <c r="BY124" s="321"/>
      <c r="BZ124" s="343"/>
      <c r="CA124" s="309"/>
      <c r="CB124" s="485"/>
      <c r="CC124" s="488"/>
      <c r="CD124" s="484"/>
      <c r="CF124" s="345"/>
      <c r="CG124" s="447"/>
      <c r="CH124" s="816"/>
      <c r="CI124" s="814"/>
      <c r="CJ124" s="345"/>
      <c r="CK124" s="363"/>
      <c r="CL124" s="347"/>
      <c r="CM124" s="53"/>
      <c r="CN124" s="805"/>
      <c r="CO124" s="803"/>
      <c r="CP124" s="321"/>
      <c r="CQ124" s="343"/>
      <c r="CR124" s="309"/>
      <c r="CT124" s="345"/>
      <c r="CU124" s="345"/>
      <c r="CV124" s="362"/>
      <c r="CW124" s="347"/>
      <c r="CX124" s="345"/>
      <c r="CY124" s="363"/>
      <c r="CZ124" s="347"/>
      <c r="DA124" s="828"/>
      <c r="DB124" s="831"/>
      <c r="DC124" s="827"/>
      <c r="DD124" s="321"/>
      <c r="DE124" s="343"/>
      <c r="DF124" s="309"/>
      <c r="DG124" s="53"/>
      <c r="DH124" s="805"/>
      <c r="DI124" s="803"/>
      <c r="DK124" s="345"/>
      <c r="DL124" s="345"/>
      <c r="DM124" s="362"/>
      <c r="DN124" s="347"/>
      <c r="DO124" s="345"/>
      <c r="DP124" s="363"/>
      <c r="DQ124" s="347"/>
      <c r="DR124" s="566"/>
      <c r="DS124" s="569"/>
      <c r="DT124" s="565"/>
      <c r="DU124" s="321"/>
      <c r="DV124" s="343"/>
      <c r="DW124" s="309"/>
    </row>
    <row r="125" spans="1:127">
      <c r="A125" s="306"/>
      <c r="C125" s="307"/>
      <c r="D125" s="307"/>
      <c r="E125" s="308"/>
      <c r="F125" s="322"/>
      <c r="G125" s="351"/>
      <c r="H125" s="310"/>
      <c r="I125" s="349"/>
      <c r="J125" s="359"/>
      <c r="K125" s="307"/>
      <c r="L125" s="345"/>
      <c r="M125" s="346"/>
      <c r="N125" s="347"/>
      <c r="O125" s="321"/>
      <c r="P125" s="308"/>
      <c r="Q125" s="309"/>
      <c r="R125" s="361"/>
      <c r="S125" s="313"/>
      <c r="T125" s="314"/>
      <c r="V125" s="345"/>
      <c r="W125" s="345"/>
      <c r="X125" s="362"/>
      <c r="Y125" s="347"/>
      <c r="Z125" s="345"/>
      <c r="AA125" s="363"/>
      <c r="AB125" s="347"/>
      <c r="AC125" s="307"/>
      <c r="AD125" s="343"/>
      <c r="AE125" s="309"/>
      <c r="AF125" s="369"/>
      <c r="AG125" s="370"/>
      <c r="AH125" s="356"/>
      <c r="AJ125" s="345"/>
      <c r="AK125" s="345"/>
      <c r="AL125" s="362"/>
      <c r="AM125" s="347"/>
      <c r="AN125" s="345"/>
      <c r="AO125" s="363"/>
      <c r="AP125" s="347"/>
      <c r="AQ125" s="307"/>
      <c r="AR125" s="343"/>
      <c r="AS125" s="322"/>
      <c r="AT125" s="371"/>
      <c r="AU125" s="372"/>
      <c r="AV125" s="333"/>
      <c r="AX125" s="345"/>
      <c r="AY125" s="345"/>
      <c r="AZ125" s="362"/>
      <c r="BA125" s="347"/>
      <c r="BB125" s="345"/>
      <c r="BC125" s="363"/>
      <c r="BD125" s="347"/>
      <c r="BE125" s="307"/>
      <c r="BF125" s="343"/>
      <c r="BG125" s="322"/>
      <c r="BH125" s="307"/>
      <c r="BI125" s="343"/>
      <c r="BJ125" s="322"/>
      <c r="BK125" s="440"/>
      <c r="BL125" s="446"/>
      <c r="BM125" s="445"/>
      <c r="BO125" s="345"/>
      <c r="BP125" s="345"/>
      <c r="BQ125" s="362"/>
      <c r="BR125" s="347"/>
      <c r="BS125" s="345"/>
      <c r="BT125" s="363"/>
      <c r="BU125" s="347"/>
      <c r="BV125" s="482"/>
      <c r="BW125" s="488"/>
      <c r="BX125" s="487"/>
      <c r="BY125" s="307"/>
      <c r="BZ125" s="343"/>
      <c r="CA125" s="309"/>
      <c r="CB125" s="482"/>
      <c r="CC125" s="488"/>
      <c r="CD125" s="487"/>
      <c r="CF125" s="345"/>
      <c r="CG125" s="447"/>
      <c r="CH125" s="816"/>
      <c r="CI125" s="814"/>
      <c r="CJ125" s="345"/>
      <c r="CK125" s="363"/>
      <c r="CL125" s="347"/>
      <c r="CM125" s="92"/>
      <c r="CN125" s="805"/>
      <c r="CO125" s="804"/>
      <c r="CP125" s="307"/>
      <c r="CQ125" s="343"/>
      <c r="CR125" s="309"/>
      <c r="CT125" s="345"/>
      <c r="CU125" s="345"/>
      <c r="CV125" s="362"/>
      <c r="CW125" s="347"/>
      <c r="CX125" s="345"/>
      <c r="CY125" s="363"/>
      <c r="CZ125" s="347"/>
      <c r="DA125" s="825"/>
      <c r="DB125" s="831"/>
      <c r="DC125" s="830"/>
      <c r="DD125" s="307"/>
      <c r="DE125" s="343"/>
      <c r="DF125" s="309"/>
      <c r="DG125" s="92"/>
      <c r="DH125" s="805"/>
      <c r="DI125" s="804"/>
      <c r="DK125" s="345"/>
      <c r="DL125" s="345"/>
      <c r="DM125" s="362"/>
      <c r="DN125" s="347"/>
      <c r="DO125" s="345"/>
      <c r="DP125" s="363"/>
      <c r="DQ125" s="347"/>
      <c r="DR125" s="563"/>
      <c r="DS125" s="569"/>
      <c r="DT125" s="568"/>
      <c r="DU125" s="307"/>
      <c r="DV125" s="343"/>
      <c r="DW125" s="322"/>
    </row>
    <row r="126" spans="1:127">
      <c r="A126" s="306"/>
      <c r="C126" s="307"/>
      <c r="D126" s="307"/>
      <c r="E126" s="308"/>
      <c r="F126" s="309"/>
      <c r="G126" s="360"/>
      <c r="H126" s="310"/>
      <c r="I126" s="349"/>
      <c r="J126" s="359"/>
      <c r="K126" s="307"/>
      <c r="L126" s="345"/>
      <c r="M126" s="346"/>
      <c r="N126" s="347"/>
      <c r="O126" s="307"/>
      <c r="P126" s="308"/>
      <c r="Q126" s="322"/>
      <c r="R126" s="361"/>
      <c r="S126" s="313"/>
      <c r="T126" s="327"/>
      <c r="V126" s="345"/>
      <c r="W126" s="345"/>
      <c r="X126" s="362"/>
      <c r="Y126" s="347"/>
      <c r="Z126" s="345"/>
      <c r="AA126" s="363"/>
      <c r="AB126" s="347"/>
      <c r="AC126" s="321"/>
      <c r="AD126" s="343"/>
      <c r="AE126" s="309"/>
      <c r="AF126" s="369"/>
      <c r="AG126" s="367"/>
      <c r="AH126" s="317"/>
      <c r="AJ126" s="345"/>
      <c r="AK126" s="345"/>
      <c r="AL126" s="362"/>
      <c r="AM126" s="347"/>
      <c r="AN126" s="345"/>
      <c r="AO126" s="363"/>
      <c r="AP126" s="347"/>
      <c r="AQ126" s="307"/>
      <c r="AR126" s="343"/>
      <c r="AS126" s="309"/>
      <c r="AT126" s="371"/>
      <c r="AU126" s="372"/>
      <c r="AV126" s="358"/>
      <c r="AX126" s="345"/>
      <c r="AY126" s="345"/>
      <c r="AZ126" s="362"/>
      <c r="BA126" s="347"/>
      <c r="BB126" s="345"/>
      <c r="BC126" s="363"/>
      <c r="BD126" s="347"/>
      <c r="BE126" s="307"/>
      <c r="BF126" s="343"/>
      <c r="BG126" s="309"/>
      <c r="BH126" s="307"/>
      <c r="BI126" s="343"/>
      <c r="BJ126" s="309"/>
      <c r="BK126" s="440"/>
      <c r="BL126" s="446"/>
      <c r="BM126" s="442"/>
      <c r="BO126" s="345"/>
      <c r="BP126" s="345"/>
      <c r="BQ126" s="362"/>
      <c r="BR126" s="347"/>
      <c r="BS126" s="345"/>
      <c r="BT126" s="363"/>
      <c r="BU126" s="347"/>
      <c r="BV126" s="482"/>
      <c r="BW126" s="488"/>
      <c r="BX126" s="484"/>
      <c r="BY126" s="307"/>
      <c r="BZ126" s="343"/>
      <c r="CA126" s="309"/>
      <c r="CB126" s="482"/>
      <c r="CC126" s="488"/>
      <c r="CD126" s="484"/>
      <c r="CF126" s="345"/>
      <c r="CG126" s="447"/>
      <c r="CH126" s="816"/>
      <c r="CI126" s="814"/>
      <c r="CJ126" s="345"/>
      <c r="CK126" s="363"/>
      <c r="CL126" s="347"/>
      <c r="CM126" s="92"/>
      <c r="CN126" s="805"/>
      <c r="CO126" s="803"/>
      <c r="CP126" s="307"/>
      <c r="CQ126" s="343"/>
      <c r="CR126" s="309"/>
      <c r="CT126" s="345"/>
      <c r="CU126" s="345"/>
      <c r="CV126" s="362"/>
      <c r="CW126" s="347"/>
      <c r="CX126" s="345"/>
      <c r="CY126" s="363"/>
      <c r="CZ126" s="347"/>
      <c r="DA126" s="825"/>
      <c r="DB126" s="831"/>
      <c r="DC126" s="827"/>
      <c r="DD126" s="307"/>
      <c r="DE126" s="343"/>
      <c r="DF126" s="309"/>
      <c r="DG126" s="92"/>
      <c r="DH126" s="805"/>
      <c r="DI126" s="803"/>
      <c r="DK126" s="345"/>
      <c r="DL126" s="345"/>
      <c r="DM126" s="362"/>
      <c r="DN126" s="347"/>
      <c r="DO126" s="345"/>
      <c r="DP126" s="363"/>
      <c r="DQ126" s="347"/>
      <c r="DR126" s="563"/>
      <c r="DS126" s="569"/>
      <c r="DT126" s="565"/>
      <c r="DU126" s="307"/>
      <c r="DV126" s="343"/>
      <c r="DW126" s="309"/>
    </row>
    <row r="127" spans="1:127">
      <c r="A127" s="306"/>
      <c r="C127" s="307"/>
      <c r="D127" s="307"/>
      <c r="E127" s="308"/>
      <c r="F127" s="322"/>
      <c r="G127" s="351"/>
      <c r="H127" s="310"/>
      <c r="I127" s="349"/>
      <c r="J127" s="359"/>
      <c r="K127" s="307"/>
      <c r="L127" s="307"/>
      <c r="M127" s="346"/>
      <c r="N127" s="347"/>
      <c r="O127" s="345"/>
      <c r="P127" s="308"/>
      <c r="Q127" s="309"/>
      <c r="R127" s="361"/>
      <c r="S127" s="313"/>
      <c r="T127" s="354"/>
      <c r="V127" s="345"/>
      <c r="W127" s="345"/>
      <c r="X127" s="362"/>
      <c r="Y127" s="347"/>
      <c r="Z127" s="345"/>
      <c r="AA127" s="363"/>
      <c r="AB127" s="347"/>
      <c r="AC127" s="307"/>
      <c r="AD127" s="343"/>
      <c r="AE127" s="322"/>
      <c r="AF127" s="369"/>
      <c r="AG127" s="375"/>
      <c r="AH127" s="317"/>
      <c r="AJ127" s="345"/>
      <c r="AK127" s="345"/>
      <c r="AL127" s="362"/>
      <c r="AM127" s="347"/>
      <c r="AN127" s="345"/>
      <c r="AO127" s="363"/>
      <c r="AP127" s="347"/>
      <c r="AQ127" s="307"/>
      <c r="AR127" s="343"/>
      <c r="AS127" s="322"/>
      <c r="AT127" s="371"/>
      <c r="AU127" s="372"/>
      <c r="AV127" s="320"/>
      <c r="AX127" s="345"/>
      <c r="AY127" s="345"/>
      <c r="AZ127" s="362"/>
      <c r="BA127" s="347"/>
      <c r="BB127" s="345"/>
      <c r="BC127" s="363"/>
      <c r="BD127" s="347"/>
      <c r="BE127" s="307"/>
      <c r="BF127" s="343"/>
      <c r="BG127" s="322"/>
      <c r="BH127" s="307"/>
      <c r="BI127" s="343"/>
      <c r="BJ127" s="322"/>
      <c r="BK127" s="440"/>
      <c r="BL127" s="446"/>
      <c r="BM127" s="445"/>
      <c r="BO127" s="345"/>
      <c r="BP127" s="345"/>
      <c r="BQ127" s="362"/>
      <c r="BR127" s="347"/>
      <c r="BS127" s="345"/>
      <c r="BT127" s="363"/>
      <c r="BU127" s="347"/>
      <c r="BV127" s="482"/>
      <c r="BW127" s="488"/>
      <c r="BX127" s="487"/>
      <c r="BY127" s="307"/>
      <c r="BZ127" s="343"/>
      <c r="CA127" s="309"/>
      <c r="CB127" s="482"/>
      <c r="CC127" s="488"/>
      <c r="CD127" s="487"/>
      <c r="CF127" s="345"/>
      <c r="CG127" s="447"/>
      <c r="CH127" s="816"/>
      <c r="CI127" s="814"/>
      <c r="CJ127" s="345"/>
      <c r="CK127" s="363"/>
      <c r="CL127" s="347"/>
      <c r="CM127" s="92"/>
      <c r="CN127" s="805"/>
      <c r="CO127" s="804"/>
      <c r="CP127" s="307"/>
      <c r="CQ127" s="343"/>
      <c r="CR127" s="309"/>
      <c r="CT127" s="345"/>
      <c r="CU127" s="345"/>
      <c r="CV127" s="362"/>
      <c r="CW127" s="347"/>
      <c r="CX127" s="345"/>
      <c r="CY127" s="363"/>
      <c r="CZ127" s="347"/>
      <c r="DA127" s="825"/>
      <c r="DB127" s="831"/>
      <c r="DC127" s="830"/>
      <c r="DD127" s="307"/>
      <c r="DE127" s="343"/>
      <c r="DF127" s="309"/>
      <c r="DG127" s="92"/>
      <c r="DH127" s="805"/>
      <c r="DI127" s="804"/>
      <c r="DK127" s="345"/>
      <c r="DL127" s="345"/>
      <c r="DM127" s="362"/>
      <c r="DN127" s="347"/>
      <c r="DO127" s="345"/>
      <c r="DP127" s="363"/>
      <c r="DQ127" s="347"/>
      <c r="DR127" s="563"/>
      <c r="DS127" s="569"/>
      <c r="DT127" s="568"/>
      <c r="DU127" s="307"/>
      <c r="DV127" s="343"/>
      <c r="DW127" s="322"/>
    </row>
    <row r="128" spans="1:127">
      <c r="A128" s="306"/>
      <c r="C128" s="307"/>
      <c r="D128" s="307"/>
      <c r="E128" s="308"/>
      <c r="F128" s="309"/>
      <c r="G128" s="360"/>
      <c r="H128" s="310"/>
      <c r="I128" s="349"/>
      <c r="J128" s="359"/>
      <c r="K128" s="307"/>
      <c r="L128" s="307"/>
      <c r="M128" s="346"/>
      <c r="N128" s="347"/>
      <c r="O128" s="307"/>
      <c r="P128" s="308"/>
      <c r="Q128" s="309"/>
      <c r="R128" s="361"/>
      <c r="S128" s="313"/>
      <c r="T128" s="354"/>
      <c r="V128" s="345"/>
      <c r="W128" s="345"/>
      <c r="X128" s="362"/>
      <c r="Y128" s="347"/>
      <c r="Z128" s="345"/>
      <c r="AA128" s="363"/>
      <c r="AB128" s="347"/>
      <c r="AC128" s="307"/>
      <c r="AD128" s="343"/>
      <c r="AE128" s="322"/>
      <c r="AF128" s="369"/>
      <c r="AG128" s="375"/>
      <c r="AH128" s="330"/>
      <c r="AJ128" s="345"/>
      <c r="AK128" s="345"/>
      <c r="AL128" s="362"/>
      <c r="AM128" s="347"/>
      <c r="AN128" s="345"/>
      <c r="AO128" s="363"/>
      <c r="AP128" s="347"/>
      <c r="AQ128" s="321"/>
      <c r="AR128" s="343"/>
      <c r="AS128" s="309"/>
      <c r="AT128" s="371"/>
      <c r="AU128" s="372"/>
      <c r="AV128" s="320"/>
      <c r="AX128" s="345"/>
      <c r="AY128" s="345"/>
      <c r="AZ128" s="362"/>
      <c r="BA128" s="347"/>
      <c r="BB128" s="345"/>
      <c r="BC128" s="363"/>
      <c r="BD128" s="347"/>
      <c r="BE128" s="321"/>
      <c r="BF128" s="343"/>
      <c r="BG128" s="309"/>
      <c r="BH128" s="321"/>
      <c r="BI128" s="343"/>
      <c r="BJ128" s="309"/>
      <c r="BK128" s="443"/>
      <c r="BL128" s="446"/>
      <c r="BM128" s="442"/>
      <c r="BO128" s="345"/>
      <c r="BP128" s="345"/>
      <c r="BQ128" s="362"/>
      <c r="BR128" s="347"/>
      <c r="BS128" s="345"/>
      <c r="BT128" s="363"/>
      <c r="BU128" s="347"/>
      <c r="BV128" s="485"/>
      <c r="BW128" s="488"/>
      <c r="BX128" s="484"/>
      <c r="BY128" s="321"/>
      <c r="BZ128" s="343"/>
      <c r="CA128" s="309"/>
      <c r="CB128" s="485"/>
      <c r="CC128" s="488"/>
      <c r="CD128" s="484"/>
      <c r="CF128" s="345"/>
      <c r="CG128" s="447"/>
      <c r="CH128" s="816"/>
      <c r="CI128" s="814"/>
      <c r="CJ128" s="345"/>
      <c r="CK128" s="363"/>
      <c r="CL128" s="347"/>
      <c r="CM128" s="53"/>
      <c r="CN128" s="805"/>
      <c r="CO128" s="803"/>
      <c r="CP128" s="321"/>
      <c r="CQ128" s="343"/>
      <c r="CR128" s="309"/>
      <c r="CT128" s="345"/>
      <c r="CU128" s="345"/>
      <c r="CV128" s="362"/>
      <c r="CW128" s="347"/>
      <c r="CX128" s="345"/>
      <c r="CY128" s="363"/>
      <c r="CZ128" s="347"/>
      <c r="DA128" s="828"/>
      <c r="DB128" s="831"/>
      <c r="DC128" s="827"/>
      <c r="DD128" s="321"/>
      <c r="DE128" s="343"/>
      <c r="DF128" s="309"/>
      <c r="DG128" s="53"/>
      <c r="DH128" s="805"/>
      <c r="DI128" s="803"/>
      <c r="DK128" s="345"/>
      <c r="DL128" s="345"/>
      <c r="DM128" s="362"/>
      <c r="DN128" s="347"/>
      <c r="DO128" s="345"/>
      <c r="DP128" s="363"/>
      <c r="DQ128" s="347"/>
      <c r="DR128" s="566"/>
      <c r="DS128" s="569"/>
      <c r="DT128" s="565"/>
      <c r="DU128" s="321"/>
      <c r="DV128" s="343"/>
      <c r="DW128" s="309"/>
    </row>
    <row r="129" spans="1:127">
      <c r="A129" s="306"/>
      <c r="C129" s="307"/>
      <c r="D129" s="307"/>
      <c r="E129" s="308"/>
      <c r="F129" s="309"/>
      <c r="G129" s="360"/>
      <c r="H129" s="310"/>
      <c r="I129" s="349"/>
      <c r="J129" s="359"/>
      <c r="K129" s="307"/>
      <c r="L129" s="345"/>
      <c r="M129" s="346"/>
      <c r="N129" s="347"/>
      <c r="O129" s="307"/>
      <c r="P129" s="308"/>
      <c r="Q129" s="322"/>
      <c r="R129" s="361"/>
      <c r="S129" s="313"/>
      <c r="T129" s="314"/>
      <c r="V129" s="345"/>
      <c r="W129" s="345"/>
      <c r="X129" s="362"/>
      <c r="Y129" s="347"/>
      <c r="Z129" s="345"/>
      <c r="AA129" s="363"/>
      <c r="AB129" s="347"/>
      <c r="AC129" s="321"/>
      <c r="AD129" s="343"/>
      <c r="AE129" s="309"/>
      <c r="AF129" s="369"/>
      <c r="AG129" s="375"/>
      <c r="AH129" s="317"/>
      <c r="AJ129" s="345"/>
      <c r="AK129" s="345"/>
      <c r="AL129" s="362"/>
      <c r="AM129" s="347"/>
      <c r="AN129" s="345"/>
      <c r="AO129" s="363"/>
      <c r="AP129" s="347"/>
      <c r="AQ129" s="307"/>
      <c r="AR129" s="343"/>
      <c r="AS129" s="322"/>
      <c r="AT129" s="371"/>
      <c r="AU129" s="372"/>
      <c r="AV129" s="333"/>
      <c r="AX129" s="345"/>
      <c r="AY129" s="345"/>
      <c r="AZ129" s="362"/>
      <c r="BA129" s="347"/>
      <c r="BB129" s="345"/>
      <c r="BC129" s="363"/>
      <c r="BD129" s="347"/>
      <c r="BE129" s="307"/>
      <c r="BF129" s="343"/>
      <c r="BG129" s="322"/>
      <c r="BH129" s="307"/>
      <c r="BI129" s="343"/>
      <c r="BJ129" s="322"/>
      <c r="BK129" s="440"/>
      <c r="BL129" s="446"/>
      <c r="BM129" s="445"/>
      <c r="BO129" s="345"/>
      <c r="BP129" s="345"/>
      <c r="BQ129" s="362"/>
      <c r="BR129" s="347"/>
      <c r="BS129" s="345"/>
      <c r="BT129" s="363"/>
      <c r="BU129" s="347"/>
      <c r="BV129" s="482"/>
      <c r="BW129" s="488"/>
      <c r="BX129" s="487"/>
      <c r="BY129" s="307"/>
      <c r="BZ129" s="343"/>
      <c r="CA129" s="309"/>
      <c r="CB129" s="482"/>
      <c r="CC129" s="488"/>
      <c r="CD129" s="487"/>
      <c r="CF129" s="345"/>
      <c r="CG129" s="447"/>
      <c r="CH129" s="816"/>
      <c r="CI129" s="814"/>
      <c r="CJ129" s="345"/>
      <c r="CK129" s="363"/>
      <c r="CL129" s="347"/>
      <c r="CM129" s="92"/>
      <c r="CN129" s="805"/>
      <c r="CO129" s="804"/>
      <c r="CP129" s="307"/>
      <c r="CQ129" s="343"/>
      <c r="CR129" s="309"/>
      <c r="CT129" s="345"/>
      <c r="CU129" s="345"/>
      <c r="CV129" s="362"/>
      <c r="CW129" s="347"/>
      <c r="CX129" s="345"/>
      <c r="CY129" s="363"/>
      <c r="CZ129" s="347"/>
      <c r="DA129" s="825"/>
      <c r="DB129" s="831"/>
      <c r="DC129" s="830"/>
      <c r="DD129" s="307"/>
      <c r="DE129" s="343"/>
      <c r="DF129" s="309"/>
      <c r="DG129" s="92"/>
      <c r="DH129" s="805"/>
      <c r="DI129" s="804"/>
      <c r="DK129" s="345"/>
      <c r="DL129" s="345"/>
      <c r="DM129" s="362"/>
      <c r="DN129" s="347"/>
      <c r="DO129" s="345"/>
      <c r="DP129" s="363"/>
      <c r="DQ129" s="347"/>
      <c r="DR129" s="563"/>
      <c r="DS129" s="569"/>
      <c r="DT129" s="568"/>
      <c r="DU129" s="307"/>
      <c r="DV129" s="343"/>
      <c r="DW129" s="322"/>
    </row>
    <row r="130" spans="1:127">
      <c r="A130" s="306"/>
      <c r="C130" s="307"/>
      <c r="D130" s="307"/>
      <c r="E130" s="308"/>
      <c r="F130" s="309"/>
      <c r="G130" s="360"/>
      <c r="H130" s="310"/>
      <c r="I130" s="349"/>
      <c r="J130" s="359"/>
      <c r="K130" s="307"/>
      <c r="L130" s="345"/>
      <c r="M130" s="346"/>
      <c r="N130" s="347"/>
      <c r="O130" s="321"/>
      <c r="P130" s="308"/>
      <c r="Q130" s="309"/>
      <c r="R130" s="361"/>
      <c r="S130" s="313"/>
      <c r="T130" s="314"/>
      <c r="V130" s="345"/>
      <c r="W130" s="345"/>
      <c r="X130" s="362"/>
      <c r="Y130" s="347"/>
      <c r="Z130" s="345"/>
      <c r="AA130" s="363"/>
      <c r="AB130" s="347"/>
      <c r="AC130" s="307"/>
      <c r="AD130" s="343"/>
      <c r="AE130" s="322"/>
      <c r="AF130" s="369"/>
      <c r="AG130" s="375"/>
      <c r="AH130" s="330"/>
      <c r="AJ130" s="345"/>
      <c r="AK130" s="345"/>
      <c r="AL130" s="362"/>
      <c r="AM130" s="347"/>
      <c r="AN130" s="345"/>
      <c r="AO130" s="363"/>
      <c r="AP130" s="347"/>
      <c r="AQ130" s="307"/>
      <c r="AR130" s="343"/>
      <c r="AS130" s="309"/>
      <c r="AT130" s="371"/>
      <c r="AU130" s="372"/>
      <c r="AV130" s="358"/>
      <c r="AX130" s="345"/>
      <c r="AY130" s="345"/>
      <c r="AZ130" s="362"/>
      <c r="BA130" s="347"/>
      <c r="BB130" s="345"/>
      <c r="BC130" s="363"/>
      <c r="BD130" s="347"/>
      <c r="BE130" s="307"/>
      <c r="BF130" s="343"/>
      <c r="BG130" s="309"/>
      <c r="BH130" s="307"/>
      <c r="BI130" s="343"/>
      <c r="BJ130" s="309"/>
      <c r="BK130" s="440"/>
      <c r="BL130" s="446"/>
      <c r="BM130" s="442"/>
      <c r="BO130" s="345"/>
      <c r="BP130" s="345"/>
      <c r="BQ130" s="362"/>
      <c r="BR130" s="347"/>
      <c r="BS130" s="345"/>
      <c r="BT130" s="363"/>
      <c r="BU130" s="347"/>
      <c r="BV130" s="482"/>
      <c r="BW130" s="488"/>
      <c r="BX130" s="484"/>
      <c r="BY130" s="307"/>
      <c r="BZ130" s="343"/>
      <c r="CA130" s="309"/>
      <c r="CB130" s="482"/>
      <c r="CC130" s="488"/>
      <c r="CD130" s="484"/>
      <c r="CF130" s="345"/>
      <c r="CG130" s="447"/>
      <c r="CH130" s="816"/>
      <c r="CI130" s="814"/>
      <c r="CJ130" s="345"/>
      <c r="CK130" s="363"/>
      <c r="CL130" s="347"/>
      <c r="CM130" s="92"/>
      <c r="CN130" s="805"/>
      <c r="CO130" s="803"/>
      <c r="CP130" s="307"/>
      <c r="CQ130" s="343"/>
      <c r="CR130" s="309"/>
      <c r="CT130" s="345"/>
      <c r="CU130" s="345"/>
      <c r="CV130" s="362"/>
      <c r="CW130" s="347"/>
      <c r="CX130" s="345"/>
      <c r="CY130" s="363"/>
      <c r="CZ130" s="347"/>
      <c r="DA130" s="825"/>
      <c r="DB130" s="831"/>
      <c r="DC130" s="827"/>
      <c r="DD130" s="307"/>
      <c r="DE130" s="343"/>
      <c r="DF130" s="309"/>
      <c r="DG130" s="92"/>
      <c r="DH130" s="805"/>
      <c r="DI130" s="803"/>
      <c r="DK130" s="345"/>
      <c r="DL130" s="345"/>
      <c r="DM130" s="362"/>
      <c r="DN130" s="347"/>
      <c r="DO130" s="345"/>
      <c r="DP130" s="363"/>
      <c r="DQ130" s="347"/>
      <c r="DR130" s="563"/>
      <c r="DS130" s="569"/>
      <c r="DT130" s="565"/>
      <c r="DU130" s="307"/>
      <c r="DV130" s="343"/>
      <c r="DW130" s="309"/>
    </row>
    <row r="131" spans="1:127">
      <c r="A131" s="306"/>
      <c r="C131" s="307"/>
      <c r="D131" s="307"/>
      <c r="E131" s="308"/>
      <c r="F131" s="309"/>
      <c r="G131" s="360"/>
      <c r="H131" s="310"/>
      <c r="I131" s="349"/>
      <c r="J131" s="359"/>
      <c r="K131" s="307"/>
      <c r="L131" s="345"/>
      <c r="M131" s="346"/>
      <c r="N131" s="347"/>
      <c r="O131" s="307"/>
      <c r="P131" s="308"/>
      <c r="Q131" s="322"/>
      <c r="R131" s="361"/>
      <c r="S131" s="313"/>
      <c r="T131" s="327"/>
      <c r="V131" s="345"/>
      <c r="W131" s="345"/>
      <c r="X131" s="362"/>
      <c r="Y131" s="347"/>
      <c r="Z131" s="345"/>
      <c r="AA131" s="363"/>
      <c r="AB131" s="347"/>
      <c r="AC131" s="307"/>
      <c r="AD131" s="343"/>
      <c r="AE131" s="309"/>
      <c r="AF131" s="369"/>
      <c r="AG131" s="375"/>
      <c r="AH131" s="356"/>
      <c r="AJ131" s="345"/>
      <c r="AK131" s="345"/>
      <c r="AL131" s="362"/>
      <c r="AM131" s="347"/>
      <c r="AN131" s="345"/>
      <c r="AO131" s="363"/>
      <c r="AP131" s="347"/>
      <c r="AQ131" s="307"/>
      <c r="AR131" s="343"/>
      <c r="AS131" s="322"/>
      <c r="AT131" s="371"/>
      <c r="AU131" s="372"/>
      <c r="AV131" s="320"/>
      <c r="AX131" s="345"/>
      <c r="AY131" s="345"/>
      <c r="AZ131" s="362"/>
      <c r="BA131" s="347"/>
      <c r="BB131" s="345"/>
      <c r="BC131" s="363"/>
      <c r="BD131" s="347"/>
      <c r="BE131" s="307"/>
      <c r="BF131" s="343"/>
      <c r="BG131" s="322"/>
      <c r="BH131" s="307"/>
      <c r="BI131" s="343"/>
      <c r="BJ131" s="322"/>
      <c r="BK131" s="440"/>
      <c r="BL131" s="446"/>
      <c r="BM131" s="445"/>
      <c r="BO131" s="345"/>
      <c r="BP131" s="345"/>
      <c r="BQ131" s="362"/>
      <c r="BR131" s="347"/>
      <c r="BS131" s="345"/>
      <c r="BT131" s="363"/>
      <c r="BU131" s="347"/>
      <c r="BV131" s="482"/>
      <c r="BW131" s="488"/>
      <c r="BX131" s="487"/>
      <c r="BY131" s="307"/>
      <c r="BZ131" s="343"/>
      <c r="CA131" s="309"/>
      <c r="CB131" s="482"/>
      <c r="CC131" s="488"/>
      <c r="CD131" s="487"/>
      <c r="CF131" s="345"/>
      <c r="CG131" s="447"/>
      <c r="CH131" s="816"/>
      <c r="CI131" s="814"/>
      <c r="CJ131" s="345"/>
      <c r="CK131" s="363"/>
      <c r="CL131" s="347"/>
      <c r="CM131" s="92"/>
      <c r="CN131" s="805"/>
      <c r="CO131" s="804"/>
      <c r="CP131" s="307"/>
      <c r="CQ131" s="343"/>
      <c r="CR131" s="309"/>
      <c r="CT131" s="345"/>
      <c r="CU131" s="345"/>
      <c r="CV131" s="362"/>
      <c r="CW131" s="347"/>
      <c r="CX131" s="345"/>
      <c r="CY131" s="363"/>
      <c r="CZ131" s="347"/>
      <c r="DA131" s="825"/>
      <c r="DB131" s="831"/>
      <c r="DC131" s="830"/>
      <c r="DD131" s="307"/>
      <c r="DE131" s="343"/>
      <c r="DF131" s="309"/>
      <c r="DG131" s="92"/>
      <c r="DH131" s="805"/>
      <c r="DI131" s="804"/>
      <c r="DK131" s="345"/>
      <c r="DL131" s="345"/>
      <c r="DM131" s="362"/>
      <c r="DN131" s="347"/>
      <c r="DO131" s="345"/>
      <c r="DP131" s="363"/>
      <c r="DQ131" s="347"/>
      <c r="DR131" s="563"/>
      <c r="DS131" s="569"/>
      <c r="DT131" s="568"/>
      <c r="DU131" s="307"/>
      <c r="DV131" s="343"/>
      <c r="DW131" s="322"/>
    </row>
    <row r="132" spans="1:127">
      <c r="A132" s="306"/>
      <c r="C132" s="307"/>
      <c r="D132" s="307"/>
      <c r="E132" s="308"/>
      <c r="F132" s="309"/>
      <c r="G132" s="360"/>
      <c r="H132" s="310"/>
      <c r="I132" s="349"/>
      <c r="J132" s="359"/>
      <c r="K132" s="307"/>
      <c r="L132" s="345"/>
      <c r="M132" s="346"/>
      <c r="N132" s="347"/>
      <c r="O132" s="307"/>
      <c r="P132" s="308"/>
      <c r="Q132" s="309"/>
      <c r="R132" s="361"/>
      <c r="S132" s="313"/>
      <c r="T132" s="354"/>
      <c r="V132" s="345"/>
      <c r="W132" s="345"/>
      <c r="X132" s="362"/>
      <c r="Y132" s="347"/>
      <c r="Z132" s="345"/>
      <c r="AA132" s="363"/>
      <c r="AB132" s="347"/>
      <c r="AC132" s="321"/>
      <c r="AD132" s="343"/>
      <c r="AE132" s="309"/>
      <c r="AF132" s="369"/>
      <c r="AG132" s="375"/>
      <c r="AH132" s="317"/>
      <c r="AJ132" s="345"/>
      <c r="AK132" s="345"/>
      <c r="AL132" s="362"/>
      <c r="AM132" s="347"/>
      <c r="AN132" s="345"/>
      <c r="AO132" s="363"/>
      <c r="AP132" s="347"/>
      <c r="AQ132" s="321"/>
      <c r="AR132" s="343"/>
      <c r="AS132" s="309"/>
      <c r="AT132" s="371"/>
      <c r="AU132" s="372"/>
      <c r="AV132" s="320"/>
      <c r="AX132" s="345"/>
      <c r="AY132" s="345"/>
      <c r="AZ132" s="362"/>
      <c r="BA132" s="347"/>
      <c r="BB132" s="345"/>
      <c r="BC132" s="363"/>
      <c r="BD132" s="347"/>
      <c r="BE132" s="321"/>
      <c r="BF132" s="343"/>
      <c r="BG132" s="309"/>
      <c r="BH132" s="321"/>
      <c r="BI132" s="343"/>
      <c r="BJ132" s="309"/>
      <c r="BK132" s="443"/>
      <c r="BL132" s="446"/>
      <c r="BM132" s="442"/>
      <c r="BO132" s="345"/>
      <c r="BP132" s="345"/>
      <c r="BQ132" s="362"/>
      <c r="BR132" s="347"/>
      <c r="BS132" s="345"/>
      <c r="BT132" s="363"/>
      <c r="BU132" s="347"/>
      <c r="BV132" s="485"/>
      <c r="BW132" s="488"/>
      <c r="BX132" s="484"/>
      <c r="BY132" s="321"/>
      <c r="BZ132" s="343"/>
      <c r="CA132" s="309"/>
      <c r="CB132" s="485"/>
      <c r="CC132" s="488"/>
      <c r="CD132" s="484"/>
      <c r="CF132" s="345"/>
      <c r="CG132" s="447"/>
      <c r="CH132" s="816"/>
      <c r="CI132" s="814"/>
      <c r="CJ132" s="345"/>
      <c r="CK132" s="363"/>
      <c r="CL132" s="347"/>
      <c r="CM132" s="53"/>
      <c r="CN132" s="805"/>
      <c r="CO132" s="803"/>
      <c r="CP132" s="321"/>
      <c r="CQ132" s="343"/>
      <c r="CR132" s="309"/>
      <c r="CT132" s="345"/>
      <c r="CU132" s="345"/>
      <c r="CV132" s="362"/>
      <c r="CW132" s="347"/>
      <c r="CX132" s="345"/>
      <c r="CY132" s="363"/>
      <c r="CZ132" s="347"/>
      <c r="DA132" s="828"/>
      <c r="DB132" s="831"/>
      <c r="DC132" s="827"/>
      <c r="DD132" s="321"/>
      <c r="DE132" s="343"/>
      <c r="DF132" s="309"/>
      <c r="DG132" s="53"/>
      <c r="DH132" s="805"/>
      <c r="DI132" s="803"/>
      <c r="DK132" s="345"/>
      <c r="DL132" s="345"/>
      <c r="DM132" s="362"/>
      <c r="DN132" s="347"/>
      <c r="DO132" s="345"/>
      <c r="DP132" s="363"/>
      <c r="DQ132" s="347"/>
      <c r="DR132" s="566"/>
      <c r="DS132" s="569"/>
      <c r="DT132" s="565"/>
      <c r="DU132" s="321"/>
      <c r="DV132" s="343"/>
      <c r="DW132" s="309"/>
    </row>
    <row r="133" spans="1:127">
      <c r="A133" s="306"/>
      <c r="C133" s="307"/>
      <c r="D133" s="307"/>
      <c r="E133" s="308"/>
      <c r="F133" s="309"/>
      <c r="G133" s="360"/>
      <c r="H133" s="310"/>
      <c r="I133" s="349"/>
      <c r="K133" s="307"/>
      <c r="L133" s="345"/>
      <c r="M133" s="346"/>
      <c r="N133" s="347"/>
      <c r="O133" s="307"/>
      <c r="P133" s="308"/>
      <c r="Q133" s="368"/>
      <c r="R133" s="361"/>
      <c r="S133" s="313"/>
      <c r="T133" s="314"/>
      <c r="V133" s="345"/>
      <c r="W133" s="345"/>
      <c r="X133" s="362"/>
      <c r="Y133" s="347"/>
      <c r="Z133" s="345"/>
      <c r="AA133" s="363"/>
      <c r="AB133" s="347"/>
      <c r="AC133" s="307"/>
      <c r="AD133" s="343"/>
      <c r="AE133" s="322"/>
      <c r="AF133" s="369"/>
      <c r="AG133" s="375"/>
      <c r="AH133" s="330"/>
      <c r="AJ133" s="345"/>
      <c r="AK133" s="345"/>
      <c r="AL133" s="362"/>
      <c r="AM133" s="347"/>
      <c r="AN133" s="345"/>
      <c r="AO133" s="363"/>
      <c r="AP133" s="347"/>
      <c r="AQ133" s="307"/>
      <c r="AR133" s="343"/>
      <c r="AS133" s="322"/>
      <c r="AT133" s="371"/>
      <c r="AU133" s="372"/>
      <c r="AV133" s="333"/>
      <c r="AX133" s="345"/>
      <c r="AY133" s="345"/>
      <c r="AZ133" s="362"/>
      <c r="BA133" s="347"/>
      <c r="BB133" s="345"/>
      <c r="BC133" s="363"/>
      <c r="BD133" s="347"/>
      <c r="BE133" s="307"/>
      <c r="BF133" s="343"/>
      <c r="BG133" s="322"/>
      <c r="BH133" s="307"/>
      <c r="BI133" s="343"/>
      <c r="BJ133" s="322"/>
      <c r="BK133" s="440"/>
      <c r="BL133" s="446"/>
      <c r="BM133" s="445"/>
      <c r="BO133" s="345"/>
      <c r="BP133" s="345"/>
      <c r="BQ133" s="362"/>
      <c r="BR133" s="347"/>
      <c r="BS133" s="345"/>
      <c r="BT133" s="363"/>
      <c r="BU133" s="347"/>
      <c r="BV133" s="482"/>
      <c r="BW133" s="488"/>
      <c r="BX133" s="487"/>
      <c r="BY133" s="307"/>
      <c r="BZ133" s="343"/>
      <c r="CA133" s="309"/>
      <c r="CB133" s="482"/>
      <c r="CC133" s="488"/>
      <c r="CD133" s="487"/>
      <c r="CF133" s="345"/>
      <c r="CG133" s="447"/>
      <c r="CH133" s="816"/>
      <c r="CI133" s="814"/>
      <c r="CJ133" s="345"/>
      <c r="CK133" s="363"/>
      <c r="CL133" s="347"/>
      <c r="CM133" s="92"/>
      <c r="CN133" s="805"/>
      <c r="CO133" s="804"/>
      <c r="CP133" s="307"/>
      <c r="CQ133" s="343"/>
      <c r="CR133" s="309"/>
      <c r="CT133" s="345"/>
      <c r="CU133" s="345"/>
      <c r="CV133" s="362"/>
      <c r="CW133" s="347"/>
      <c r="CX133" s="345"/>
      <c r="CY133" s="363"/>
      <c r="CZ133" s="347"/>
      <c r="DA133" s="825"/>
      <c r="DB133" s="831"/>
      <c r="DC133" s="830"/>
      <c r="DD133" s="307"/>
      <c r="DE133" s="343"/>
      <c r="DF133" s="309"/>
      <c r="DG133" s="92"/>
      <c r="DH133" s="805"/>
      <c r="DI133" s="804"/>
      <c r="DK133" s="345"/>
      <c r="DL133" s="345"/>
      <c r="DM133" s="362"/>
      <c r="DN133" s="347"/>
      <c r="DO133" s="345"/>
      <c r="DP133" s="363"/>
      <c r="DQ133" s="347"/>
      <c r="DR133" s="563"/>
      <c r="DS133" s="569"/>
      <c r="DT133" s="568"/>
      <c r="DU133" s="307"/>
      <c r="DV133" s="343"/>
      <c r="DW133" s="322"/>
    </row>
    <row r="134" spans="1:127">
      <c r="A134" s="306"/>
      <c r="C134" s="390"/>
      <c r="D134" s="307"/>
      <c r="E134" s="308"/>
      <c r="F134" s="309"/>
      <c r="G134" s="360"/>
      <c r="H134" s="310"/>
      <c r="I134" s="349"/>
      <c r="K134" s="390"/>
      <c r="L134" s="345"/>
      <c r="M134" s="346"/>
      <c r="N134" s="347"/>
      <c r="O134" s="307"/>
      <c r="P134" s="308"/>
      <c r="Q134" s="368"/>
      <c r="R134" s="361"/>
      <c r="S134" s="313"/>
      <c r="T134" s="314"/>
      <c r="V134" s="393"/>
      <c r="W134" s="345"/>
      <c r="X134" s="362"/>
      <c r="Y134" s="347"/>
      <c r="Z134" s="345"/>
      <c r="AA134" s="363"/>
      <c r="AB134" s="347"/>
      <c r="AC134" s="307"/>
      <c r="AD134" s="343"/>
      <c r="AE134" s="322"/>
      <c r="AF134" s="369"/>
      <c r="AG134" s="375"/>
      <c r="AH134" s="330"/>
      <c r="AJ134" s="345"/>
      <c r="AK134" s="345"/>
      <c r="AL134" s="362"/>
      <c r="AM134" s="347"/>
      <c r="AN134" s="345"/>
      <c r="AO134" s="363"/>
      <c r="AP134" s="322"/>
      <c r="AQ134" s="307"/>
      <c r="AR134" s="343"/>
      <c r="AS134" s="322"/>
      <c r="AT134" s="371"/>
      <c r="AU134" s="372"/>
      <c r="AV134" s="333"/>
      <c r="AX134" s="345"/>
      <c r="AY134" s="345"/>
      <c r="AZ134" s="362"/>
      <c r="BA134" s="347"/>
      <c r="BB134" s="345"/>
      <c r="BC134" s="363"/>
      <c r="BD134" s="322"/>
      <c r="BE134" s="307"/>
      <c r="BF134" s="343"/>
      <c r="BG134" s="322"/>
      <c r="BH134" s="307"/>
      <c r="BI134" s="343"/>
      <c r="BJ134" s="322"/>
      <c r="BK134" s="440"/>
      <c r="BL134" s="446"/>
      <c r="BM134" s="445"/>
      <c r="BO134" s="345"/>
      <c r="BP134" s="345"/>
      <c r="BQ134" s="362"/>
      <c r="BR134" s="347"/>
      <c r="BS134" s="345"/>
      <c r="BT134" s="363"/>
      <c r="BU134" s="322"/>
      <c r="BV134" s="482"/>
      <c r="BW134" s="488"/>
      <c r="BX134" s="487"/>
      <c r="BY134" s="307"/>
      <c r="BZ134" s="343"/>
      <c r="CA134" s="309"/>
      <c r="CB134" s="482"/>
      <c r="CC134" s="488"/>
      <c r="CD134" s="487"/>
      <c r="CF134" s="345"/>
      <c r="CG134" s="447"/>
      <c r="CH134" s="816"/>
      <c r="CI134" s="814"/>
      <c r="CJ134" s="345"/>
      <c r="CK134" s="363"/>
      <c r="CL134" s="322"/>
      <c r="CM134" s="92"/>
      <c r="CN134" s="805"/>
      <c r="CO134" s="804"/>
      <c r="CP134" s="307"/>
      <c r="CQ134" s="343"/>
      <c r="CR134" s="309"/>
      <c r="CT134" s="345"/>
      <c r="CU134" s="345"/>
      <c r="CV134" s="362"/>
      <c r="CW134" s="347"/>
      <c r="CX134" s="345"/>
      <c r="CY134" s="363"/>
      <c r="CZ134" s="322"/>
      <c r="DA134" s="825"/>
      <c r="DB134" s="831"/>
      <c r="DC134" s="830"/>
      <c r="DD134" s="307"/>
      <c r="DE134" s="343"/>
      <c r="DF134" s="309"/>
      <c r="DG134" s="92"/>
      <c r="DH134" s="805"/>
      <c r="DI134" s="804"/>
      <c r="DK134" s="345"/>
      <c r="DL134" s="345"/>
      <c r="DM134" s="362"/>
      <c r="DN134" s="347"/>
      <c r="DO134" s="345"/>
      <c r="DP134" s="363"/>
      <c r="DQ134" s="322"/>
      <c r="DR134" s="563"/>
      <c r="DS134" s="569"/>
      <c r="DT134" s="568"/>
      <c r="DU134" s="307"/>
      <c r="DV134" s="343"/>
      <c r="DW134" s="322"/>
    </row>
    <row r="135" spans="1:127">
      <c r="A135" s="306"/>
      <c r="C135" s="307"/>
      <c r="D135" s="307"/>
      <c r="E135" s="308"/>
      <c r="F135" s="309"/>
      <c r="G135" s="360"/>
      <c r="H135" s="310"/>
      <c r="I135" s="349"/>
      <c r="K135" s="390"/>
      <c r="L135" s="393"/>
      <c r="M135" s="346"/>
      <c r="N135" s="347"/>
      <c r="O135" s="394"/>
      <c r="P135" s="308"/>
      <c r="Q135" s="368"/>
      <c r="R135" s="395"/>
      <c r="S135" s="313"/>
      <c r="T135" s="314"/>
      <c r="V135" s="393"/>
      <c r="W135" s="393"/>
      <c r="X135" s="362"/>
      <c r="Y135" s="347"/>
      <c r="Z135" s="393"/>
      <c r="AA135" s="363"/>
      <c r="AB135" s="347"/>
      <c r="AC135" s="394"/>
      <c r="AD135" s="343"/>
      <c r="AE135" s="309"/>
      <c r="AF135" s="369"/>
      <c r="AG135" s="375"/>
      <c r="AH135" s="317"/>
      <c r="AJ135" s="345"/>
      <c r="AK135" s="345"/>
      <c r="AL135" s="362"/>
      <c r="AM135" s="347"/>
      <c r="AN135" s="345"/>
      <c r="AO135" s="363"/>
      <c r="AP135" s="322"/>
      <c r="AQ135" s="307"/>
      <c r="AR135" s="343"/>
      <c r="AS135" s="322"/>
      <c r="AT135" s="371"/>
      <c r="AU135" s="372"/>
      <c r="AV135" s="333"/>
      <c r="AX135" s="345"/>
      <c r="AY135" s="345"/>
      <c r="AZ135" s="362"/>
      <c r="BA135" s="347"/>
      <c r="BB135" s="345"/>
      <c r="BC135" s="363"/>
      <c r="BD135" s="322"/>
      <c r="BE135" s="307"/>
      <c r="BF135" s="343"/>
      <c r="BG135" s="322"/>
      <c r="BH135" s="307"/>
      <c r="BI135" s="343"/>
      <c r="BJ135" s="322"/>
      <c r="BK135" s="440"/>
      <c r="BL135" s="446"/>
      <c r="BM135" s="445"/>
      <c r="BO135" s="345"/>
      <c r="BP135" s="345"/>
      <c r="BQ135" s="362"/>
      <c r="BR135" s="347"/>
      <c r="BS135" s="345"/>
      <c r="BT135" s="363"/>
      <c r="BU135" s="322"/>
      <c r="BV135" s="482"/>
      <c r="BW135" s="488"/>
      <c r="BX135" s="487"/>
      <c r="BY135" s="307"/>
      <c r="BZ135" s="343"/>
      <c r="CA135" s="309"/>
      <c r="CB135" s="482"/>
      <c r="CC135" s="488"/>
      <c r="CD135" s="487"/>
      <c r="CF135" s="345"/>
      <c r="CG135" s="447"/>
      <c r="CH135" s="816"/>
      <c r="CI135" s="814"/>
      <c r="CJ135" s="345"/>
      <c r="CK135" s="363"/>
      <c r="CL135" s="322"/>
      <c r="CM135" s="92"/>
      <c r="CN135" s="805"/>
      <c r="CO135" s="804"/>
      <c r="CP135" s="307"/>
      <c r="CQ135" s="343"/>
      <c r="CR135" s="309"/>
      <c r="CT135" s="345"/>
      <c r="CU135" s="345"/>
      <c r="CV135" s="362"/>
      <c r="CW135" s="347"/>
      <c r="CX135" s="345"/>
      <c r="CY135" s="363"/>
      <c r="CZ135" s="322"/>
      <c r="DA135" s="825"/>
      <c r="DB135" s="831"/>
      <c r="DC135" s="830"/>
      <c r="DD135" s="307"/>
      <c r="DE135" s="343"/>
      <c r="DF135" s="309"/>
      <c r="DG135" s="92"/>
      <c r="DH135" s="805"/>
      <c r="DI135" s="804"/>
      <c r="DK135" s="345"/>
      <c r="DL135" s="345"/>
      <c r="DM135" s="362"/>
      <c r="DN135" s="347"/>
      <c r="DO135" s="345"/>
      <c r="DP135" s="363"/>
      <c r="DQ135" s="322"/>
      <c r="DR135" s="563"/>
      <c r="DS135" s="569"/>
      <c r="DT135" s="568"/>
      <c r="DU135" s="307"/>
      <c r="DV135" s="343"/>
      <c r="DW135" s="322"/>
    </row>
    <row r="136" spans="1:127">
      <c r="A136" s="306"/>
      <c r="C136" s="307"/>
      <c r="D136" s="307"/>
      <c r="E136" s="308"/>
      <c r="F136" s="309"/>
      <c r="G136" s="360"/>
      <c r="H136" s="310"/>
      <c r="I136" s="349"/>
      <c r="K136" s="390"/>
      <c r="L136" s="390"/>
      <c r="M136" s="308"/>
      <c r="N136" s="309"/>
      <c r="O136" s="400"/>
      <c r="P136" s="308"/>
      <c r="Q136" s="368"/>
      <c r="R136" s="401"/>
      <c r="S136" s="313"/>
      <c r="T136" s="314"/>
      <c r="U136" s="402"/>
      <c r="V136" s="390"/>
      <c r="W136" s="390"/>
      <c r="X136" s="403"/>
      <c r="Y136" s="309"/>
      <c r="Z136" s="390"/>
      <c r="AA136" s="343"/>
      <c r="AB136" s="309"/>
      <c r="AC136" s="400"/>
      <c r="AD136" s="343"/>
      <c r="AE136" s="309"/>
      <c r="AF136" s="315"/>
      <c r="AG136" s="370"/>
      <c r="AH136" s="317"/>
      <c r="AI136" s="402"/>
      <c r="AJ136" s="307"/>
      <c r="AK136" s="307"/>
      <c r="AL136" s="403"/>
      <c r="AM136" s="309"/>
      <c r="AN136" s="307"/>
      <c r="AO136" s="343"/>
      <c r="AP136" s="368"/>
      <c r="AQ136" s="307"/>
      <c r="AR136" s="343"/>
      <c r="AS136" s="368"/>
      <c r="AT136" s="318"/>
      <c r="AU136" s="372"/>
      <c r="AV136" s="404"/>
      <c r="AX136" s="307"/>
      <c r="AY136" s="307"/>
      <c r="AZ136" s="403"/>
      <c r="BA136" s="309"/>
      <c r="BB136" s="307"/>
      <c r="BC136" s="343"/>
      <c r="BD136" s="368"/>
      <c r="BE136" s="307"/>
      <c r="BF136" s="343"/>
      <c r="BG136" s="368"/>
      <c r="BH136" s="307"/>
      <c r="BI136" s="343"/>
      <c r="BJ136" s="368"/>
      <c r="BK136" s="440"/>
      <c r="BL136" s="446"/>
      <c r="BM136" s="451"/>
      <c r="BO136" s="307"/>
      <c r="BP136" s="307"/>
      <c r="BQ136" s="403"/>
      <c r="BR136" s="309"/>
      <c r="BS136" s="307"/>
      <c r="BT136" s="343"/>
      <c r="BU136" s="368"/>
      <c r="BV136" s="482"/>
      <c r="BW136" s="488"/>
      <c r="BX136" s="494"/>
      <c r="BY136" s="307"/>
      <c r="BZ136" s="343"/>
      <c r="CA136" s="309"/>
      <c r="CB136" s="482"/>
      <c r="CC136" s="488"/>
      <c r="CD136" s="494"/>
      <c r="CF136" s="307"/>
      <c r="CG136" s="440"/>
      <c r="CH136" s="817"/>
      <c r="CI136" s="442"/>
      <c r="CJ136" s="307"/>
      <c r="CK136" s="343"/>
      <c r="CL136" s="368"/>
      <c r="CM136" s="92"/>
      <c r="CN136" s="805"/>
      <c r="CO136" s="811"/>
      <c r="CP136" s="307"/>
      <c r="CQ136" s="343"/>
      <c r="CR136" s="309"/>
      <c r="CT136" s="307"/>
      <c r="CU136" s="307"/>
      <c r="CV136" s="403"/>
      <c r="CW136" s="309"/>
      <c r="CX136" s="307"/>
      <c r="CY136" s="343"/>
      <c r="CZ136" s="368"/>
      <c r="DA136" s="825"/>
      <c r="DB136" s="831"/>
      <c r="DC136" s="837"/>
      <c r="DD136" s="307"/>
      <c r="DE136" s="343"/>
      <c r="DF136" s="309"/>
      <c r="DG136" s="92"/>
      <c r="DH136" s="805"/>
      <c r="DI136" s="811"/>
      <c r="DK136" s="307"/>
      <c r="DL136" s="307"/>
      <c r="DM136" s="403"/>
      <c r="DN136" s="309"/>
      <c r="DO136" s="307"/>
      <c r="DP136" s="343"/>
      <c r="DQ136" s="368"/>
      <c r="DR136" s="563"/>
      <c r="DS136" s="569"/>
      <c r="DT136" s="575"/>
      <c r="DU136" s="307"/>
      <c r="DV136" s="343"/>
      <c r="DW136" s="368"/>
    </row>
    <row r="137" spans="1:127">
      <c r="A137" s="352"/>
      <c r="C137" s="307"/>
      <c r="D137" s="307"/>
      <c r="E137" s="308"/>
      <c r="F137" s="322"/>
      <c r="G137" s="360"/>
      <c r="H137" s="310"/>
      <c r="I137" s="349"/>
      <c r="J137" s="359"/>
      <c r="K137" s="307"/>
      <c r="L137" s="345"/>
      <c r="M137" s="346"/>
      <c r="N137" s="347"/>
      <c r="O137" s="307"/>
      <c r="P137" s="308"/>
      <c r="Q137" s="322"/>
      <c r="R137" s="361"/>
      <c r="S137" s="313"/>
      <c r="T137" s="314"/>
      <c r="V137" s="345"/>
      <c r="W137" s="345"/>
      <c r="X137" s="362"/>
      <c r="Y137" s="347"/>
      <c r="Z137" s="345"/>
      <c r="AA137" s="363"/>
      <c r="AB137" s="347"/>
      <c r="AC137" s="307"/>
      <c r="AD137" s="343"/>
      <c r="AE137" s="322"/>
      <c r="AF137" s="369"/>
      <c r="AG137" s="375"/>
      <c r="AH137" s="330"/>
      <c r="AJ137" s="345"/>
      <c r="AK137" s="345"/>
      <c r="AL137" s="362"/>
      <c r="AM137" s="347"/>
      <c r="AN137" s="345"/>
      <c r="AO137" s="363"/>
      <c r="AP137" s="347"/>
      <c r="AQ137" s="321"/>
      <c r="AR137" s="343"/>
      <c r="AS137" s="309"/>
      <c r="AT137" s="371"/>
      <c r="AU137" s="372"/>
      <c r="AV137" s="320"/>
      <c r="AX137" s="345"/>
      <c r="AY137" s="345"/>
      <c r="AZ137" s="362"/>
      <c r="BA137" s="347"/>
      <c r="BB137" s="345"/>
      <c r="BC137" s="363"/>
      <c r="BD137" s="347"/>
      <c r="BE137" s="321"/>
      <c r="BF137" s="343"/>
      <c r="BG137" s="309"/>
      <c r="BH137" s="321"/>
      <c r="BI137" s="343"/>
      <c r="BJ137" s="309"/>
      <c r="BK137" s="443"/>
      <c r="BL137" s="446"/>
      <c r="BM137" s="442"/>
      <c r="BO137" s="345"/>
      <c r="BP137" s="345"/>
      <c r="BQ137" s="362"/>
      <c r="BR137" s="347"/>
      <c r="BS137" s="345"/>
      <c r="BT137" s="363"/>
      <c r="BU137" s="347"/>
      <c r="BV137" s="485"/>
      <c r="BW137" s="488"/>
      <c r="BX137" s="484"/>
      <c r="BY137" s="321"/>
      <c r="BZ137" s="343"/>
      <c r="CA137" s="309"/>
      <c r="CB137" s="485"/>
      <c r="CC137" s="488"/>
      <c r="CD137" s="484"/>
      <c r="CF137" s="345"/>
      <c r="CG137" s="447"/>
      <c r="CH137" s="816"/>
      <c r="CI137" s="814"/>
      <c r="CJ137" s="345"/>
      <c r="CK137" s="363"/>
      <c r="CL137" s="347"/>
      <c r="CM137" s="53"/>
      <c r="CN137" s="805"/>
      <c r="CO137" s="803"/>
      <c r="CP137" s="321"/>
      <c r="CQ137" s="343"/>
      <c r="CR137" s="309"/>
      <c r="CT137" s="345"/>
      <c r="CU137" s="345"/>
      <c r="CV137" s="362"/>
      <c r="CW137" s="347"/>
      <c r="CX137" s="345"/>
      <c r="CY137" s="363"/>
      <c r="CZ137" s="347"/>
      <c r="DA137" s="828"/>
      <c r="DB137" s="831"/>
      <c r="DC137" s="827"/>
      <c r="DD137" s="321"/>
      <c r="DE137" s="343"/>
      <c r="DF137" s="309"/>
      <c r="DG137" s="53"/>
      <c r="DH137" s="805"/>
      <c r="DI137" s="803"/>
      <c r="DK137" s="345"/>
      <c r="DL137" s="345"/>
      <c r="DM137" s="362"/>
      <c r="DN137" s="347"/>
      <c r="DO137" s="345"/>
      <c r="DP137" s="363"/>
      <c r="DQ137" s="347"/>
      <c r="DR137" s="566"/>
      <c r="DS137" s="569"/>
      <c r="DT137" s="565"/>
      <c r="DU137" s="321"/>
      <c r="DV137" s="343"/>
      <c r="DW137" s="309"/>
    </row>
    <row r="138" spans="1:127">
      <c r="A138" s="306"/>
      <c r="C138" s="307"/>
      <c r="D138" s="307"/>
      <c r="E138" s="308"/>
      <c r="F138" s="322"/>
      <c r="G138" s="351"/>
      <c r="H138" s="310"/>
      <c r="I138" s="349"/>
      <c r="J138" s="359"/>
      <c r="K138" s="307"/>
      <c r="L138" s="345"/>
      <c r="M138" s="346"/>
      <c r="N138" s="347"/>
      <c r="O138" s="321"/>
      <c r="P138" s="308"/>
      <c r="Q138" s="309"/>
      <c r="R138" s="361"/>
      <c r="S138" s="313"/>
      <c r="T138" s="314"/>
      <c r="V138" s="345"/>
      <c r="W138" s="345"/>
      <c r="X138" s="362"/>
      <c r="Y138" s="347"/>
      <c r="Z138" s="345"/>
      <c r="AA138" s="363"/>
      <c r="AB138" s="347"/>
      <c r="AC138" s="307"/>
      <c r="AD138" s="343"/>
      <c r="AE138" s="309"/>
      <c r="AF138" s="369"/>
      <c r="AG138" s="370"/>
      <c r="AH138" s="356"/>
      <c r="AJ138" s="345"/>
      <c r="AK138" s="345"/>
      <c r="AL138" s="362"/>
      <c r="AM138" s="347"/>
      <c r="AN138" s="345"/>
      <c r="AO138" s="363"/>
      <c r="AP138" s="347"/>
      <c r="AQ138" s="307"/>
      <c r="AR138" s="343"/>
      <c r="AS138" s="322"/>
      <c r="AT138" s="371"/>
      <c r="AU138" s="372"/>
      <c r="AV138" s="333"/>
      <c r="AX138" s="345"/>
      <c r="AY138" s="345"/>
      <c r="AZ138" s="362"/>
      <c r="BA138" s="347"/>
      <c r="BB138" s="345"/>
      <c r="BC138" s="363"/>
      <c r="BD138" s="347"/>
      <c r="BE138" s="307"/>
      <c r="BF138" s="343"/>
      <c r="BG138" s="322"/>
      <c r="BH138" s="307"/>
      <c r="BI138" s="343"/>
      <c r="BJ138" s="322"/>
      <c r="BK138" s="440"/>
      <c r="BL138" s="446"/>
      <c r="BM138" s="445"/>
      <c r="BO138" s="345"/>
      <c r="BP138" s="345"/>
      <c r="BQ138" s="362"/>
      <c r="BR138" s="347"/>
      <c r="BS138" s="345"/>
      <c r="BT138" s="363"/>
      <c r="BU138" s="347"/>
      <c r="BV138" s="482"/>
      <c r="BW138" s="488"/>
      <c r="BX138" s="487"/>
      <c r="BY138" s="307"/>
      <c r="BZ138" s="343"/>
      <c r="CA138" s="309"/>
      <c r="CB138" s="482"/>
      <c r="CC138" s="488"/>
      <c r="CD138" s="487"/>
      <c r="CF138" s="345"/>
      <c r="CG138" s="447"/>
      <c r="CH138" s="816"/>
      <c r="CI138" s="814"/>
      <c r="CJ138" s="345"/>
      <c r="CK138" s="363"/>
      <c r="CL138" s="347"/>
      <c r="CM138" s="92"/>
      <c r="CN138" s="805"/>
      <c r="CO138" s="804"/>
      <c r="CP138" s="307"/>
      <c r="CQ138" s="343"/>
      <c r="CR138" s="309"/>
      <c r="CT138" s="345"/>
      <c r="CU138" s="345"/>
      <c r="CV138" s="362"/>
      <c r="CW138" s="347"/>
      <c r="CX138" s="345"/>
      <c r="CY138" s="363"/>
      <c r="CZ138" s="347"/>
      <c r="DA138" s="825"/>
      <c r="DB138" s="831"/>
      <c r="DC138" s="830"/>
      <c r="DD138" s="307"/>
      <c r="DE138" s="343"/>
      <c r="DF138" s="309"/>
      <c r="DG138" s="92"/>
      <c r="DH138" s="805"/>
      <c r="DI138" s="804"/>
      <c r="DK138" s="345"/>
      <c r="DL138" s="345"/>
      <c r="DM138" s="362"/>
      <c r="DN138" s="347"/>
      <c r="DO138" s="345"/>
      <c r="DP138" s="363"/>
      <c r="DQ138" s="347"/>
      <c r="DR138" s="563"/>
      <c r="DS138" s="569"/>
      <c r="DT138" s="568"/>
      <c r="DU138" s="307"/>
      <c r="DV138" s="343"/>
      <c r="DW138" s="322"/>
    </row>
    <row r="139" spans="1:127">
      <c r="A139" s="306"/>
      <c r="C139" s="307"/>
      <c r="D139" s="307"/>
      <c r="E139" s="308"/>
      <c r="F139" s="309"/>
      <c r="G139" s="360"/>
      <c r="H139" s="310"/>
      <c r="I139" s="349"/>
      <c r="J139" s="359"/>
      <c r="K139" s="307"/>
      <c r="L139" s="345"/>
      <c r="M139" s="346"/>
      <c r="N139" s="347"/>
      <c r="O139" s="307"/>
      <c r="P139" s="308"/>
      <c r="Q139" s="322"/>
      <c r="R139" s="361"/>
      <c r="S139" s="313"/>
      <c r="T139" s="327"/>
      <c r="V139" s="345"/>
      <c r="W139" s="345"/>
      <c r="X139" s="362"/>
      <c r="Y139" s="347"/>
      <c r="Z139" s="345"/>
      <c r="AA139" s="363"/>
      <c r="AB139" s="347"/>
      <c r="AC139" s="321"/>
      <c r="AD139" s="343"/>
      <c r="AE139" s="309"/>
      <c r="AF139" s="369"/>
      <c r="AG139" s="367"/>
      <c r="AH139" s="317"/>
      <c r="AJ139" s="345"/>
      <c r="AK139" s="345"/>
      <c r="AL139" s="362"/>
      <c r="AM139" s="347"/>
      <c r="AN139" s="345"/>
      <c r="AO139" s="363"/>
      <c r="AP139" s="347"/>
      <c r="AQ139" s="307"/>
      <c r="AR139" s="343"/>
      <c r="AS139" s="309"/>
      <c r="AT139" s="371"/>
      <c r="AU139" s="372"/>
      <c r="AV139" s="358"/>
      <c r="AX139" s="345"/>
      <c r="AY139" s="345"/>
      <c r="AZ139" s="362"/>
      <c r="BA139" s="347"/>
      <c r="BB139" s="345"/>
      <c r="BC139" s="363"/>
      <c r="BD139" s="347"/>
      <c r="BE139" s="307"/>
      <c r="BF139" s="343"/>
      <c r="BG139" s="309"/>
      <c r="BH139" s="307"/>
      <c r="BI139" s="343"/>
      <c r="BJ139" s="309"/>
      <c r="BK139" s="440"/>
      <c r="BL139" s="446"/>
      <c r="BM139" s="442"/>
      <c r="BO139" s="345"/>
      <c r="BP139" s="345"/>
      <c r="BQ139" s="362"/>
      <c r="BR139" s="347"/>
      <c r="BS139" s="345"/>
      <c r="BT139" s="363"/>
      <c r="BU139" s="347"/>
      <c r="BV139" s="482"/>
      <c r="BW139" s="488"/>
      <c r="BX139" s="484"/>
      <c r="BY139" s="307"/>
      <c r="BZ139" s="343"/>
      <c r="CA139" s="309"/>
      <c r="CB139" s="482"/>
      <c r="CC139" s="488"/>
      <c r="CD139" s="484"/>
      <c r="CF139" s="345"/>
      <c r="CG139" s="447"/>
      <c r="CH139" s="816"/>
      <c r="CI139" s="814"/>
      <c r="CJ139" s="345"/>
      <c r="CK139" s="363"/>
      <c r="CL139" s="347"/>
      <c r="CM139" s="92"/>
      <c r="CN139" s="805"/>
      <c r="CO139" s="803"/>
      <c r="CP139" s="307"/>
      <c r="CQ139" s="343"/>
      <c r="CR139" s="309"/>
      <c r="CT139" s="345"/>
      <c r="CU139" s="345"/>
      <c r="CV139" s="362"/>
      <c r="CW139" s="347"/>
      <c r="CX139" s="345"/>
      <c r="CY139" s="363"/>
      <c r="CZ139" s="347"/>
      <c r="DA139" s="825"/>
      <c r="DB139" s="831"/>
      <c r="DC139" s="827"/>
      <c r="DD139" s="307"/>
      <c r="DE139" s="343"/>
      <c r="DF139" s="309"/>
      <c r="DG139" s="92"/>
      <c r="DH139" s="805"/>
      <c r="DI139" s="803"/>
      <c r="DK139" s="345"/>
      <c r="DL139" s="345"/>
      <c r="DM139" s="362"/>
      <c r="DN139" s="347"/>
      <c r="DO139" s="345"/>
      <c r="DP139" s="363"/>
      <c r="DQ139" s="347"/>
      <c r="DR139" s="563"/>
      <c r="DS139" s="569"/>
      <c r="DT139" s="565"/>
      <c r="DU139" s="307"/>
      <c r="DV139" s="343"/>
      <c r="DW139" s="309"/>
    </row>
    <row r="140" spans="1:127">
      <c r="A140" s="306"/>
      <c r="C140" s="307"/>
      <c r="D140" s="307"/>
      <c r="E140" s="308"/>
      <c r="F140" s="322"/>
      <c r="G140" s="351"/>
      <c r="H140" s="310"/>
      <c r="I140" s="349"/>
      <c r="J140" s="359"/>
      <c r="K140" s="307"/>
      <c r="L140" s="307"/>
      <c r="M140" s="346"/>
      <c r="N140" s="347"/>
      <c r="O140" s="345"/>
      <c r="P140" s="308"/>
      <c r="Q140" s="309"/>
      <c r="R140" s="361"/>
      <c r="S140" s="313"/>
      <c r="T140" s="354"/>
      <c r="V140" s="345"/>
      <c r="W140" s="345"/>
      <c r="X140" s="362"/>
      <c r="Y140" s="347"/>
      <c r="Z140" s="345"/>
      <c r="AA140" s="363"/>
      <c r="AB140" s="347"/>
      <c r="AC140" s="307"/>
      <c r="AD140" s="343"/>
      <c r="AE140" s="322"/>
      <c r="AF140" s="369"/>
      <c r="AG140" s="375"/>
      <c r="AH140" s="317"/>
      <c r="AJ140" s="345"/>
      <c r="AK140" s="345"/>
      <c r="AL140" s="362"/>
      <c r="AM140" s="347"/>
      <c r="AN140" s="345"/>
      <c r="AO140" s="363"/>
      <c r="AP140" s="347"/>
      <c r="AQ140" s="307"/>
      <c r="AR140" s="343"/>
      <c r="AS140" s="322"/>
      <c r="AT140" s="371"/>
      <c r="AU140" s="372"/>
      <c r="AV140" s="320"/>
      <c r="AX140" s="345"/>
      <c r="AY140" s="345"/>
      <c r="AZ140" s="362"/>
      <c r="BA140" s="347"/>
      <c r="BB140" s="345"/>
      <c r="BC140" s="363"/>
      <c r="BD140" s="347"/>
      <c r="BE140" s="307"/>
      <c r="BF140" s="343"/>
      <c r="BG140" s="322"/>
      <c r="BH140" s="307"/>
      <c r="BI140" s="343"/>
      <c r="BJ140" s="322"/>
      <c r="BK140" s="440"/>
      <c r="BL140" s="446"/>
      <c r="BM140" s="445"/>
      <c r="BO140" s="345"/>
      <c r="BP140" s="345"/>
      <c r="BQ140" s="362"/>
      <c r="BR140" s="347"/>
      <c r="BS140" s="345"/>
      <c r="BT140" s="363"/>
      <c r="BU140" s="347"/>
      <c r="BV140" s="482"/>
      <c r="BW140" s="488"/>
      <c r="BX140" s="487"/>
      <c r="BY140" s="307"/>
      <c r="BZ140" s="343"/>
      <c r="CA140" s="309"/>
      <c r="CB140" s="482"/>
      <c r="CC140" s="488"/>
      <c r="CD140" s="487"/>
      <c r="CF140" s="345"/>
      <c r="CG140" s="447"/>
      <c r="CH140" s="816"/>
      <c r="CI140" s="814"/>
      <c r="CJ140" s="345"/>
      <c r="CK140" s="363"/>
      <c r="CL140" s="347"/>
      <c r="CM140" s="92"/>
      <c r="CN140" s="805"/>
      <c r="CO140" s="804"/>
      <c r="CP140" s="307"/>
      <c r="CQ140" s="343"/>
      <c r="CR140" s="309"/>
      <c r="CT140" s="345"/>
      <c r="CU140" s="345"/>
      <c r="CV140" s="362"/>
      <c r="CW140" s="347"/>
      <c r="CX140" s="345"/>
      <c r="CY140" s="363"/>
      <c r="CZ140" s="347"/>
      <c r="DA140" s="825"/>
      <c r="DB140" s="831"/>
      <c r="DC140" s="830"/>
      <c r="DD140" s="307"/>
      <c r="DE140" s="343"/>
      <c r="DF140" s="309"/>
      <c r="DG140" s="92"/>
      <c r="DH140" s="805"/>
      <c r="DI140" s="804"/>
      <c r="DK140" s="345"/>
      <c r="DL140" s="345"/>
      <c r="DM140" s="362"/>
      <c r="DN140" s="347"/>
      <c r="DO140" s="345"/>
      <c r="DP140" s="363"/>
      <c r="DQ140" s="347"/>
      <c r="DR140" s="563"/>
      <c r="DS140" s="569"/>
      <c r="DT140" s="568"/>
      <c r="DU140" s="307"/>
      <c r="DV140" s="343"/>
      <c r="DW140" s="322"/>
    </row>
    <row r="141" spans="1:127">
      <c r="A141" s="306"/>
      <c r="C141" s="307"/>
      <c r="D141" s="307"/>
      <c r="E141" s="308"/>
      <c r="F141" s="309"/>
      <c r="G141" s="360"/>
      <c r="H141" s="310"/>
      <c r="I141" s="349"/>
      <c r="J141" s="359"/>
      <c r="K141" s="307"/>
      <c r="L141" s="307"/>
      <c r="M141" s="346"/>
      <c r="N141" s="347"/>
      <c r="O141" s="307"/>
      <c r="P141" s="308"/>
      <c r="Q141" s="309"/>
      <c r="R141" s="361"/>
      <c r="S141" s="313"/>
      <c r="T141" s="354"/>
      <c r="V141" s="345"/>
      <c r="W141" s="345"/>
      <c r="X141" s="362"/>
      <c r="Y141" s="347"/>
      <c r="Z141" s="345"/>
      <c r="AA141" s="363"/>
      <c r="AB141" s="347"/>
      <c r="AC141" s="307"/>
      <c r="AD141" s="343"/>
      <c r="AE141" s="322"/>
      <c r="AF141" s="369"/>
      <c r="AG141" s="375"/>
      <c r="AH141" s="330"/>
      <c r="AJ141" s="345"/>
      <c r="AK141" s="345"/>
      <c r="AL141" s="362"/>
      <c r="AM141" s="347"/>
      <c r="AN141" s="345"/>
      <c r="AO141" s="363"/>
      <c r="AP141" s="347"/>
      <c r="AQ141" s="321"/>
      <c r="AR141" s="343"/>
      <c r="AS141" s="309"/>
      <c r="AT141" s="371"/>
      <c r="AU141" s="372"/>
      <c r="AV141" s="320"/>
      <c r="AX141" s="345"/>
      <c r="AY141" s="345"/>
      <c r="AZ141" s="362"/>
      <c r="BA141" s="347"/>
      <c r="BB141" s="345"/>
      <c r="BC141" s="363"/>
      <c r="BD141" s="347"/>
      <c r="BE141" s="321"/>
      <c r="BF141" s="343"/>
      <c r="BG141" s="309"/>
      <c r="BH141" s="321"/>
      <c r="BI141" s="343"/>
      <c r="BJ141" s="309"/>
      <c r="BK141" s="443"/>
      <c r="BL141" s="446"/>
      <c r="BM141" s="442"/>
      <c r="BO141" s="345"/>
      <c r="BP141" s="345"/>
      <c r="BQ141" s="362"/>
      <c r="BR141" s="347"/>
      <c r="BS141" s="345"/>
      <c r="BT141" s="363"/>
      <c r="BU141" s="347"/>
      <c r="BV141" s="485"/>
      <c r="BW141" s="488"/>
      <c r="BX141" s="484"/>
      <c r="BY141" s="321"/>
      <c r="BZ141" s="343"/>
      <c r="CA141" s="309"/>
      <c r="CB141" s="485"/>
      <c r="CC141" s="488"/>
      <c r="CD141" s="484"/>
      <c r="CF141" s="345"/>
      <c r="CG141" s="447"/>
      <c r="CH141" s="816"/>
      <c r="CI141" s="814"/>
      <c r="CJ141" s="345"/>
      <c r="CK141" s="363"/>
      <c r="CL141" s="347"/>
      <c r="CM141" s="53"/>
      <c r="CN141" s="805"/>
      <c r="CO141" s="803"/>
      <c r="CP141" s="321"/>
      <c r="CQ141" s="343"/>
      <c r="CR141" s="309"/>
      <c r="CT141" s="345"/>
      <c r="CU141" s="345"/>
      <c r="CV141" s="362"/>
      <c r="CW141" s="347"/>
      <c r="CX141" s="345"/>
      <c r="CY141" s="363"/>
      <c r="CZ141" s="347"/>
      <c r="DA141" s="828"/>
      <c r="DB141" s="831"/>
      <c r="DC141" s="827"/>
      <c r="DD141" s="321"/>
      <c r="DE141" s="343"/>
      <c r="DF141" s="309"/>
      <c r="DG141" s="53"/>
      <c r="DH141" s="805"/>
      <c r="DI141" s="803"/>
      <c r="DK141" s="345"/>
      <c r="DL141" s="345"/>
      <c r="DM141" s="362"/>
      <c r="DN141" s="347"/>
      <c r="DO141" s="345"/>
      <c r="DP141" s="363"/>
      <c r="DQ141" s="347"/>
      <c r="DR141" s="566"/>
      <c r="DS141" s="569"/>
      <c r="DT141" s="565"/>
      <c r="DU141" s="321"/>
      <c r="DV141" s="343"/>
      <c r="DW141" s="309"/>
    </row>
    <row r="142" spans="1:127">
      <c r="A142" s="306"/>
      <c r="C142" s="307"/>
      <c r="D142" s="307"/>
      <c r="E142" s="308"/>
      <c r="F142" s="309"/>
      <c r="G142" s="360"/>
      <c r="H142" s="310"/>
      <c r="I142" s="349"/>
      <c r="J142" s="359"/>
      <c r="K142" s="307"/>
      <c r="L142" s="345"/>
      <c r="M142" s="346"/>
      <c r="N142" s="347"/>
      <c r="O142" s="307"/>
      <c r="P142" s="308"/>
      <c r="Q142" s="322"/>
      <c r="R142" s="361"/>
      <c r="S142" s="313"/>
      <c r="T142" s="314"/>
      <c r="V142" s="345"/>
      <c r="W142" s="345"/>
      <c r="X142" s="362"/>
      <c r="Y142" s="347"/>
      <c r="Z142" s="345"/>
      <c r="AA142" s="363"/>
      <c r="AB142" s="347"/>
      <c r="AC142" s="321"/>
      <c r="AD142" s="343"/>
      <c r="AE142" s="309"/>
      <c r="AF142" s="369"/>
      <c r="AG142" s="375"/>
      <c r="AH142" s="317"/>
      <c r="AJ142" s="345"/>
      <c r="AK142" s="345"/>
      <c r="AL142" s="362"/>
      <c r="AM142" s="347"/>
      <c r="AN142" s="345"/>
      <c r="AO142" s="363"/>
      <c r="AP142" s="347"/>
      <c r="AQ142" s="307"/>
      <c r="AR142" s="343"/>
      <c r="AS142" s="322"/>
      <c r="AT142" s="371"/>
      <c r="AU142" s="372"/>
      <c r="AV142" s="333"/>
      <c r="AX142" s="345"/>
      <c r="AY142" s="345"/>
      <c r="AZ142" s="362"/>
      <c r="BA142" s="347"/>
      <c r="BB142" s="345"/>
      <c r="BC142" s="363"/>
      <c r="BD142" s="347"/>
      <c r="BE142" s="307"/>
      <c r="BF142" s="343"/>
      <c r="BG142" s="322"/>
      <c r="BH142" s="307"/>
      <c r="BI142" s="343"/>
      <c r="BJ142" s="322"/>
      <c r="BK142" s="440"/>
      <c r="BL142" s="446"/>
      <c r="BM142" s="445"/>
      <c r="BO142" s="345"/>
      <c r="BP142" s="345"/>
      <c r="BQ142" s="362"/>
      <c r="BR142" s="347"/>
      <c r="BS142" s="345"/>
      <c r="BT142" s="363"/>
      <c r="BU142" s="347"/>
      <c r="BV142" s="482"/>
      <c r="BW142" s="488"/>
      <c r="BX142" s="487"/>
      <c r="BY142" s="307"/>
      <c r="BZ142" s="343"/>
      <c r="CA142" s="309"/>
      <c r="CB142" s="482"/>
      <c r="CC142" s="488"/>
      <c r="CD142" s="487"/>
      <c r="CF142" s="345"/>
      <c r="CG142" s="447"/>
      <c r="CH142" s="816"/>
      <c r="CI142" s="814"/>
      <c r="CJ142" s="345"/>
      <c r="CK142" s="363"/>
      <c r="CL142" s="347"/>
      <c r="CM142" s="92"/>
      <c r="CN142" s="805"/>
      <c r="CO142" s="804"/>
      <c r="CP142" s="307"/>
      <c r="CQ142" s="343"/>
      <c r="CR142" s="309"/>
      <c r="CT142" s="345"/>
      <c r="CU142" s="345"/>
      <c r="CV142" s="362"/>
      <c r="CW142" s="347"/>
      <c r="CX142" s="345"/>
      <c r="CY142" s="363"/>
      <c r="CZ142" s="347"/>
      <c r="DA142" s="825"/>
      <c r="DB142" s="831"/>
      <c r="DC142" s="830"/>
      <c r="DD142" s="307"/>
      <c r="DE142" s="343"/>
      <c r="DF142" s="309"/>
      <c r="DG142" s="92"/>
      <c r="DH142" s="805"/>
      <c r="DI142" s="804"/>
      <c r="DK142" s="345"/>
      <c r="DL142" s="345"/>
      <c r="DM142" s="362"/>
      <c r="DN142" s="347"/>
      <c r="DO142" s="345"/>
      <c r="DP142" s="363"/>
      <c r="DQ142" s="347"/>
      <c r="DR142" s="563"/>
      <c r="DS142" s="569"/>
      <c r="DT142" s="568"/>
      <c r="DU142" s="307"/>
      <c r="DV142" s="343"/>
      <c r="DW142" s="322"/>
    </row>
    <row r="143" spans="1:127">
      <c r="A143" s="306"/>
      <c r="C143" s="307"/>
      <c r="D143" s="307"/>
      <c r="E143" s="308"/>
      <c r="F143" s="309"/>
      <c r="G143" s="360"/>
      <c r="H143" s="310"/>
      <c r="I143" s="349"/>
      <c r="J143" s="359"/>
      <c r="K143" s="307"/>
      <c r="L143" s="345"/>
      <c r="M143" s="346"/>
      <c r="N143" s="347"/>
      <c r="O143" s="321"/>
      <c r="P143" s="308"/>
      <c r="Q143" s="309"/>
      <c r="R143" s="361"/>
      <c r="S143" s="313"/>
      <c r="T143" s="314"/>
      <c r="V143" s="345"/>
      <c r="W143" s="345"/>
      <c r="X143" s="362"/>
      <c r="Y143" s="347"/>
      <c r="Z143" s="345"/>
      <c r="AA143" s="363"/>
      <c r="AB143" s="347"/>
      <c r="AC143" s="307"/>
      <c r="AD143" s="343"/>
      <c r="AE143" s="322"/>
      <c r="AF143" s="369"/>
      <c r="AG143" s="375"/>
      <c r="AH143" s="330"/>
      <c r="AJ143" s="345"/>
      <c r="AK143" s="345"/>
      <c r="AL143" s="362"/>
      <c r="AM143" s="347"/>
      <c r="AN143" s="345"/>
      <c r="AO143" s="363"/>
      <c r="AP143" s="347"/>
      <c r="AQ143" s="307"/>
      <c r="AR143" s="343"/>
      <c r="AS143" s="309"/>
      <c r="AT143" s="371"/>
      <c r="AU143" s="372"/>
      <c r="AV143" s="358"/>
      <c r="AX143" s="345"/>
      <c r="AY143" s="345"/>
      <c r="AZ143" s="362"/>
      <c r="BA143" s="347"/>
      <c r="BB143" s="345"/>
      <c r="BC143" s="363"/>
      <c r="BD143" s="347"/>
      <c r="BE143" s="307"/>
      <c r="BF143" s="343"/>
      <c r="BG143" s="309"/>
      <c r="BH143" s="307"/>
      <c r="BI143" s="343"/>
      <c r="BJ143" s="309"/>
      <c r="BK143" s="440"/>
      <c r="BL143" s="446"/>
      <c r="BM143" s="442"/>
      <c r="BO143" s="345"/>
      <c r="BP143" s="345"/>
      <c r="BQ143" s="362"/>
      <c r="BR143" s="347"/>
      <c r="BS143" s="345"/>
      <c r="BT143" s="363"/>
      <c r="BU143" s="347"/>
      <c r="BV143" s="482"/>
      <c r="BW143" s="488"/>
      <c r="BX143" s="484"/>
      <c r="BY143" s="307"/>
      <c r="BZ143" s="343"/>
      <c r="CA143" s="309"/>
      <c r="CB143" s="482"/>
      <c r="CC143" s="488"/>
      <c r="CD143" s="484"/>
      <c r="CF143" s="345"/>
      <c r="CG143" s="447"/>
      <c r="CH143" s="816"/>
      <c r="CI143" s="814"/>
      <c r="CJ143" s="345"/>
      <c r="CK143" s="363"/>
      <c r="CL143" s="347"/>
      <c r="CM143" s="92"/>
      <c r="CN143" s="805"/>
      <c r="CO143" s="803"/>
      <c r="CP143" s="307"/>
      <c r="CQ143" s="343"/>
      <c r="CR143" s="309"/>
      <c r="CT143" s="345"/>
      <c r="CU143" s="345"/>
      <c r="CV143" s="362"/>
      <c r="CW143" s="347"/>
      <c r="CX143" s="345"/>
      <c r="CY143" s="363"/>
      <c r="CZ143" s="347"/>
      <c r="DA143" s="825"/>
      <c r="DB143" s="831"/>
      <c r="DC143" s="827"/>
      <c r="DD143" s="307"/>
      <c r="DE143" s="343"/>
      <c r="DF143" s="309"/>
      <c r="DG143" s="92"/>
      <c r="DH143" s="805"/>
      <c r="DI143" s="803"/>
      <c r="DK143" s="345"/>
      <c r="DL143" s="345"/>
      <c r="DM143" s="362"/>
      <c r="DN143" s="347"/>
      <c r="DO143" s="345"/>
      <c r="DP143" s="363"/>
      <c r="DQ143" s="347"/>
      <c r="DR143" s="563"/>
      <c r="DS143" s="569"/>
      <c r="DT143" s="565"/>
      <c r="DU143" s="307"/>
      <c r="DV143" s="343"/>
      <c r="DW143" s="309"/>
    </row>
    <row r="144" spans="1:127">
      <c r="A144" s="306"/>
      <c r="C144" s="307"/>
      <c r="D144" s="307"/>
      <c r="E144" s="308"/>
      <c r="F144" s="309"/>
      <c r="G144" s="360"/>
      <c r="H144" s="310"/>
      <c r="I144" s="349"/>
      <c r="J144" s="359"/>
      <c r="K144" s="307"/>
      <c r="L144" s="345"/>
      <c r="M144" s="346"/>
      <c r="N144" s="347"/>
      <c r="O144" s="307"/>
      <c r="P144" s="308"/>
      <c r="Q144" s="322"/>
      <c r="R144" s="361"/>
      <c r="S144" s="313"/>
      <c r="T144" s="327"/>
      <c r="V144" s="345"/>
      <c r="W144" s="345"/>
      <c r="X144" s="362"/>
      <c r="Y144" s="347"/>
      <c r="Z144" s="345"/>
      <c r="AA144" s="363"/>
      <c r="AB144" s="347"/>
      <c r="AC144" s="307"/>
      <c r="AD144" s="343"/>
      <c r="AE144" s="309"/>
      <c r="AF144" s="369"/>
      <c r="AG144" s="375"/>
      <c r="AH144" s="356"/>
      <c r="AJ144" s="345"/>
      <c r="AK144" s="345"/>
      <c r="AL144" s="362"/>
      <c r="AM144" s="347"/>
      <c r="AN144" s="345"/>
      <c r="AO144" s="363"/>
      <c r="AP144" s="347"/>
      <c r="AQ144" s="307"/>
      <c r="AR144" s="343"/>
      <c r="AS144" s="322"/>
      <c r="AT144" s="371"/>
      <c r="AU144" s="372"/>
      <c r="AV144" s="320"/>
      <c r="AX144" s="345"/>
      <c r="AY144" s="345"/>
      <c r="AZ144" s="362"/>
      <c r="BA144" s="347"/>
      <c r="BB144" s="345"/>
      <c r="BC144" s="363"/>
      <c r="BD144" s="347"/>
      <c r="BE144" s="307"/>
      <c r="BF144" s="343"/>
      <c r="BG144" s="322"/>
      <c r="BH144" s="307"/>
      <c r="BI144" s="343"/>
      <c r="BJ144" s="322"/>
      <c r="BK144" s="440"/>
      <c r="BL144" s="446"/>
      <c r="BM144" s="445"/>
      <c r="BO144" s="345"/>
      <c r="BP144" s="345"/>
      <c r="BQ144" s="362"/>
      <c r="BR144" s="347"/>
      <c r="BS144" s="345"/>
      <c r="BT144" s="363"/>
      <c r="BU144" s="347"/>
      <c r="BV144" s="482"/>
      <c r="BW144" s="488"/>
      <c r="BX144" s="487"/>
      <c r="BY144" s="307"/>
      <c r="BZ144" s="343"/>
      <c r="CA144" s="309"/>
      <c r="CB144" s="482"/>
      <c r="CC144" s="488"/>
      <c r="CD144" s="487"/>
      <c r="CF144" s="345"/>
      <c r="CG144" s="447"/>
      <c r="CH144" s="816"/>
      <c r="CI144" s="814"/>
      <c r="CJ144" s="345"/>
      <c r="CK144" s="363"/>
      <c r="CL144" s="347"/>
      <c r="CM144" s="92"/>
      <c r="CN144" s="805"/>
      <c r="CO144" s="804"/>
      <c r="CP144" s="307"/>
      <c r="CQ144" s="343"/>
      <c r="CR144" s="309"/>
      <c r="CT144" s="345"/>
      <c r="CU144" s="345"/>
      <c r="CV144" s="362"/>
      <c r="CW144" s="347"/>
      <c r="CX144" s="345"/>
      <c r="CY144" s="363"/>
      <c r="CZ144" s="347"/>
      <c r="DA144" s="825"/>
      <c r="DB144" s="831"/>
      <c r="DC144" s="830"/>
      <c r="DD144" s="307"/>
      <c r="DE144" s="343"/>
      <c r="DF144" s="309"/>
      <c r="DG144" s="92"/>
      <c r="DH144" s="805"/>
      <c r="DI144" s="804"/>
      <c r="DK144" s="345"/>
      <c r="DL144" s="345"/>
      <c r="DM144" s="362"/>
      <c r="DN144" s="347"/>
      <c r="DO144" s="345"/>
      <c r="DP144" s="363"/>
      <c r="DQ144" s="347"/>
      <c r="DR144" s="563"/>
      <c r="DS144" s="569"/>
      <c r="DT144" s="568"/>
      <c r="DU144" s="307"/>
      <c r="DV144" s="343"/>
      <c r="DW144" s="322"/>
    </row>
    <row r="145" spans="1:127">
      <c r="A145" s="306"/>
      <c r="C145" s="307"/>
      <c r="D145" s="307"/>
      <c r="E145" s="308"/>
      <c r="F145" s="309"/>
      <c r="G145" s="360"/>
      <c r="H145" s="310"/>
      <c r="I145" s="349"/>
      <c r="J145" s="359"/>
      <c r="K145" s="307"/>
      <c r="L145" s="345"/>
      <c r="M145" s="346"/>
      <c r="N145" s="347"/>
      <c r="O145" s="307"/>
      <c r="P145" s="308"/>
      <c r="Q145" s="309"/>
      <c r="R145" s="361"/>
      <c r="S145" s="313"/>
      <c r="T145" s="354"/>
      <c r="V145" s="345"/>
      <c r="W145" s="345"/>
      <c r="X145" s="362"/>
      <c r="Y145" s="347"/>
      <c r="Z145" s="345"/>
      <c r="AA145" s="363"/>
      <c r="AB145" s="347"/>
      <c r="AC145" s="321"/>
      <c r="AD145" s="343"/>
      <c r="AE145" s="309"/>
      <c r="AF145" s="369"/>
      <c r="AG145" s="375"/>
      <c r="AH145" s="317"/>
      <c r="AJ145" s="345"/>
      <c r="AK145" s="345"/>
      <c r="AL145" s="362"/>
      <c r="AM145" s="347"/>
      <c r="AN145" s="345"/>
      <c r="AO145" s="363"/>
      <c r="AP145" s="347"/>
      <c r="AQ145" s="321"/>
      <c r="AR145" s="343"/>
      <c r="AS145" s="309"/>
      <c r="AT145" s="371"/>
      <c r="AU145" s="372"/>
      <c r="AV145" s="320"/>
      <c r="AX145" s="345"/>
      <c r="AY145" s="345"/>
      <c r="AZ145" s="362"/>
      <c r="BA145" s="347"/>
      <c r="BB145" s="345"/>
      <c r="BC145" s="363"/>
      <c r="BD145" s="347"/>
      <c r="BE145" s="321"/>
      <c r="BF145" s="343"/>
      <c r="BG145" s="309"/>
      <c r="BH145" s="321"/>
      <c r="BI145" s="343"/>
      <c r="BJ145" s="309"/>
      <c r="BK145" s="443"/>
      <c r="BL145" s="446"/>
      <c r="BM145" s="442"/>
      <c r="BO145" s="345"/>
      <c r="BP145" s="345"/>
      <c r="BQ145" s="362"/>
      <c r="BR145" s="347"/>
      <c r="BS145" s="345"/>
      <c r="BT145" s="363"/>
      <c r="BU145" s="347"/>
      <c r="BV145" s="485"/>
      <c r="BW145" s="488"/>
      <c r="BX145" s="484"/>
      <c r="BY145" s="321"/>
      <c r="BZ145" s="343"/>
      <c r="CA145" s="309"/>
      <c r="CB145" s="485"/>
      <c r="CC145" s="488"/>
      <c r="CD145" s="484"/>
      <c r="CF145" s="345"/>
      <c r="CG145" s="447"/>
      <c r="CH145" s="816"/>
      <c r="CI145" s="814"/>
      <c r="CJ145" s="345"/>
      <c r="CK145" s="363"/>
      <c r="CL145" s="347"/>
      <c r="CM145" s="53"/>
      <c r="CN145" s="805"/>
      <c r="CO145" s="803"/>
      <c r="CP145" s="321"/>
      <c r="CQ145" s="343"/>
      <c r="CR145" s="309"/>
      <c r="CT145" s="345"/>
      <c r="CU145" s="345"/>
      <c r="CV145" s="362"/>
      <c r="CW145" s="347"/>
      <c r="CX145" s="345"/>
      <c r="CY145" s="363"/>
      <c r="CZ145" s="347"/>
      <c r="DA145" s="828"/>
      <c r="DB145" s="831"/>
      <c r="DC145" s="827"/>
      <c r="DD145" s="321"/>
      <c r="DE145" s="343"/>
      <c r="DF145" s="309"/>
      <c r="DG145" s="53"/>
      <c r="DH145" s="805"/>
      <c r="DI145" s="803"/>
      <c r="DK145" s="345"/>
      <c r="DL145" s="345"/>
      <c r="DM145" s="362"/>
      <c r="DN145" s="347"/>
      <c r="DO145" s="345"/>
      <c r="DP145" s="363"/>
      <c r="DQ145" s="347"/>
      <c r="DR145" s="566"/>
      <c r="DS145" s="569"/>
      <c r="DT145" s="565"/>
      <c r="DU145" s="321"/>
      <c r="DV145" s="343"/>
      <c r="DW145" s="309"/>
    </row>
    <row r="146" spans="1:127">
      <c r="A146" s="306"/>
      <c r="C146" s="307"/>
      <c r="D146" s="307"/>
      <c r="E146" s="308"/>
      <c r="F146" s="309"/>
      <c r="G146" s="360"/>
      <c r="H146" s="310"/>
      <c r="I146" s="349"/>
      <c r="K146" s="307"/>
      <c r="L146" s="345"/>
      <c r="M146" s="346"/>
      <c r="N146" s="347"/>
      <c r="O146" s="307"/>
      <c r="P146" s="308"/>
      <c r="Q146" s="368"/>
      <c r="R146" s="361"/>
      <c r="S146" s="313"/>
      <c r="T146" s="314"/>
      <c r="V146" s="345"/>
      <c r="W146" s="345"/>
      <c r="X146" s="362"/>
      <c r="Y146" s="347"/>
      <c r="Z146" s="345"/>
      <c r="AA146" s="363"/>
      <c r="AB146" s="347"/>
      <c r="AC146" s="307"/>
      <c r="AD146" s="343"/>
      <c r="AE146" s="322"/>
      <c r="AF146" s="369"/>
      <c r="AG146" s="375"/>
      <c r="AH146" s="330"/>
      <c r="AJ146" s="345"/>
      <c r="AK146" s="345"/>
      <c r="AL146" s="362"/>
      <c r="AM146" s="347"/>
      <c r="AN146" s="345"/>
      <c r="AO146" s="363"/>
      <c r="AP146" s="347"/>
      <c r="AQ146" s="307"/>
      <c r="AR146" s="343"/>
      <c r="AS146" s="322"/>
      <c r="AT146" s="371"/>
      <c r="AU146" s="372"/>
      <c r="AV146" s="333"/>
      <c r="AX146" s="345"/>
      <c r="AY146" s="345"/>
      <c r="AZ146" s="362"/>
      <c r="BA146" s="347"/>
      <c r="BB146" s="345"/>
      <c r="BC146" s="363"/>
      <c r="BD146" s="347"/>
      <c r="BE146" s="307"/>
      <c r="BF146" s="343"/>
      <c r="BG146" s="322"/>
      <c r="BH146" s="307"/>
      <c r="BI146" s="343"/>
      <c r="BJ146" s="322"/>
      <c r="BK146" s="440"/>
      <c r="BL146" s="446"/>
      <c r="BM146" s="445"/>
      <c r="BO146" s="345"/>
      <c r="BP146" s="345"/>
      <c r="BQ146" s="362"/>
      <c r="BR146" s="347"/>
      <c r="BS146" s="345"/>
      <c r="BT146" s="363"/>
      <c r="BU146" s="347"/>
      <c r="BV146" s="482"/>
      <c r="BW146" s="488"/>
      <c r="BX146" s="487"/>
      <c r="BY146" s="307"/>
      <c r="BZ146" s="343"/>
      <c r="CA146" s="309"/>
      <c r="CB146" s="482"/>
      <c r="CC146" s="488"/>
      <c r="CD146" s="487"/>
      <c r="CF146" s="345"/>
      <c r="CG146" s="447"/>
      <c r="CH146" s="816"/>
      <c r="CI146" s="814"/>
      <c r="CJ146" s="345"/>
      <c r="CK146" s="363"/>
      <c r="CL146" s="347"/>
      <c r="CM146" s="92"/>
      <c r="CN146" s="805"/>
      <c r="CO146" s="804"/>
      <c r="CP146" s="307"/>
      <c r="CQ146" s="343"/>
      <c r="CR146" s="309"/>
      <c r="CT146" s="345"/>
      <c r="CU146" s="345"/>
      <c r="CV146" s="362"/>
      <c r="CW146" s="347"/>
      <c r="CX146" s="345"/>
      <c r="CY146" s="363"/>
      <c r="CZ146" s="347"/>
      <c r="DA146" s="825"/>
      <c r="DB146" s="831"/>
      <c r="DC146" s="830"/>
      <c r="DD146" s="307"/>
      <c r="DE146" s="343"/>
      <c r="DF146" s="309"/>
      <c r="DG146" s="92"/>
      <c r="DH146" s="805"/>
      <c r="DI146" s="804"/>
      <c r="DK146" s="345"/>
      <c r="DL146" s="345"/>
      <c r="DM146" s="362"/>
      <c r="DN146" s="347"/>
      <c r="DO146" s="345"/>
      <c r="DP146" s="363"/>
      <c r="DQ146" s="347"/>
      <c r="DR146" s="563"/>
      <c r="DS146" s="569"/>
      <c r="DT146" s="568"/>
      <c r="DU146" s="307"/>
      <c r="DV146" s="343"/>
      <c r="DW146" s="322"/>
    </row>
    <row r="147" spans="1:127">
      <c r="A147" s="306"/>
      <c r="C147" s="390"/>
      <c r="D147" s="307"/>
      <c r="E147" s="308"/>
      <c r="F147" s="309"/>
      <c r="G147" s="360"/>
      <c r="H147" s="310"/>
      <c r="I147" s="349"/>
      <c r="K147" s="390"/>
      <c r="L147" s="345"/>
      <c r="M147" s="346"/>
      <c r="N147" s="347"/>
      <c r="O147" s="307"/>
      <c r="P147" s="308"/>
      <c r="Q147" s="368"/>
      <c r="R147" s="361"/>
      <c r="S147" s="313"/>
      <c r="T147" s="314"/>
      <c r="V147" s="393"/>
      <c r="W147" s="345"/>
      <c r="X147" s="362"/>
      <c r="Y147" s="347"/>
      <c r="Z147" s="345"/>
      <c r="AA147" s="363"/>
      <c r="AB147" s="347"/>
      <c r="AC147" s="307"/>
      <c r="AD147" s="343"/>
      <c r="AE147" s="322"/>
      <c r="AF147" s="369"/>
      <c r="AG147" s="375"/>
      <c r="AH147" s="330"/>
      <c r="AJ147" s="345"/>
      <c r="AK147" s="345"/>
      <c r="AL147" s="362"/>
      <c r="AM147" s="347"/>
      <c r="AN147" s="345"/>
      <c r="AO147" s="363"/>
      <c r="AP147" s="322"/>
      <c r="AQ147" s="307"/>
      <c r="AR147" s="343"/>
      <c r="AS147" s="322"/>
      <c r="AT147" s="371"/>
      <c r="AU147" s="372"/>
      <c r="AV147" s="333"/>
      <c r="AX147" s="345"/>
      <c r="AY147" s="345"/>
      <c r="AZ147" s="362"/>
      <c r="BA147" s="347"/>
      <c r="BB147" s="345"/>
      <c r="BC147" s="363"/>
      <c r="BD147" s="322"/>
      <c r="BE147" s="307"/>
      <c r="BF147" s="343"/>
      <c r="BG147" s="322"/>
      <c r="BH147" s="307"/>
      <c r="BI147" s="343"/>
      <c r="BJ147" s="322"/>
      <c r="BK147" s="440"/>
      <c r="BL147" s="446"/>
      <c r="BM147" s="445"/>
      <c r="BO147" s="345"/>
      <c r="BP147" s="345"/>
      <c r="BQ147" s="362"/>
      <c r="BR147" s="347"/>
      <c r="BS147" s="345"/>
      <c r="BT147" s="363"/>
      <c r="BU147" s="322"/>
      <c r="BV147" s="482"/>
      <c r="BW147" s="488"/>
      <c r="BX147" s="487"/>
      <c r="BY147" s="307"/>
      <c r="BZ147" s="343"/>
      <c r="CA147" s="309"/>
      <c r="CB147" s="482"/>
      <c r="CC147" s="488"/>
      <c r="CD147" s="487"/>
      <c r="CF147" s="345"/>
      <c r="CG147" s="447"/>
      <c r="CH147" s="816"/>
      <c r="CI147" s="814"/>
      <c r="CJ147" s="345"/>
      <c r="CK147" s="363"/>
      <c r="CL147" s="322"/>
      <c r="CM147" s="92"/>
      <c r="CN147" s="805"/>
      <c r="CO147" s="804"/>
      <c r="CP147" s="307"/>
      <c r="CQ147" s="343"/>
      <c r="CR147" s="309"/>
      <c r="CT147" s="345"/>
      <c r="CU147" s="345"/>
      <c r="CV147" s="362"/>
      <c r="CW147" s="347"/>
      <c r="CX147" s="345"/>
      <c r="CY147" s="363"/>
      <c r="CZ147" s="322"/>
      <c r="DA147" s="825"/>
      <c r="DB147" s="831"/>
      <c r="DC147" s="830"/>
      <c r="DD147" s="307"/>
      <c r="DE147" s="343"/>
      <c r="DF147" s="309"/>
      <c r="DG147" s="92"/>
      <c r="DH147" s="805"/>
      <c r="DI147" s="804"/>
      <c r="DK147" s="345"/>
      <c r="DL147" s="345"/>
      <c r="DM147" s="362"/>
      <c r="DN147" s="347"/>
      <c r="DO147" s="345"/>
      <c r="DP147" s="363"/>
      <c r="DQ147" s="322"/>
      <c r="DR147" s="563"/>
      <c r="DS147" s="569"/>
      <c r="DT147" s="568"/>
      <c r="DU147" s="307"/>
      <c r="DV147" s="343"/>
      <c r="DW147" s="322"/>
    </row>
    <row r="148" spans="1:127">
      <c r="A148" s="306"/>
      <c r="C148" s="307"/>
      <c r="D148" s="307"/>
      <c r="E148" s="308"/>
      <c r="F148" s="309"/>
      <c r="G148" s="360"/>
      <c r="H148" s="310"/>
      <c r="I148" s="349"/>
      <c r="K148" s="390"/>
      <c r="L148" s="393"/>
      <c r="M148" s="346"/>
      <c r="N148" s="347"/>
      <c r="O148" s="394"/>
      <c r="P148" s="308"/>
      <c r="Q148" s="368"/>
      <c r="R148" s="395"/>
      <c r="S148" s="313"/>
      <c r="T148" s="314"/>
      <c r="V148" s="393"/>
      <c r="W148" s="393"/>
      <c r="X148" s="362"/>
      <c r="Y148" s="347"/>
      <c r="Z148" s="393"/>
      <c r="AA148" s="363"/>
      <c r="AB148" s="347"/>
      <c r="AC148" s="394"/>
      <c r="AD148" s="343"/>
      <c r="AE148" s="309"/>
      <c r="AF148" s="369"/>
      <c r="AG148" s="375"/>
      <c r="AH148" s="317"/>
      <c r="AJ148" s="345"/>
      <c r="AK148" s="345"/>
      <c r="AL148" s="362"/>
      <c r="AM148" s="347"/>
      <c r="AN148" s="345"/>
      <c r="AO148" s="363"/>
      <c r="AP148" s="322"/>
      <c r="AQ148" s="307"/>
      <c r="AR148" s="343"/>
      <c r="AS148" s="322"/>
      <c r="AT148" s="371"/>
      <c r="AU148" s="372"/>
      <c r="AV148" s="333"/>
      <c r="AX148" s="345"/>
      <c r="AY148" s="345"/>
      <c r="AZ148" s="362"/>
      <c r="BA148" s="347"/>
      <c r="BB148" s="345"/>
      <c r="BC148" s="363"/>
      <c r="BD148" s="322"/>
      <c r="BE148" s="307"/>
      <c r="BF148" s="343"/>
      <c r="BG148" s="322"/>
      <c r="BH148" s="307"/>
      <c r="BI148" s="343"/>
      <c r="BJ148" s="322"/>
      <c r="BK148" s="440"/>
      <c r="BL148" s="446"/>
      <c r="BM148" s="445"/>
      <c r="BO148" s="345"/>
      <c r="BP148" s="345"/>
      <c r="BQ148" s="362"/>
      <c r="BR148" s="347"/>
      <c r="BS148" s="345"/>
      <c r="BT148" s="363"/>
      <c r="BU148" s="322"/>
      <c r="BV148" s="482"/>
      <c r="BW148" s="488"/>
      <c r="BX148" s="487"/>
      <c r="BY148" s="307"/>
      <c r="BZ148" s="343"/>
      <c r="CA148" s="322"/>
      <c r="CB148" s="482"/>
      <c r="CC148" s="488"/>
      <c r="CD148" s="487"/>
      <c r="CF148" s="345"/>
      <c r="CG148" s="447"/>
      <c r="CH148" s="816"/>
      <c r="CI148" s="814"/>
      <c r="CJ148" s="345"/>
      <c r="CK148" s="363"/>
      <c r="CL148" s="322"/>
      <c r="CM148" s="92"/>
      <c r="CN148" s="805"/>
      <c r="CO148" s="804"/>
      <c r="CP148" s="307"/>
      <c r="CQ148" s="343"/>
      <c r="CR148" s="322"/>
      <c r="CT148" s="345"/>
      <c r="CU148" s="345"/>
      <c r="CV148" s="362"/>
      <c r="CW148" s="347"/>
      <c r="CX148" s="345"/>
      <c r="CY148" s="363"/>
      <c r="CZ148" s="322"/>
      <c r="DA148" s="825"/>
      <c r="DB148" s="831"/>
      <c r="DC148" s="830"/>
      <c r="DD148" s="307"/>
      <c r="DE148" s="343"/>
      <c r="DF148" s="322"/>
      <c r="DG148" s="92"/>
      <c r="DH148" s="805"/>
      <c r="DI148" s="804"/>
      <c r="DK148" s="345"/>
      <c r="DL148" s="345"/>
      <c r="DM148" s="362"/>
      <c r="DN148" s="347"/>
      <c r="DO148" s="345"/>
      <c r="DP148" s="363"/>
      <c r="DQ148" s="322"/>
      <c r="DR148" s="563"/>
      <c r="DS148" s="569"/>
      <c r="DT148" s="568"/>
      <c r="DU148" s="307"/>
      <c r="DV148" s="343"/>
      <c r="DW148" s="322"/>
    </row>
    <row r="149" spans="1:127">
      <c r="A149" s="306"/>
      <c r="C149" s="307"/>
      <c r="D149" s="307"/>
      <c r="E149" s="308"/>
      <c r="F149" s="309"/>
      <c r="G149" s="360"/>
      <c r="H149" s="310"/>
      <c r="I149" s="349"/>
      <c r="K149" s="390"/>
      <c r="L149" s="390"/>
      <c r="M149" s="308"/>
      <c r="N149" s="309"/>
      <c r="O149" s="400"/>
      <c r="P149" s="308"/>
      <c r="Q149" s="368"/>
      <c r="R149" s="401"/>
      <c r="S149" s="313"/>
      <c r="T149" s="314"/>
      <c r="U149" s="402"/>
      <c r="V149" s="390"/>
      <c r="W149" s="390"/>
      <c r="X149" s="403"/>
      <c r="Y149" s="309"/>
      <c r="Z149" s="390"/>
      <c r="AA149" s="343"/>
      <c r="AB149" s="309"/>
      <c r="AC149" s="400"/>
      <c r="AD149" s="343"/>
      <c r="AE149" s="309"/>
      <c r="AF149" s="315"/>
      <c r="AG149" s="370"/>
      <c r="AH149" s="317"/>
      <c r="AI149" s="402"/>
      <c r="AJ149" s="307"/>
      <c r="AK149" s="307"/>
      <c r="AL149" s="403"/>
      <c r="AM149" s="309"/>
      <c r="AN149" s="307"/>
      <c r="AO149" s="343"/>
      <c r="AP149" s="368"/>
      <c r="AQ149" s="307"/>
      <c r="AR149" s="343"/>
      <c r="AS149" s="368"/>
      <c r="AT149" s="318"/>
      <c r="AU149" s="372"/>
      <c r="AV149" s="404"/>
      <c r="AX149" s="307"/>
      <c r="AY149" s="307"/>
      <c r="AZ149" s="403"/>
      <c r="BA149" s="309"/>
      <c r="BB149" s="307"/>
      <c r="BC149" s="343"/>
      <c r="BD149" s="368"/>
      <c r="BE149" s="307"/>
      <c r="BF149" s="343"/>
      <c r="BG149" s="368"/>
      <c r="BH149" s="307"/>
      <c r="BI149" s="343"/>
      <c r="BJ149" s="368"/>
      <c r="BK149" s="440"/>
      <c r="BL149" s="446"/>
      <c r="BM149" s="451"/>
      <c r="BO149" s="307"/>
      <c r="BP149" s="307"/>
      <c r="BQ149" s="403"/>
      <c r="BR149" s="309"/>
      <c r="BS149" s="307"/>
      <c r="BT149" s="343"/>
      <c r="BU149" s="368"/>
      <c r="BV149" s="482"/>
      <c r="BW149" s="488"/>
      <c r="BX149" s="494"/>
      <c r="BY149" s="307"/>
      <c r="BZ149" s="343"/>
      <c r="CA149" s="368"/>
      <c r="CB149" s="482"/>
      <c r="CC149" s="488"/>
      <c r="CD149" s="494"/>
      <c r="CF149" s="307"/>
      <c r="CG149" s="440"/>
      <c r="CH149" s="817"/>
      <c r="CI149" s="442"/>
      <c r="CJ149" s="307"/>
      <c r="CK149" s="343"/>
      <c r="CL149" s="368"/>
      <c r="CM149" s="92"/>
      <c r="CN149" s="805"/>
      <c r="CO149" s="811"/>
      <c r="CP149" s="307"/>
      <c r="CQ149" s="343"/>
      <c r="CR149" s="368"/>
      <c r="CT149" s="307"/>
      <c r="CU149" s="307"/>
      <c r="CV149" s="403"/>
      <c r="CW149" s="309"/>
      <c r="CX149" s="307"/>
      <c r="CY149" s="343"/>
      <c r="CZ149" s="368"/>
      <c r="DA149" s="825"/>
      <c r="DB149" s="831"/>
      <c r="DC149" s="837"/>
      <c r="DD149" s="307"/>
      <c r="DE149" s="343"/>
      <c r="DF149" s="368"/>
      <c r="DG149" s="92"/>
      <c r="DH149" s="805"/>
      <c r="DI149" s="811"/>
      <c r="DK149" s="307"/>
      <c r="DL149" s="307"/>
      <c r="DM149" s="403"/>
      <c r="DN149" s="309"/>
      <c r="DO149" s="307"/>
      <c r="DP149" s="343"/>
      <c r="DQ149" s="368"/>
      <c r="DR149" s="563"/>
      <c r="DS149" s="569"/>
      <c r="DT149" s="575"/>
      <c r="DU149" s="307"/>
      <c r="DV149" s="343"/>
      <c r="DW149" s="368"/>
    </row>
    <row r="150" spans="1:127">
      <c r="A150" s="352"/>
      <c r="C150" s="307"/>
      <c r="D150" s="307"/>
      <c r="E150" s="308"/>
      <c r="F150" s="322"/>
      <c r="G150" s="360"/>
      <c r="H150" s="310"/>
      <c r="I150" s="349"/>
      <c r="J150" s="359"/>
      <c r="K150" s="307"/>
      <c r="L150" s="345"/>
      <c r="M150" s="346"/>
      <c r="N150" s="347"/>
      <c r="O150" s="307"/>
      <c r="P150" s="308"/>
      <c r="Q150" s="322"/>
      <c r="R150" s="361"/>
      <c r="S150" s="313"/>
      <c r="T150" s="314"/>
      <c r="V150" s="345"/>
      <c r="W150" s="345"/>
      <c r="X150" s="362"/>
      <c r="Y150" s="347"/>
      <c r="Z150" s="345"/>
      <c r="AA150" s="363"/>
      <c r="AB150" s="347"/>
      <c r="AC150" s="307"/>
      <c r="AD150" s="343"/>
      <c r="AE150" s="322"/>
      <c r="AF150" s="369"/>
      <c r="AG150" s="375"/>
      <c r="AH150" s="330"/>
      <c r="AJ150" s="345"/>
      <c r="AK150" s="345"/>
      <c r="AL150" s="362"/>
      <c r="AM150" s="347"/>
      <c r="AN150" s="345"/>
      <c r="AO150" s="363"/>
      <c r="AP150" s="347"/>
      <c r="AQ150" s="321"/>
      <c r="AR150" s="343"/>
      <c r="AS150" s="309"/>
      <c r="AT150" s="371"/>
      <c r="AU150" s="372"/>
      <c r="AV150" s="320"/>
      <c r="AX150" s="345"/>
      <c r="AY150" s="345"/>
      <c r="AZ150" s="362"/>
      <c r="BA150" s="347"/>
      <c r="BB150" s="345"/>
      <c r="BC150" s="363"/>
      <c r="BD150" s="347"/>
      <c r="BE150" s="321"/>
      <c r="BF150" s="343"/>
      <c r="BG150" s="309"/>
      <c r="BH150" s="321"/>
      <c r="BI150" s="343"/>
      <c r="BJ150" s="309"/>
      <c r="BK150" s="443"/>
      <c r="BL150" s="446"/>
      <c r="BM150" s="442"/>
      <c r="BO150" s="345"/>
      <c r="BP150" s="345"/>
      <c r="BQ150" s="362"/>
      <c r="BR150" s="347"/>
      <c r="BS150" s="345"/>
      <c r="BT150" s="363"/>
      <c r="BU150" s="347"/>
      <c r="BV150" s="485"/>
      <c r="BW150" s="488"/>
      <c r="BX150" s="484"/>
      <c r="BY150" s="321"/>
      <c r="BZ150" s="343"/>
      <c r="CA150" s="309"/>
      <c r="CB150" s="485"/>
      <c r="CC150" s="488"/>
      <c r="CD150" s="484"/>
      <c r="CF150" s="345"/>
      <c r="CG150" s="447"/>
      <c r="CH150" s="816"/>
      <c r="CI150" s="814"/>
      <c r="CJ150" s="345"/>
      <c r="CK150" s="363"/>
      <c r="CL150" s="347"/>
      <c r="CM150" s="53"/>
      <c r="CN150" s="805"/>
      <c r="CO150" s="803"/>
      <c r="CP150" s="321"/>
      <c r="CQ150" s="343"/>
      <c r="CR150" s="309"/>
      <c r="CT150" s="345"/>
      <c r="CU150" s="345"/>
      <c r="CV150" s="362"/>
      <c r="CW150" s="347"/>
      <c r="CX150" s="345"/>
      <c r="CY150" s="363"/>
      <c r="CZ150" s="347"/>
      <c r="DA150" s="828"/>
      <c r="DB150" s="831"/>
      <c r="DC150" s="827"/>
      <c r="DD150" s="321"/>
      <c r="DE150" s="343"/>
      <c r="DF150" s="309"/>
      <c r="DG150" s="53"/>
      <c r="DH150" s="805"/>
      <c r="DI150" s="803"/>
      <c r="DK150" s="345"/>
      <c r="DL150" s="345"/>
      <c r="DM150" s="362"/>
      <c r="DN150" s="347"/>
      <c r="DO150" s="345"/>
      <c r="DP150" s="363"/>
      <c r="DQ150" s="347"/>
      <c r="DR150" s="566"/>
      <c r="DS150" s="569"/>
      <c r="DT150" s="565"/>
      <c r="DU150" s="321"/>
      <c r="DV150" s="343"/>
      <c r="DW150" s="309"/>
    </row>
    <row r="151" spans="1:127">
      <c r="A151" s="306"/>
      <c r="C151" s="307"/>
      <c r="D151" s="307"/>
      <c r="E151" s="308"/>
      <c r="F151" s="322"/>
      <c r="G151" s="351"/>
      <c r="H151" s="310"/>
      <c r="I151" s="349"/>
      <c r="J151" s="359"/>
      <c r="K151" s="307"/>
      <c r="L151" s="345"/>
      <c r="M151" s="346"/>
      <c r="N151" s="347"/>
      <c r="O151" s="321"/>
      <c r="P151" s="308"/>
      <c r="Q151" s="309"/>
      <c r="R151" s="361"/>
      <c r="S151" s="313"/>
      <c r="T151" s="314"/>
      <c r="V151" s="345"/>
      <c r="W151" s="345"/>
      <c r="X151" s="362"/>
      <c r="Y151" s="347"/>
      <c r="Z151" s="345"/>
      <c r="AA151" s="363"/>
      <c r="AB151" s="347"/>
      <c r="AC151" s="307"/>
      <c r="AD151" s="343"/>
      <c r="AE151" s="309"/>
      <c r="AF151" s="369"/>
      <c r="AG151" s="370"/>
      <c r="AH151" s="356"/>
      <c r="AJ151" s="345"/>
      <c r="AK151" s="345"/>
      <c r="AL151" s="362"/>
      <c r="AM151" s="347"/>
      <c r="AN151" s="345"/>
      <c r="AO151" s="363"/>
      <c r="AP151" s="347"/>
      <c r="AQ151" s="307"/>
      <c r="AR151" s="343"/>
      <c r="AS151" s="322"/>
      <c r="AT151" s="371"/>
      <c r="AU151" s="372"/>
      <c r="AV151" s="333"/>
      <c r="AX151" s="345"/>
      <c r="AY151" s="345"/>
      <c r="AZ151" s="362"/>
      <c r="BA151" s="347"/>
      <c r="BB151" s="345"/>
      <c r="BC151" s="363"/>
      <c r="BD151" s="347"/>
      <c r="BE151" s="307"/>
      <c r="BF151" s="343"/>
      <c r="BG151" s="322"/>
      <c r="BH151" s="307"/>
      <c r="BI151" s="343"/>
      <c r="BJ151" s="322"/>
      <c r="BK151" s="440"/>
      <c r="BL151" s="446"/>
      <c r="BM151" s="445"/>
      <c r="BO151" s="345"/>
      <c r="BP151" s="345"/>
      <c r="BQ151" s="362"/>
      <c r="BR151" s="347"/>
      <c r="BS151" s="345"/>
      <c r="BT151" s="363"/>
      <c r="BU151" s="347"/>
      <c r="BV151" s="482"/>
      <c r="BW151" s="488"/>
      <c r="BX151" s="487"/>
      <c r="BY151" s="307"/>
      <c r="BZ151" s="343"/>
      <c r="CA151" s="322"/>
      <c r="CB151" s="482"/>
      <c r="CC151" s="488"/>
      <c r="CD151" s="487"/>
      <c r="CF151" s="345"/>
      <c r="CG151" s="447"/>
      <c r="CH151" s="816"/>
      <c r="CI151" s="814"/>
      <c r="CJ151" s="345"/>
      <c r="CK151" s="363"/>
      <c r="CL151" s="347"/>
      <c r="CM151" s="92"/>
      <c r="CN151" s="805"/>
      <c r="CO151" s="804"/>
      <c r="CP151" s="307"/>
      <c r="CQ151" s="343"/>
      <c r="CR151" s="322"/>
      <c r="CT151" s="345"/>
      <c r="CU151" s="345"/>
      <c r="CV151" s="362"/>
      <c r="CW151" s="347"/>
      <c r="CX151" s="345"/>
      <c r="CY151" s="363"/>
      <c r="CZ151" s="347"/>
      <c r="DA151" s="825"/>
      <c r="DB151" s="831"/>
      <c r="DC151" s="830"/>
      <c r="DD151" s="307"/>
      <c r="DE151" s="343"/>
      <c r="DF151" s="322"/>
      <c r="DG151" s="92"/>
      <c r="DH151" s="805"/>
      <c r="DI151" s="804"/>
      <c r="DK151" s="345"/>
      <c r="DL151" s="345"/>
      <c r="DM151" s="362"/>
      <c r="DN151" s="347"/>
      <c r="DO151" s="345"/>
      <c r="DP151" s="363"/>
      <c r="DQ151" s="347"/>
      <c r="DR151" s="563"/>
      <c r="DS151" s="569"/>
      <c r="DT151" s="568"/>
      <c r="DU151" s="307"/>
      <c r="DV151" s="343"/>
      <c r="DW151" s="322"/>
    </row>
    <row r="152" spans="1:127">
      <c r="A152" s="306"/>
      <c r="C152" s="307"/>
      <c r="D152" s="307"/>
      <c r="E152" s="308"/>
      <c r="F152" s="309"/>
      <c r="G152" s="360"/>
      <c r="H152" s="310"/>
      <c r="I152" s="349"/>
      <c r="J152" s="359"/>
      <c r="K152" s="307"/>
      <c r="L152" s="345"/>
      <c r="M152" s="346"/>
      <c r="N152" s="347"/>
      <c r="O152" s="307"/>
      <c r="P152" s="308"/>
      <c r="Q152" s="322"/>
      <c r="R152" s="361"/>
      <c r="S152" s="313"/>
      <c r="T152" s="327"/>
      <c r="V152" s="345"/>
      <c r="W152" s="345"/>
      <c r="X152" s="362"/>
      <c r="Y152" s="347"/>
      <c r="Z152" s="345"/>
      <c r="AA152" s="363"/>
      <c r="AB152" s="347"/>
      <c r="AC152" s="321"/>
      <c r="AD152" s="343"/>
      <c r="AE152" s="309"/>
      <c r="AF152" s="369"/>
      <c r="AG152" s="367"/>
      <c r="AH152" s="317"/>
      <c r="AJ152" s="345"/>
      <c r="AK152" s="345"/>
      <c r="AL152" s="362"/>
      <c r="AM152" s="347"/>
      <c r="AN152" s="345"/>
      <c r="AO152" s="363"/>
      <c r="AP152" s="347"/>
      <c r="AQ152" s="307"/>
      <c r="AR152" s="343"/>
      <c r="AS152" s="309"/>
      <c r="AT152" s="371"/>
      <c r="AU152" s="372"/>
      <c r="AV152" s="358"/>
      <c r="AX152" s="345"/>
      <c r="AY152" s="345"/>
      <c r="AZ152" s="362"/>
      <c r="BA152" s="347"/>
      <c r="BB152" s="345"/>
      <c r="BC152" s="363"/>
      <c r="BD152" s="347"/>
      <c r="BE152" s="307"/>
      <c r="BF152" s="343"/>
      <c r="BG152" s="309"/>
      <c r="BH152" s="307"/>
      <c r="BI152" s="343"/>
      <c r="BJ152" s="309"/>
      <c r="BK152" s="440"/>
      <c r="BL152" s="446"/>
      <c r="BM152" s="442"/>
      <c r="BO152" s="345"/>
      <c r="BP152" s="345"/>
      <c r="BQ152" s="362"/>
      <c r="BR152" s="347"/>
      <c r="BS152" s="345"/>
      <c r="BT152" s="363"/>
      <c r="BU152" s="347"/>
      <c r="BV152" s="482"/>
      <c r="BW152" s="488"/>
      <c r="BX152" s="484"/>
      <c r="BY152" s="307"/>
      <c r="BZ152" s="343"/>
      <c r="CA152" s="309"/>
      <c r="CB152" s="482"/>
      <c r="CC152" s="488"/>
      <c r="CD152" s="484"/>
      <c r="CF152" s="345"/>
      <c r="CG152" s="447"/>
      <c r="CH152" s="816"/>
      <c r="CI152" s="814"/>
      <c r="CJ152" s="345"/>
      <c r="CK152" s="363"/>
      <c r="CL152" s="347"/>
      <c r="CM152" s="92"/>
      <c r="CN152" s="805"/>
      <c r="CO152" s="803"/>
      <c r="CP152" s="307"/>
      <c r="CQ152" s="343"/>
      <c r="CR152" s="309"/>
      <c r="CT152" s="345"/>
      <c r="CU152" s="345"/>
      <c r="CV152" s="362"/>
      <c r="CW152" s="347"/>
      <c r="CX152" s="345"/>
      <c r="CY152" s="363"/>
      <c r="CZ152" s="347"/>
      <c r="DA152" s="825"/>
      <c r="DB152" s="831"/>
      <c r="DC152" s="827"/>
      <c r="DD152" s="307"/>
      <c r="DE152" s="343"/>
      <c r="DF152" s="309"/>
      <c r="DG152" s="92"/>
      <c r="DH152" s="805"/>
      <c r="DI152" s="803"/>
      <c r="DK152" s="345"/>
      <c r="DL152" s="345"/>
      <c r="DM152" s="362"/>
      <c r="DN152" s="347"/>
      <c r="DO152" s="345"/>
      <c r="DP152" s="363"/>
      <c r="DQ152" s="347"/>
      <c r="DR152" s="563"/>
      <c r="DS152" s="569"/>
      <c r="DT152" s="565"/>
      <c r="DU152" s="307"/>
      <c r="DV152" s="343"/>
      <c r="DW152" s="309"/>
    </row>
    <row r="153" spans="1:127">
      <c r="A153" s="306"/>
      <c r="C153" s="307"/>
      <c r="D153" s="307"/>
      <c r="E153" s="308"/>
      <c r="F153" s="322"/>
      <c r="G153" s="351"/>
      <c r="H153" s="310"/>
      <c r="I153" s="349"/>
      <c r="J153" s="359"/>
      <c r="K153" s="307"/>
      <c r="L153" s="307"/>
      <c r="M153" s="346"/>
      <c r="N153" s="347"/>
      <c r="O153" s="345"/>
      <c r="P153" s="308"/>
      <c r="Q153" s="309"/>
      <c r="R153" s="361"/>
      <c r="S153" s="313"/>
      <c r="T153" s="354"/>
      <c r="V153" s="345"/>
      <c r="W153" s="345"/>
      <c r="X153" s="362"/>
      <c r="Y153" s="347"/>
      <c r="Z153" s="345"/>
      <c r="AA153" s="363"/>
      <c r="AB153" s="347"/>
      <c r="AC153" s="307"/>
      <c r="AD153" s="343"/>
      <c r="AE153" s="322"/>
      <c r="AF153" s="369"/>
      <c r="AG153" s="375"/>
      <c r="AH153" s="317"/>
      <c r="AJ153" s="345"/>
      <c r="AK153" s="345"/>
      <c r="AL153" s="362"/>
      <c r="AM153" s="347"/>
      <c r="AN153" s="345"/>
      <c r="AO153" s="363"/>
      <c r="AP153" s="347"/>
      <c r="AQ153" s="307"/>
      <c r="AR153" s="343"/>
      <c r="AS153" s="322"/>
      <c r="AT153" s="371"/>
      <c r="AU153" s="372"/>
      <c r="AV153" s="320"/>
      <c r="AX153" s="345"/>
      <c r="AY153" s="345"/>
      <c r="AZ153" s="362"/>
      <c r="BA153" s="347"/>
      <c r="BB153" s="345"/>
      <c r="BC153" s="363"/>
      <c r="BD153" s="347"/>
      <c r="BE153" s="307"/>
      <c r="BF153" s="343"/>
      <c r="BG153" s="322"/>
      <c r="BH153" s="307"/>
      <c r="BI153" s="343"/>
      <c r="BJ153" s="322"/>
      <c r="BK153" s="440"/>
      <c r="BL153" s="446"/>
      <c r="BM153" s="445"/>
      <c r="BO153" s="345"/>
      <c r="BP153" s="345"/>
      <c r="BQ153" s="362"/>
      <c r="BR153" s="347"/>
      <c r="BS153" s="345"/>
      <c r="BT153" s="363"/>
      <c r="BU153" s="347"/>
      <c r="BV153" s="482"/>
      <c r="BW153" s="488"/>
      <c r="BX153" s="487"/>
      <c r="BY153" s="307"/>
      <c r="BZ153" s="343"/>
      <c r="CA153" s="322"/>
      <c r="CB153" s="482"/>
      <c r="CC153" s="488"/>
      <c r="CD153" s="487"/>
      <c r="CF153" s="345"/>
      <c r="CG153" s="447"/>
      <c r="CH153" s="816"/>
      <c r="CI153" s="814"/>
      <c r="CJ153" s="345"/>
      <c r="CK153" s="363"/>
      <c r="CL153" s="347"/>
      <c r="CM153" s="92"/>
      <c r="CN153" s="805"/>
      <c r="CO153" s="804"/>
      <c r="CP153" s="307"/>
      <c r="CQ153" s="343"/>
      <c r="CR153" s="322"/>
      <c r="CT153" s="345"/>
      <c r="CU153" s="345"/>
      <c r="CV153" s="362"/>
      <c r="CW153" s="347"/>
      <c r="CX153" s="345"/>
      <c r="CY153" s="363"/>
      <c r="CZ153" s="347"/>
      <c r="DA153" s="825"/>
      <c r="DB153" s="831"/>
      <c r="DC153" s="830"/>
      <c r="DD153" s="307"/>
      <c r="DE153" s="343"/>
      <c r="DF153" s="322"/>
      <c r="DG153" s="92"/>
      <c r="DH153" s="805"/>
      <c r="DI153" s="804"/>
      <c r="DK153" s="345"/>
      <c r="DL153" s="345"/>
      <c r="DM153" s="362"/>
      <c r="DN153" s="347"/>
      <c r="DO153" s="345"/>
      <c r="DP153" s="363"/>
      <c r="DQ153" s="347"/>
      <c r="DR153" s="563"/>
      <c r="DS153" s="569"/>
      <c r="DT153" s="568"/>
      <c r="DU153" s="307"/>
      <c r="DV153" s="343"/>
      <c r="DW153" s="322"/>
    </row>
    <row r="154" spans="1:127">
      <c r="A154" s="306"/>
      <c r="C154" s="307"/>
      <c r="D154" s="307"/>
      <c r="E154" s="308"/>
      <c r="F154" s="309"/>
      <c r="G154" s="360"/>
      <c r="H154" s="310"/>
      <c r="I154" s="349"/>
      <c r="J154" s="359"/>
      <c r="K154" s="307"/>
      <c r="L154" s="307"/>
      <c r="M154" s="346"/>
      <c r="N154" s="347"/>
      <c r="O154" s="307"/>
      <c r="P154" s="308"/>
      <c r="Q154" s="309"/>
      <c r="R154" s="361"/>
      <c r="S154" s="313"/>
      <c r="T154" s="354"/>
      <c r="V154" s="345"/>
      <c r="W154" s="345"/>
      <c r="X154" s="362"/>
      <c r="Y154" s="347"/>
      <c r="Z154" s="345"/>
      <c r="AA154" s="363"/>
      <c r="AB154" s="347"/>
      <c r="AC154" s="307"/>
      <c r="AD154" s="343"/>
      <c r="AE154" s="322"/>
      <c r="AF154" s="369"/>
      <c r="AG154" s="375"/>
      <c r="AH154" s="330"/>
      <c r="AJ154" s="345"/>
      <c r="AK154" s="345"/>
      <c r="AL154" s="362"/>
      <c r="AM154" s="347"/>
      <c r="AN154" s="345"/>
      <c r="AO154" s="363"/>
      <c r="AP154" s="347"/>
      <c r="AQ154" s="321"/>
      <c r="AR154" s="343"/>
      <c r="AS154" s="309"/>
      <c r="AT154" s="371"/>
      <c r="AU154" s="372"/>
      <c r="AV154" s="320"/>
      <c r="AX154" s="345"/>
      <c r="AY154" s="345"/>
      <c r="AZ154" s="362"/>
      <c r="BA154" s="347"/>
      <c r="BB154" s="345"/>
      <c r="BC154" s="363"/>
      <c r="BD154" s="347"/>
      <c r="BE154" s="321"/>
      <c r="BF154" s="343"/>
      <c r="BG154" s="309"/>
      <c r="BH154" s="321"/>
      <c r="BI154" s="343"/>
      <c r="BJ154" s="309"/>
      <c r="BK154" s="443"/>
      <c r="BL154" s="446"/>
      <c r="BM154" s="442"/>
      <c r="BO154" s="345"/>
      <c r="BP154" s="345"/>
      <c r="BQ154" s="362"/>
      <c r="BR154" s="347"/>
      <c r="BS154" s="345"/>
      <c r="BT154" s="363"/>
      <c r="BU154" s="347"/>
      <c r="BV154" s="485"/>
      <c r="BW154" s="488"/>
      <c r="BX154" s="484"/>
      <c r="BY154" s="321"/>
      <c r="BZ154" s="343"/>
      <c r="CA154" s="309"/>
      <c r="CB154" s="485"/>
      <c r="CC154" s="488"/>
      <c r="CD154" s="484"/>
      <c r="CF154" s="345"/>
      <c r="CG154" s="447"/>
      <c r="CH154" s="816"/>
      <c r="CI154" s="814"/>
      <c r="CJ154" s="345"/>
      <c r="CK154" s="363"/>
      <c r="CL154" s="347"/>
      <c r="CM154" s="53"/>
      <c r="CN154" s="805"/>
      <c r="CO154" s="803"/>
      <c r="CP154" s="321"/>
      <c r="CQ154" s="343"/>
      <c r="CR154" s="309"/>
      <c r="CT154" s="345"/>
      <c r="CU154" s="345"/>
      <c r="CV154" s="362"/>
      <c r="CW154" s="347"/>
      <c r="CX154" s="345"/>
      <c r="CY154" s="363"/>
      <c r="CZ154" s="347"/>
      <c r="DA154" s="828"/>
      <c r="DB154" s="831"/>
      <c r="DC154" s="827"/>
      <c r="DD154" s="321"/>
      <c r="DE154" s="343"/>
      <c r="DF154" s="309"/>
      <c r="DG154" s="53"/>
      <c r="DH154" s="805"/>
      <c r="DI154" s="803"/>
      <c r="DK154" s="345"/>
      <c r="DL154" s="345"/>
      <c r="DM154" s="362"/>
      <c r="DN154" s="347"/>
      <c r="DO154" s="345"/>
      <c r="DP154" s="363"/>
      <c r="DQ154" s="347"/>
      <c r="DR154" s="566"/>
      <c r="DS154" s="569"/>
      <c r="DT154" s="565"/>
      <c r="DU154" s="321"/>
      <c r="DV154" s="343"/>
      <c r="DW154" s="309"/>
    </row>
    <row r="155" spans="1:127">
      <c r="A155" s="306"/>
      <c r="C155" s="307"/>
      <c r="D155" s="307"/>
      <c r="E155" s="308"/>
      <c r="F155" s="309"/>
      <c r="G155" s="360"/>
      <c r="H155" s="310"/>
      <c r="I155" s="349"/>
      <c r="J155" s="359"/>
      <c r="K155" s="307"/>
      <c r="L155" s="345"/>
      <c r="M155" s="346"/>
      <c r="N155" s="347"/>
      <c r="O155" s="307"/>
      <c r="P155" s="308"/>
      <c r="Q155" s="322"/>
      <c r="R155" s="361"/>
      <c r="S155" s="313"/>
      <c r="T155" s="314"/>
      <c r="V155" s="345"/>
      <c r="W155" s="345"/>
      <c r="X155" s="362"/>
      <c r="Y155" s="347"/>
      <c r="Z155" s="345"/>
      <c r="AA155" s="363"/>
      <c r="AB155" s="347"/>
      <c r="AC155" s="321"/>
      <c r="AD155" s="343"/>
      <c r="AE155" s="309"/>
      <c r="AF155" s="369"/>
      <c r="AG155" s="375"/>
      <c r="AH155" s="317"/>
      <c r="AJ155" s="345"/>
      <c r="AK155" s="345"/>
      <c r="AL155" s="362"/>
      <c r="AM155" s="347"/>
      <c r="AN155" s="345"/>
      <c r="AO155" s="363"/>
      <c r="AP155" s="347"/>
      <c r="AQ155" s="307"/>
      <c r="AR155" s="343"/>
      <c r="AS155" s="322"/>
      <c r="AT155" s="371"/>
      <c r="AU155" s="372"/>
      <c r="AV155" s="333"/>
      <c r="AX155" s="345"/>
      <c r="AY155" s="345"/>
      <c r="AZ155" s="362"/>
      <c r="BA155" s="347"/>
      <c r="BB155" s="345"/>
      <c r="BC155" s="363"/>
      <c r="BD155" s="347"/>
      <c r="BE155" s="307"/>
      <c r="BF155" s="343"/>
      <c r="BG155" s="322"/>
      <c r="BH155" s="307"/>
      <c r="BI155" s="343"/>
      <c r="BJ155" s="322"/>
      <c r="BK155" s="440"/>
      <c r="BL155" s="446"/>
      <c r="BM155" s="445"/>
      <c r="BO155" s="345"/>
      <c r="BP155" s="345"/>
      <c r="BQ155" s="362"/>
      <c r="BR155" s="347"/>
      <c r="BS155" s="345"/>
      <c r="BT155" s="363"/>
      <c r="BU155" s="347"/>
      <c r="BV155" s="482"/>
      <c r="BW155" s="488"/>
      <c r="BX155" s="487"/>
      <c r="BY155" s="307"/>
      <c r="BZ155" s="343"/>
      <c r="CA155" s="322"/>
      <c r="CB155" s="482"/>
      <c r="CC155" s="488"/>
      <c r="CD155" s="487"/>
      <c r="CF155" s="345"/>
      <c r="CG155" s="447"/>
      <c r="CH155" s="816"/>
      <c r="CI155" s="814"/>
      <c r="CJ155" s="345"/>
      <c r="CK155" s="363"/>
      <c r="CL155" s="347"/>
      <c r="CM155" s="92"/>
      <c r="CN155" s="805"/>
      <c r="CO155" s="804"/>
      <c r="CP155" s="307"/>
      <c r="CQ155" s="343"/>
      <c r="CR155" s="322"/>
      <c r="CT155" s="345"/>
      <c r="CU155" s="345"/>
      <c r="CV155" s="362"/>
      <c r="CW155" s="347"/>
      <c r="CX155" s="345"/>
      <c r="CY155" s="363"/>
      <c r="CZ155" s="347"/>
      <c r="DA155" s="825"/>
      <c r="DB155" s="831"/>
      <c r="DC155" s="830"/>
      <c r="DD155" s="307"/>
      <c r="DE155" s="343"/>
      <c r="DF155" s="322"/>
      <c r="DG155" s="92"/>
      <c r="DH155" s="805"/>
      <c r="DI155" s="804"/>
      <c r="DK155" s="345"/>
      <c r="DL155" s="345"/>
      <c r="DM155" s="362"/>
      <c r="DN155" s="347"/>
      <c r="DO155" s="345"/>
      <c r="DP155" s="363"/>
      <c r="DQ155" s="347"/>
      <c r="DR155" s="563"/>
      <c r="DS155" s="569"/>
      <c r="DT155" s="568"/>
      <c r="DU155" s="307"/>
      <c r="DV155" s="343"/>
      <c r="DW155" s="322"/>
    </row>
    <row r="156" spans="1:127">
      <c r="A156" s="306"/>
      <c r="C156" s="307"/>
      <c r="D156" s="307"/>
      <c r="E156" s="308"/>
      <c r="F156" s="309"/>
      <c r="G156" s="360"/>
      <c r="H156" s="310"/>
      <c r="I156" s="349"/>
      <c r="J156" s="359"/>
      <c r="K156" s="307"/>
      <c r="L156" s="345"/>
      <c r="M156" s="346"/>
      <c r="N156" s="347"/>
      <c r="O156" s="321"/>
      <c r="P156" s="308"/>
      <c r="Q156" s="309"/>
      <c r="R156" s="361"/>
      <c r="S156" s="313"/>
      <c r="T156" s="314"/>
      <c r="V156" s="345"/>
      <c r="W156" s="345"/>
      <c r="X156" s="362"/>
      <c r="Y156" s="347"/>
      <c r="Z156" s="345"/>
      <c r="AA156" s="363"/>
      <c r="AB156" s="347"/>
      <c r="AC156" s="307"/>
      <c r="AD156" s="343"/>
      <c r="AE156" s="322"/>
      <c r="AF156" s="369"/>
      <c r="AG156" s="375"/>
      <c r="AH156" s="330"/>
      <c r="AJ156" s="345"/>
      <c r="AK156" s="345"/>
      <c r="AL156" s="362"/>
      <c r="AM156" s="347"/>
      <c r="AN156" s="345"/>
      <c r="AO156" s="363"/>
      <c r="AP156" s="347"/>
      <c r="AQ156" s="307"/>
      <c r="AR156" s="343"/>
      <c r="AS156" s="309"/>
      <c r="AT156" s="371"/>
      <c r="AU156" s="372"/>
      <c r="AV156" s="358"/>
      <c r="AX156" s="345"/>
      <c r="AY156" s="345"/>
      <c r="AZ156" s="362"/>
      <c r="BA156" s="347"/>
      <c r="BB156" s="345"/>
      <c r="BC156" s="363"/>
      <c r="BD156" s="347"/>
      <c r="BE156" s="307"/>
      <c r="BF156" s="343"/>
      <c r="BG156" s="309"/>
      <c r="BH156" s="307"/>
      <c r="BI156" s="343"/>
      <c r="BJ156" s="309"/>
      <c r="BK156" s="440"/>
      <c r="BL156" s="446"/>
      <c r="BM156" s="442"/>
      <c r="BO156" s="345"/>
      <c r="BP156" s="345"/>
      <c r="BQ156" s="362"/>
      <c r="BR156" s="347"/>
      <c r="BS156" s="345"/>
      <c r="BT156" s="363"/>
      <c r="BU156" s="347"/>
      <c r="BV156" s="482"/>
      <c r="BW156" s="488"/>
      <c r="BX156" s="484"/>
      <c r="BY156" s="307"/>
      <c r="BZ156" s="343"/>
      <c r="CA156" s="309"/>
      <c r="CB156" s="482"/>
      <c r="CC156" s="488"/>
      <c r="CD156" s="484"/>
      <c r="CF156" s="345"/>
      <c r="CG156" s="447"/>
      <c r="CH156" s="816"/>
      <c r="CI156" s="814"/>
      <c r="CJ156" s="345"/>
      <c r="CK156" s="363"/>
      <c r="CL156" s="347"/>
      <c r="CM156" s="92"/>
      <c r="CN156" s="805"/>
      <c r="CO156" s="803"/>
      <c r="CP156" s="307"/>
      <c r="CQ156" s="343"/>
      <c r="CR156" s="309"/>
      <c r="CT156" s="345"/>
      <c r="CU156" s="345"/>
      <c r="CV156" s="362"/>
      <c r="CW156" s="347"/>
      <c r="CX156" s="345"/>
      <c r="CY156" s="363"/>
      <c r="CZ156" s="347"/>
      <c r="DA156" s="825"/>
      <c r="DB156" s="831"/>
      <c r="DC156" s="827"/>
      <c r="DD156" s="307"/>
      <c r="DE156" s="343"/>
      <c r="DF156" s="309"/>
      <c r="DG156" s="92"/>
      <c r="DH156" s="805"/>
      <c r="DI156" s="803"/>
      <c r="DK156" s="345"/>
      <c r="DL156" s="345"/>
      <c r="DM156" s="362"/>
      <c r="DN156" s="347"/>
      <c r="DO156" s="345"/>
      <c r="DP156" s="363"/>
      <c r="DQ156" s="347"/>
      <c r="DR156" s="563"/>
      <c r="DS156" s="569"/>
      <c r="DT156" s="565"/>
      <c r="DU156" s="307"/>
      <c r="DV156" s="343"/>
      <c r="DW156" s="309"/>
    </row>
    <row r="157" spans="1:127">
      <c r="A157" s="306"/>
      <c r="C157" s="307"/>
      <c r="D157" s="307"/>
      <c r="E157" s="308"/>
      <c r="F157" s="309"/>
      <c r="G157" s="360"/>
      <c r="H157" s="310"/>
      <c r="I157" s="349"/>
      <c r="J157" s="359"/>
      <c r="K157" s="307"/>
      <c r="L157" s="345"/>
      <c r="M157" s="346"/>
      <c r="N157" s="347"/>
      <c r="O157" s="307"/>
      <c r="P157" s="308"/>
      <c r="Q157" s="322"/>
      <c r="R157" s="361"/>
      <c r="S157" s="313"/>
      <c r="T157" s="327"/>
      <c r="V157" s="345"/>
      <c r="W157" s="345"/>
      <c r="X157" s="362"/>
      <c r="Y157" s="347"/>
      <c r="Z157" s="345"/>
      <c r="AA157" s="363"/>
      <c r="AB157" s="347"/>
      <c r="AC157" s="307"/>
      <c r="AD157" s="343"/>
      <c r="AE157" s="309"/>
      <c r="AF157" s="369"/>
      <c r="AG157" s="375"/>
      <c r="AH157" s="356"/>
      <c r="AJ157" s="345"/>
      <c r="AK157" s="345"/>
      <c r="AL157" s="362"/>
      <c r="AM157" s="347"/>
      <c r="AN157" s="345"/>
      <c r="AO157" s="363"/>
      <c r="AP157" s="347"/>
      <c r="AQ157" s="307"/>
      <c r="AR157" s="343"/>
      <c r="AS157" s="322"/>
      <c r="AT157" s="371"/>
      <c r="AU157" s="372"/>
      <c r="AV157" s="320"/>
      <c r="AX157" s="345"/>
      <c r="AY157" s="345"/>
      <c r="AZ157" s="362"/>
      <c r="BA157" s="347"/>
      <c r="BB157" s="345"/>
      <c r="BC157" s="363"/>
      <c r="BD157" s="347"/>
      <c r="BE157" s="307"/>
      <c r="BF157" s="343"/>
      <c r="BG157" s="322"/>
      <c r="BH157" s="307"/>
      <c r="BI157" s="343"/>
      <c r="BJ157" s="322"/>
      <c r="BK157" s="440"/>
      <c r="BL157" s="446"/>
      <c r="BM157" s="445"/>
      <c r="BO157" s="345"/>
      <c r="BP157" s="345"/>
      <c r="BQ157" s="362"/>
      <c r="BR157" s="347"/>
      <c r="BS157" s="345"/>
      <c r="BT157" s="363"/>
      <c r="BU157" s="347"/>
      <c r="BV157" s="482"/>
      <c r="BW157" s="488"/>
      <c r="BX157" s="487"/>
      <c r="BY157" s="307"/>
      <c r="BZ157" s="343"/>
      <c r="CA157" s="322"/>
      <c r="CB157" s="482"/>
      <c r="CC157" s="488"/>
      <c r="CD157" s="487"/>
      <c r="CF157" s="345"/>
      <c r="CG157" s="447"/>
      <c r="CH157" s="816"/>
      <c r="CI157" s="814"/>
      <c r="CJ157" s="345"/>
      <c r="CK157" s="363"/>
      <c r="CL157" s="347"/>
      <c r="CM157" s="92"/>
      <c r="CN157" s="805"/>
      <c r="CO157" s="804"/>
      <c r="CP157" s="307"/>
      <c r="CQ157" s="343"/>
      <c r="CR157" s="322"/>
      <c r="CT157" s="345"/>
      <c r="CU157" s="345"/>
      <c r="CV157" s="362"/>
      <c r="CW157" s="347"/>
      <c r="CX157" s="345"/>
      <c r="CY157" s="363"/>
      <c r="CZ157" s="347"/>
      <c r="DA157" s="825"/>
      <c r="DB157" s="831"/>
      <c r="DC157" s="830"/>
      <c r="DD157" s="307"/>
      <c r="DE157" s="343"/>
      <c r="DF157" s="322"/>
      <c r="DG157" s="92"/>
      <c r="DH157" s="805"/>
      <c r="DI157" s="804"/>
      <c r="DK157" s="345"/>
      <c r="DL157" s="345"/>
      <c r="DM157" s="362"/>
      <c r="DN157" s="347"/>
      <c r="DO157" s="345"/>
      <c r="DP157" s="363"/>
      <c r="DQ157" s="347"/>
      <c r="DR157" s="563"/>
      <c r="DS157" s="569"/>
      <c r="DT157" s="568"/>
      <c r="DU157" s="307"/>
      <c r="DV157" s="343"/>
      <c r="DW157" s="322"/>
    </row>
    <row r="158" spans="1:127">
      <c r="A158" s="306"/>
      <c r="C158" s="307"/>
      <c r="D158" s="307"/>
      <c r="E158" s="308"/>
      <c r="F158" s="309"/>
      <c r="G158" s="360"/>
      <c r="H158" s="310"/>
      <c r="I158" s="349"/>
      <c r="J158" s="359"/>
      <c r="K158" s="307"/>
      <c r="L158" s="345"/>
      <c r="M158" s="346"/>
      <c r="N158" s="347"/>
      <c r="O158" s="307"/>
      <c r="P158" s="308"/>
      <c r="Q158" s="309"/>
      <c r="R158" s="361"/>
      <c r="S158" s="313"/>
      <c r="T158" s="354"/>
      <c r="V158" s="345"/>
      <c r="W158" s="345"/>
      <c r="X158" s="362"/>
      <c r="Y158" s="347"/>
      <c r="Z158" s="345"/>
      <c r="AA158" s="363"/>
      <c r="AB158" s="347"/>
      <c r="AC158" s="321"/>
      <c r="AD158" s="343"/>
      <c r="AE158" s="309"/>
      <c r="AF158" s="369"/>
      <c r="AG158" s="375"/>
      <c r="AH158" s="317"/>
      <c r="AJ158" s="345"/>
      <c r="AK158" s="345"/>
      <c r="AL158" s="362"/>
      <c r="AM158" s="347"/>
      <c r="AN158" s="345"/>
      <c r="AO158" s="363"/>
      <c r="AP158" s="347"/>
      <c r="AQ158" s="321"/>
      <c r="AR158" s="343"/>
      <c r="AS158" s="309"/>
      <c r="AT158" s="371"/>
      <c r="AU158" s="372"/>
      <c r="AV158" s="320"/>
      <c r="AX158" s="345"/>
      <c r="AY158" s="345"/>
      <c r="AZ158" s="362"/>
      <c r="BA158" s="347"/>
      <c r="BB158" s="345"/>
      <c r="BC158" s="363"/>
      <c r="BD158" s="347"/>
      <c r="BE158" s="321"/>
      <c r="BF158" s="343"/>
      <c r="BG158" s="309"/>
      <c r="BH158" s="321"/>
      <c r="BI158" s="343"/>
      <c r="BJ158" s="309"/>
      <c r="BK158" s="443"/>
      <c r="BL158" s="446"/>
      <c r="BM158" s="442"/>
      <c r="BO158" s="345"/>
      <c r="BP158" s="345"/>
      <c r="BQ158" s="362"/>
      <c r="BR158" s="347"/>
      <c r="BS158" s="345"/>
      <c r="BT158" s="363"/>
      <c r="BU158" s="347"/>
      <c r="BV158" s="485"/>
      <c r="BW158" s="488"/>
      <c r="BX158" s="484"/>
      <c r="BY158" s="321"/>
      <c r="BZ158" s="343"/>
      <c r="CA158" s="309"/>
      <c r="CB158" s="485"/>
      <c r="CC158" s="488"/>
      <c r="CD158" s="484"/>
      <c r="CF158" s="345"/>
      <c r="CG158" s="447"/>
      <c r="CH158" s="816"/>
      <c r="CI158" s="814"/>
      <c r="CJ158" s="345"/>
      <c r="CK158" s="363"/>
      <c r="CL158" s="347"/>
      <c r="CM158" s="53"/>
      <c r="CN158" s="805"/>
      <c r="CO158" s="803"/>
      <c r="CP158" s="321"/>
      <c r="CQ158" s="343"/>
      <c r="CR158" s="309"/>
      <c r="CT158" s="345"/>
      <c r="CU158" s="345"/>
      <c r="CV158" s="362"/>
      <c r="CW158" s="347"/>
      <c r="CX158" s="345"/>
      <c r="CY158" s="363"/>
      <c r="CZ158" s="347"/>
      <c r="DA158" s="828"/>
      <c r="DB158" s="831"/>
      <c r="DC158" s="827"/>
      <c r="DD158" s="321"/>
      <c r="DE158" s="343"/>
      <c r="DF158" s="309"/>
      <c r="DG158" s="53"/>
      <c r="DH158" s="805"/>
      <c r="DI158" s="803"/>
      <c r="DK158" s="345"/>
      <c r="DL158" s="345"/>
      <c r="DM158" s="362"/>
      <c r="DN158" s="347"/>
      <c r="DO158" s="345"/>
      <c r="DP158" s="363"/>
      <c r="DQ158" s="347"/>
      <c r="DR158" s="566"/>
      <c r="DS158" s="569"/>
      <c r="DT158" s="565"/>
      <c r="DU158" s="321"/>
      <c r="DV158" s="343"/>
      <c r="DW158" s="309"/>
    </row>
    <row r="159" spans="1:127">
      <c r="A159" s="306"/>
      <c r="C159" s="307"/>
      <c r="D159" s="307"/>
      <c r="E159" s="308"/>
      <c r="F159" s="309"/>
      <c r="G159" s="360"/>
      <c r="H159" s="310"/>
      <c r="I159" s="349"/>
      <c r="K159" s="307"/>
      <c r="L159" s="345"/>
      <c r="M159" s="346"/>
      <c r="N159" s="347"/>
      <c r="O159" s="307"/>
      <c r="P159" s="308"/>
      <c r="Q159" s="368"/>
      <c r="R159" s="361"/>
      <c r="S159" s="313"/>
      <c r="T159" s="314"/>
      <c r="V159" s="345"/>
      <c r="W159" s="345"/>
      <c r="X159" s="362"/>
      <c r="Y159" s="347"/>
      <c r="Z159" s="345"/>
      <c r="AA159" s="363"/>
      <c r="AB159" s="347"/>
      <c r="AC159" s="307"/>
      <c r="AD159" s="343"/>
      <c r="AE159" s="322"/>
      <c r="AF159" s="369"/>
      <c r="AG159" s="375"/>
      <c r="AH159" s="330"/>
      <c r="AJ159" s="345"/>
      <c r="AK159" s="345"/>
      <c r="AL159" s="362"/>
      <c r="AM159" s="347"/>
      <c r="AN159" s="345"/>
      <c r="AO159" s="363"/>
      <c r="AP159" s="347"/>
      <c r="AQ159" s="307"/>
      <c r="AR159" s="343"/>
      <c r="AS159" s="322"/>
      <c r="AT159" s="371"/>
      <c r="AU159" s="372"/>
      <c r="AV159" s="333"/>
      <c r="AX159" s="345"/>
      <c r="AY159" s="345"/>
      <c r="AZ159" s="362"/>
      <c r="BA159" s="347"/>
      <c r="BB159" s="345"/>
      <c r="BC159" s="363"/>
      <c r="BD159" s="347"/>
      <c r="BE159" s="307"/>
      <c r="BF159" s="343"/>
      <c r="BG159" s="322"/>
      <c r="BH159" s="307"/>
      <c r="BI159" s="343"/>
      <c r="BJ159" s="322"/>
      <c r="BK159" s="440"/>
      <c r="BL159" s="446"/>
      <c r="BM159" s="445"/>
      <c r="BO159" s="345"/>
      <c r="BP159" s="345"/>
      <c r="BQ159" s="362"/>
      <c r="BR159" s="347"/>
      <c r="BS159" s="345"/>
      <c r="BT159" s="363"/>
      <c r="BU159" s="347"/>
      <c r="BV159" s="482"/>
      <c r="BW159" s="488"/>
      <c r="BX159" s="487"/>
      <c r="BY159" s="307"/>
      <c r="BZ159" s="343"/>
      <c r="CA159" s="322"/>
      <c r="CB159" s="482"/>
      <c r="CC159" s="488"/>
      <c r="CD159" s="487"/>
      <c r="CF159" s="345"/>
      <c r="CG159" s="447"/>
      <c r="CH159" s="816"/>
      <c r="CI159" s="814"/>
      <c r="CJ159" s="345"/>
      <c r="CK159" s="363"/>
      <c r="CL159" s="347"/>
      <c r="CM159" s="92"/>
      <c r="CN159" s="805"/>
      <c r="CO159" s="804"/>
      <c r="CP159" s="307"/>
      <c r="CQ159" s="343"/>
      <c r="CR159" s="322"/>
      <c r="CT159" s="345"/>
      <c r="CU159" s="345"/>
      <c r="CV159" s="362"/>
      <c r="CW159" s="347"/>
      <c r="CX159" s="345"/>
      <c r="CY159" s="363"/>
      <c r="CZ159" s="347"/>
      <c r="DA159" s="825"/>
      <c r="DB159" s="831"/>
      <c r="DC159" s="830"/>
      <c r="DD159" s="307"/>
      <c r="DE159" s="343"/>
      <c r="DF159" s="322"/>
      <c r="DG159" s="92"/>
      <c r="DH159" s="805"/>
      <c r="DI159" s="804"/>
      <c r="DK159" s="345"/>
      <c r="DL159" s="345"/>
      <c r="DM159" s="362"/>
      <c r="DN159" s="347"/>
      <c r="DO159" s="345"/>
      <c r="DP159" s="363"/>
      <c r="DQ159" s="347"/>
      <c r="DR159" s="563"/>
      <c r="DS159" s="569"/>
      <c r="DT159" s="568"/>
      <c r="DU159" s="307"/>
      <c r="DV159" s="343"/>
      <c r="DW159" s="322"/>
    </row>
    <row r="160" spans="1:127">
      <c r="A160" s="306"/>
      <c r="C160" s="390"/>
      <c r="D160" s="307"/>
      <c r="E160" s="308"/>
      <c r="F160" s="309"/>
      <c r="G160" s="360"/>
      <c r="H160" s="310"/>
      <c r="I160" s="349"/>
      <c r="K160" s="390"/>
      <c r="L160" s="345"/>
      <c r="M160" s="346"/>
      <c r="N160" s="347"/>
      <c r="O160" s="307"/>
      <c r="P160" s="308"/>
      <c r="Q160" s="368"/>
      <c r="R160" s="361"/>
      <c r="S160" s="313"/>
      <c r="T160" s="314"/>
      <c r="V160" s="393"/>
      <c r="W160" s="345"/>
      <c r="X160" s="362"/>
      <c r="Y160" s="347"/>
      <c r="Z160" s="345"/>
      <c r="AA160" s="363"/>
      <c r="AB160" s="347"/>
      <c r="AC160" s="307"/>
      <c r="AD160" s="343"/>
      <c r="AE160" s="322"/>
      <c r="AF160" s="369"/>
      <c r="AG160" s="375"/>
      <c r="AH160" s="330"/>
      <c r="AJ160" s="345"/>
      <c r="AK160" s="345"/>
      <c r="AL160" s="362"/>
      <c r="AM160" s="347"/>
      <c r="AN160" s="345"/>
      <c r="AO160" s="363"/>
      <c r="AP160" s="322"/>
      <c r="AQ160" s="307"/>
      <c r="AR160" s="343"/>
      <c r="AS160" s="322"/>
      <c r="AT160" s="371"/>
      <c r="AU160" s="372"/>
      <c r="AV160" s="333"/>
      <c r="AX160" s="345"/>
      <c r="AY160" s="345"/>
      <c r="AZ160" s="362"/>
      <c r="BA160" s="347"/>
      <c r="BB160" s="345"/>
      <c r="BC160" s="363"/>
      <c r="BD160" s="322"/>
      <c r="BE160" s="307"/>
      <c r="BF160" s="343"/>
      <c r="BG160" s="322"/>
      <c r="BH160" s="307"/>
      <c r="BI160" s="343"/>
      <c r="BJ160" s="322"/>
      <c r="BK160" s="440"/>
      <c r="BL160" s="446"/>
      <c r="BM160" s="445"/>
      <c r="BO160" s="345"/>
      <c r="BP160" s="345"/>
      <c r="BQ160" s="362"/>
      <c r="BR160" s="347"/>
      <c r="BS160" s="345"/>
      <c r="BT160" s="363"/>
      <c r="BU160" s="322"/>
      <c r="BV160" s="482"/>
      <c r="BW160" s="488"/>
      <c r="BX160" s="487"/>
      <c r="BY160" s="307"/>
      <c r="BZ160" s="343"/>
      <c r="CA160" s="322"/>
      <c r="CB160" s="482"/>
      <c r="CC160" s="488"/>
      <c r="CD160" s="487"/>
      <c r="CF160" s="345"/>
      <c r="CG160" s="447"/>
      <c r="CH160" s="816"/>
      <c r="CI160" s="814"/>
      <c r="CJ160" s="345"/>
      <c r="CK160" s="363"/>
      <c r="CL160" s="322"/>
      <c r="CM160" s="92"/>
      <c r="CN160" s="805"/>
      <c r="CO160" s="804"/>
      <c r="CP160" s="307"/>
      <c r="CQ160" s="343"/>
      <c r="CR160" s="322"/>
      <c r="CT160" s="345"/>
      <c r="CU160" s="345"/>
      <c r="CV160" s="362"/>
      <c r="CW160" s="347"/>
      <c r="CX160" s="345"/>
      <c r="CY160" s="363"/>
      <c r="CZ160" s="322"/>
      <c r="DA160" s="825"/>
      <c r="DB160" s="831"/>
      <c r="DC160" s="830"/>
      <c r="DD160" s="307"/>
      <c r="DE160" s="343"/>
      <c r="DF160" s="322"/>
      <c r="DG160" s="92"/>
      <c r="DH160" s="805"/>
      <c r="DI160" s="804"/>
      <c r="DK160" s="345"/>
      <c r="DL160" s="345"/>
      <c r="DM160" s="362"/>
      <c r="DN160" s="347"/>
      <c r="DO160" s="345"/>
      <c r="DP160" s="363"/>
      <c r="DQ160" s="322"/>
      <c r="DR160" s="563"/>
      <c r="DS160" s="569"/>
      <c r="DT160" s="568"/>
      <c r="DU160" s="307"/>
      <c r="DV160" s="343"/>
      <c r="DW160" s="322"/>
    </row>
    <row r="161" spans="1:127">
      <c r="A161" s="306"/>
      <c r="C161" s="307"/>
      <c r="D161" s="307"/>
      <c r="E161" s="308"/>
      <c r="F161" s="309"/>
      <c r="G161" s="360"/>
      <c r="H161" s="310"/>
      <c r="I161" s="349"/>
      <c r="K161" s="390"/>
      <c r="L161" s="393"/>
      <c r="M161" s="346"/>
      <c r="N161" s="347"/>
      <c r="O161" s="394"/>
      <c r="P161" s="308"/>
      <c r="Q161" s="368"/>
      <c r="R161" s="395"/>
      <c r="S161" s="313"/>
      <c r="T161" s="314"/>
      <c r="V161" s="393"/>
      <c r="W161" s="393"/>
      <c r="X161" s="362"/>
      <c r="Y161" s="347"/>
      <c r="Z161" s="393"/>
      <c r="AA161" s="363"/>
      <c r="AB161" s="347"/>
      <c r="AC161" s="394"/>
      <c r="AD161" s="343"/>
      <c r="AE161" s="309"/>
      <c r="AF161" s="369"/>
      <c r="AG161" s="375"/>
      <c r="AH161" s="317"/>
      <c r="AJ161" s="345"/>
      <c r="AK161" s="345"/>
      <c r="AL161" s="362"/>
      <c r="AM161" s="347"/>
      <c r="AN161" s="345"/>
      <c r="AO161" s="363"/>
      <c r="AP161" s="322"/>
      <c r="AQ161" s="307"/>
      <c r="AR161" s="343"/>
      <c r="AS161" s="322"/>
      <c r="AT161" s="371"/>
      <c r="AU161" s="372"/>
      <c r="AV161" s="333"/>
      <c r="AX161" s="345"/>
      <c r="AY161" s="345"/>
      <c r="AZ161" s="362"/>
      <c r="BA161" s="347"/>
      <c r="BB161" s="345"/>
      <c r="BC161" s="363"/>
      <c r="BD161" s="322"/>
      <c r="BE161" s="307"/>
      <c r="BF161" s="343"/>
      <c r="BG161" s="322"/>
      <c r="BH161" s="307"/>
      <c r="BI161" s="343"/>
      <c r="BJ161" s="322"/>
      <c r="BK161" s="440"/>
      <c r="BL161" s="446"/>
      <c r="BM161" s="445"/>
      <c r="BO161" s="345"/>
      <c r="BP161" s="345"/>
      <c r="BQ161" s="362"/>
      <c r="BR161" s="347"/>
      <c r="BS161" s="345"/>
      <c r="BT161" s="363"/>
      <c r="BU161" s="322"/>
      <c r="BV161" s="482"/>
      <c r="BW161" s="488"/>
      <c r="BX161" s="487"/>
      <c r="BY161" s="307"/>
      <c r="BZ161" s="343"/>
      <c r="CA161" s="322"/>
      <c r="CB161" s="482"/>
      <c r="CC161" s="488"/>
      <c r="CD161" s="487"/>
      <c r="CF161" s="345"/>
      <c r="CG161" s="447"/>
      <c r="CH161" s="816"/>
      <c r="CI161" s="814"/>
      <c r="CJ161" s="345"/>
      <c r="CK161" s="363"/>
      <c r="CL161" s="322"/>
      <c r="CM161" s="92"/>
      <c r="CN161" s="805"/>
      <c r="CO161" s="804"/>
      <c r="CP161" s="307"/>
      <c r="CQ161" s="343"/>
      <c r="CR161" s="322"/>
      <c r="CT161" s="345"/>
      <c r="CU161" s="345"/>
      <c r="CV161" s="362"/>
      <c r="CW161" s="347"/>
      <c r="CX161" s="345"/>
      <c r="CY161" s="363"/>
      <c r="CZ161" s="322"/>
      <c r="DA161" s="825"/>
      <c r="DB161" s="831"/>
      <c r="DC161" s="830"/>
      <c r="DD161" s="307"/>
      <c r="DE161" s="343"/>
      <c r="DF161" s="322"/>
      <c r="DG161" s="92"/>
      <c r="DH161" s="805"/>
      <c r="DI161" s="804"/>
      <c r="DK161" s="345"/>
      <c r="DL161" s="345"/>
      <c r="DM161" s="362"/>
      <c r="DN161" s="347"/>
      <c r="DO161" s="345"/>
      <c r="DP161" s="363"/>
      <c r="DQ161" s="322"/>
      <c r="DR161" s="563"/>
      <c r="DS161" s="569"/>
      <c r="DT161" s="568"/>
      <c r="DU161" s="307"/>
      <c r="DV161" s="343"/>
      <c r="DW161" s="322"/>
    </row>
    <row r="162" spans="1:127">
      <c r="A162" s="306"/>
      <c r="C162" s="307"/>
      <c r="D162" s="307"/>
      <c r="E162" s="308"/>
      <c r="F162" s="309"/>
      <c r="G162" s="360"/>
      <c r="H162" s="310"/>
      <c r="I162" s="349"/>
      <c r="K162" s="390"/>
      <c r="L162" s="390"/>
      <c r="M162" s="308"/>
      <c r="N162" s="309"/>
      <c r="O162" s="400"/>
      <c r="P162" s="308"/>
      <c r="Q162" s="368"/>
      <c r="R162" s="401"/>
      <c r="S162" s="313"/>
      <c r="T162" s="314"/>
      <c r="U162" s="402"/>
      <c r="V162" s="390"/>
      <c r="W162" s="390"/>
      <c r="X162" s="403"/>
      <c r="Y162" s="309"/>
      <c r="Z162" s="390"/>
      <c r="AA162" s="343"/>
      <c r="AB162" s="309"/>
      <c r="AC162" s="400"/>
      <c r="AD162" s="343"/>
      <c r="AE162" s="309"/>
      <c r="AF162" s="315"/>
      <c r="AG162" s="370"/>
      <c r="AH162" s="317"/>
      <c r="AI162" s="402"/>
      <c r="AJ162" s="307"/>
      <c r="AK162" s="307"/>
      <c r="AL162" s="403"/>
      <c r="AM162" s="309"/>
      <c r="AN162" s="307"/>
      <c r="AO162" s="343"/>
      <c r="AP162" s="368"/>
      <c r="AQ162" s="307"/>
      <c r="AR162" s="343"/>
      <c r="AS162" s="368"/>
      <c r="AT162" s="318"/>
      <c r="AU162" s="372"/>
      <c r="AV162" s="404"/>
      <c r="AX162" s="307"/>
      <c r="AY162" s="307"/>
      <c r="AZ162" s="403"/>
      <c r="BA162" s="309"/>
      <c r="BB162" s="307"/>
      <c r="BC162" s="343"/>
      <c r="BD162" s="368"/>
      <c r="BE162" s="307"/>
      <c r="BF162" s="343"/>
      <c r="BG162" s="368"/>
      <c r="BH162" s="307"/>
      <c r="BI162" s="343"/>
      <c r="BJ162" s="368"/>
      <c r="BK162" s="440"/>
      <c r="BL162" s="446"/>
      <c r="BM162" s="451"/>
      <c r="BO162" s="307"/>
      <c r="BP162" s="307"/>
      <c r="BQ162" s="403"/>
      <c r="BR162" s="309"/>
      <c r="BS162" s="307"/>
      <c r="BT162" s="343"/>
      <c r="BU162" s="368"/>
      <c r="BV162" s="482"/>
      <c r="BW162" s="488"/>
      <c r="BX162" s="494"/>
      <c r="BY162" s="307"/>
      <c r="BZ162" s="343"/>
      <c r="CA162" s="368"/>
      <c r="CB162" s="482"/>
      <c r="CC162" s="488"/>
      <c r="CD162" s="494"/>
      <c r="CF162" s="307"/>
      <c r="CG162" s="440"/>
      <c r="CH162" s="817"/>
      <c r="CI162" s="442"/>
      <c r="CJ162" s="307"/>
      <c r="CK162" s="343"/>
      <c r="CL162" s="368"/>
      <c r="CM162" s="92"/>
      <c r="CN162" s="805"/>
      <c r="CO162" s="811"/>
      <c r="CP162" s="307"/>
      <c r="CQ162" s="343"/>
      <c r="CR162" s="368"/>
      <c r="CT162" s="307"/>
      <c r="CU162" s="307"/>
      <c r="CV162" s="403"/>
      <c r="CW162" s="309"/>
      <c r="CX162" s="307"/>
      <c r="CY162" s="343"/>
      <c r="CZ162" s="368"/>
      <c r="DA162" s="825"/>
      <c r="DB162" s="831"/>
      <c r="DC162" s="837"/>
      <c r="DD162" s="307"/>
      <c r="DE162" s="343"/>
      <c r="DF162" s="368"/>
      <c r="DG162" s="92"/>
      <c r="DH162" s="805"/>
      <c r="DI162" s="811"/>
      <c r="DK162" s="307"/>
      <c r="DL162" s="307"/>
      <c r="DM162" s="403"/>
      <c r="DN162" s="309"/>
      <c r="DO162" s="307"/>
      <c r="DP162" s="343"/>
      <c r="DQ162" s="368"/>
      <c r="DR162" s="563"/>
      <c r="DS162" s="569"/>
      <c r="DT162" s="575"/>
      <c r="DU162" s="307"/>
      <c r="DV162" s="343"/>
      <c r="DW162" s="368"/>
    </row>
    <row r="163" spans="1:127">
      <c r="A163" s="352"/>
      <c r="C163" s="307"/>
      <c r="D163" s="307"/>
      <c r="E163" s="308"/>
      <c r="F163" s="322"/>
      <c r="G163" s="360"/>
      <c r="H163" s="310"/>
      <c r="I163" s="349"/>
      <c r="J163" s="359"/>
      <c r="K163" s="307"/>
      <c r="L163" s="345"/>
      <c r="M163" s="346"/>
      <c r="N163" s="347"/>
      <c r="O163" s="307"/>
      <c r="P163" s="308"/>
      <c r="Q163" s="322"/>
      <c r="R163" s="361"/>
      <c r="S163" s="313"/>
      <c r="T163" s="314"/>
      <c r="V163" s="345"/>
      <c r="W163" s="345"/>
      <c r="X163" s="362"/>
      <c r="Y163" s="347"/>
      <c r="Z163" s="345"/>
      <c r="AA163" s="363"/>
      <c r="AB163" s="347"/>
      <c r="AC163" s="307"/>
      <c r="AD163" s="343"/>
      <c r="AE163" s="322"/>
      <c r="AF163" s="369"/>
      <c r="AG163" s="375"/>
      <c r="AH163" s="330"/>
      <c r="AJ163" s="345"/>
      <c r="AK163" s="345"/>
      <c r="AL163" s="362"/>
      <c r="AM163" s="347"/>
      <c r="AN163" s="345"/>
      <c r="AO163" s="363"/>
      <c r="AP163" s="347"/>
      <c r="AQ163" s="321"/>
      <c r="AR163" s="343"/>
      <c r="AS163" s="309"/>
      <c r="AT163" s="371"/>
      <c r="AU163" s="372"/>
      <c r="AV163" s="320"/>
      <c r="AX163" s="345"/>
      <c r="AY163" s="345"/>
      <c r="AZ163" s="362"/>
      <c r="BA163" s="347"/>
      <c r="BB163" s="345"/>
      <c r="BC163" s="363"/>
      <c r="BD163" s="347"/>
      <c r="BE163" s="321"/>
      <c r="BF163" s="343"/>
      <c r="BG163" s="309"/>
      <c r="BH163" s="321"/>
      <c r="BI163" s="343"/>
      <c r="BJ163" s="309"/>
      <c r="BK163" s="443"/>
      <c r="BL163" s="446"/>
      <c r="BM163" s="442"/>
      <c r="BO163" s="345"/>
      <c r="BP163" s="345"/>
      <c r="BQ163" s="362"/>
      <c r="BR163" s="347"/>
      <c r="BS163" s="345"/>
      <c r="BT163" s="363"/>
      <c r="BU163" s="347"/>
      <c r="BV163" s="485"/>
      <c r="BW163" s="488"/>
      <c r="BX163" s="484"/>
      <c r="BY163" s="321"/>
      <c r="BZ163" s="343"/>
      <c r="CA163" s="309"/>
      <c r="CB163" s="485"/>
      <c r="CC163" s="488"/>
      <c r="CD163" s="484"/>
      <c r="CF163" s="345"/>
      <c r="CG163" s="447"/>
      <c r="CH163" s="816"/>
      <c r="CI163" s="814"/>
      <c r="CJ163" s="345"/>
      <c r="CK163" s="363"/>
      <c r="CL163" s="347"/>
      <c r="CM163" s="53"/>
      <c r="CN163" s="805"/>
      <c r="CO163" s="803"/>
      <c r="CP163" s="321"/>
      <c r="CQ163" s="343"/>
      <c r="CR163" s="309"/>
      <c r="CT163" s="345"/>
      <c r="CU163" s="345"/>
      <c r="CV163" s="362"/>
      <c r="CW163" s="347"/>
      <c r="CX163" s="345"/>
      <c r="CY163" s="363"/>
      <c r="CZ163" s="347"/>
      <c r="DA163" s="828"/>
      <c r="DB163" s="831"/>
      <c r="DC163" s="827"/>
      <c r="DD163" s="321"/>
      <c r="DE163" s="343"/>
      <c r="DF163" s="309"/>
      <c r="DG163" s="53"/>
      <c r="DH163" s="805"/>
      <c r="DI163" s="803"/>
      <c r="DK163" s="345"/>
      <c r="DL163" s="345"/>
      <c r="DM163" s="362"/>
      <c r="DN163" s="347"/>
      <c r="DO163" s="345"/>
      <c r="DP163" s="363"/>
      <c r="DQ163" s="347"/>
      <c r="DR163" s="566"/>
      <c r="DS163" s="569"/>
      <c r="DT163" s="565"/>
      <c r="DU163" s="321"/>
      <c r="DV163" s="343"/>
      <c r="DW163" s="309"/>
    </row>
    <row r="164" spans="1:127">
      <c r="A164" s="306"/>
      <c r="C164" s="307"/>
      <c r="D164" s="307"/>
      <c r="E164" s="308"/>
      <c r="F164" s="322"/>
      <c r="G164" s="351"/>
      <c r="H164" s="310"/>
      <c r="I164" s="349"/>
      <c r="J164" s="359"/>
      <c r="K164" s="307"/>
      <c r="L164" s="345"/>
      <c r="M164" s="346"/>
      <c r="N164" s="347"/>
      <c r="O164" s="321"/>
      <c r="P164" s="308"/>
      <c r="Q164" s="309"/>
      <c r="R164" s="361"/>
      <c r="S164" s="313"/>
      <c r="T164" s="314"/>
      <c r="V164" s="345"/>
      <c r="W164" s="345"/>
      <c r="X164" s="362"/>
      <c r="Y164" s="347"/>
      <c r="Z164" s="345"/>
      <c r="AA164" s="363"/>
      <c r="AB164" s="347"/>
      <c r="AC164" s="307"/>
      <c r="AD164" s="343"/>
      <c r="AE164" s="309"/>
      <c r="AF164" s="369"/>
      <c r="AG164" s="370"/>
      <c r="AH164" s="356"/>
      <c r="AJ164" s="345"/>
      <c r="AK164" s="345"/>
      <c r="AL164" s="362"/>
      <c r="AM164" s="347"/>
      <c r="AN164" s="345"/>
      <c r="AO164" s="363"/>
      <c r="AP164" s="347"/>
      <c r="AQ164" s="307"/>
      <c r="AR164" s="343"/>
      <c r="AS164" s="322"/>
      <c r="AT164" s="371"/>
      <c r="AU164" s="372"/>
      <c r="AV164" s="333"/>
      <c r="AX164" s="345"/>
      <c r="AY164" s="345"/>
      <c r="AZ164" s="362"/>
      <c r="BA164" s="347"/>
      <c r="BB164" s="345"/>
      <c r="BC164" s="363"/>
      <c r="BD164" s="347"/>
      <c r="BE164" s="307"/>
      <c r="BF164" s="343"/>
      <c r="BG164" s="322"/>
      <c r="BH164" s="307"/>
      <c r="BI164" s="343"/>
      <c r="BJ164" s="322"/>
      <c r="BK164" s="440"/>
      <c r="BL164" s="446"/>
      <c r="BM164" s="445"/>
      <c r="BO164" s="345"/>
      <c r="BP164" s="345"/>
      <c r="BQ164" s="362"/>
      <c r="BR164" s="347"/>
      <c r="BS164" s="345"/>
      <c r="BT164" s="363"/>
      <c r="BU164" s="347"/>
      <c r="BV164" s="482"/>
      <c r="BW164" s="488"/>
      <c r="BX164" s="487"/>
      <c r="BY164" s="307"/>
      <c r="BZ164" s="343"/>
      <c r="CA164" s="322"/>
      <c r="CB164" s="482"/>
      <c r="CC164" s="488"/>
      <c r="CD164" s="487"/>
      <c r="CF164" s="345"/>
      <c r="CG164" s="447"/>
      <c r="CH164" s="816"/>
      <c r="CI164" s="814"/>
      <c r="CJ164" s="345"/>
      <c r="CK164" s="363"/>
      <c r="CL164" s="347"/>
      <c r="CM164" s="92"/>
      <c r="CN164" s="805"/>
      <c r="CO164" s="804"/>
      <c r="CP164" s="307"/>
      <c r="CQ164" s="343"/>
      <c r="CR164" s="322"/>
      <c r="CT164" s="345"/>
      <c r="CU164" s="345"/>
      <c r="CV164" s="362"/>
      <c r="CW164" s="347"/>
      <c r="CX164" s="345"/>
      <c r="CY164" s="363"/>
      <c r="CZ164" s="347"/>
      <c r="DA164" s="825"/>
      <c r="DB164" s="831"/>
      <c r="DC164" s="830"/>
      <c r="DD164" s="307"/>
      <c r="DE164" s="343"/>
      <c r="DF164" s="322"/>
      <c r="DG164" s="92"/>
      <c r="DH164" s="805"/>
      <c r="DI164" s="804"/>
      <c r="DK164" s="345"/>
      <c r="DL164" s="345"/>
      <c r="DM164" s="362"/>
      <c r="DN164" s="347"/>
      <c r="DO164" s="345"/>
      <c r="DP164" s="363"/>
      <c r="DQ164" s="347"/>
      <c r="DR164" s="563"/>
      <c r="DS164" s="569"/>
      <c r="DT164" s="568"/>
      <c r="DU164" s="307"/>
      <c r="DV164" s="343"/>
      <c r="DW164" s="322"/>
    </row>
    <row r="165" spans="1:127">
      <c r="A165" s="306"/>
      <c r="C165" s="307"/>
      <c r="D165" s="307"/>
      <c r="E165" s="308"/>
      <c r="F165" s="309"/>
      <c r="G165" s="360"/>
      <c r="H165" s="310"/>
      <c r="I165" s="349"/>
      <c r="J165" s="359"/>
      <c r="K165" s="307"/>
      <c r="L165" s="345"/>
      <c r="M165" s="346"/>
      <c r="N165" s="347"/>
      <c r="O165" s="307"/>
      <c r="P165" s="308"/>
      <c r="Q165" s="322"/>
      <c r="R165" s="361"/>
      <c r="S165" s="313"/>
      <c r="T165" s="327"/>
      <c r="V165" s="345"/>
      <c r="W165" s="345"/>
      <c r="X165" s="362"/>
      <c r="Y165" s="347"/>
      <c r="Z165" s="345"/>
      <c r="AA165" s="363"/>
      <c r="AB165" s="347"/>
      <c r="AC165" s="321"/>
      <c r="AD165" s="343"/>
      <c r="AE165" s="309"/>
      <c r="AF165" s="369"/>
      <c r="AG165" s="367"/>
      <c r="AH165" s="317"/>
      <c r="AJ165" s="345"/>
      <c r="AK165" s="345"/>
      <c r="AL165" s="362"/>
      <c r="AM165" s="347"/>
      <c r="AN165" s="345"/>
      <c r="AO165" s="363"/>
      <c r="AP165" s="347"/>
      <c r="AQ165" s="307"/>
      <c r="AR165" s="343"/>
      <c r="AS165" s="309"/>
      <c r="AT165" s="371"/>
      <c r="AU165" s="372"/>
      <c r="AV165" s="358"/>
      <c r="AX165" s="345"/>
      <c r="AY165" s="345"/>
      <c r="AZ165" s="362"/>
      <c r="BA165" s="347"/>
      <c r="BB165" s="345"/>
      <c r="BC165" s="363"/>
      <c r="BD165" s="347"/>
      <c r="BE165" s="307"/>
      <c r="BF165" s="343"/>
      <c r="BG165" s="309"/>
      <c r="BH165" s="307"/>
      <c r="BI165" s="343"/>
      <c r="BJ165" s="309"/>
      <c r="BK165" s="440"/>
      <c r="BL165" s="446"/>
      <c r="BM165" s="442"/>
      <c r="BO165" s="345"/>
      <c r="BP165" s="345"/>
      <c r="BQ165" s="362"/>
      <c r="BR165" s="347"/>
      <c r="BS165" s="345"/>
      <c r="BT165" s="363"/>
      <c r="BU165" s="347"/>
      <c r="BV165" s="482"/>
      <c r="BW165" s="488"/>
      <c r="BX165" s="484"/>
      <c r="BY165" s="307"/>
      <c r="BZ165" s="343"/>
      <c r="CA165" s="309"/>
      <c r="CB165" s="482"/>
      <c r="CC165" s="488"/>
      <c r="CD165" s="484"/>
      <c r="CF165" s="345"/>
      <c r="CG165" s="447"/>
      <c r="CH165" s="816"/>
      <c r="CI165" s="814"/>
      <c r="CJ165" s="345"/>
      <c r="CK165" s="363"/>
      <c r="CL165" s="347"/>
      <c r="CM165" s="92"/>
      <c r="CN165" s="805"/>
      <c r="CO165" s="803"/>
      <c r="CP165" s="307"/>
      <c r="CQ165" s="343"/>
      <c r="CR165" s="309"/>
      <c r="CT165" s="345"/>
      <c r="CU165" s="345"/>
      <c r="CV165" s="362"/>
      <c r="CW165" s="347"/>
      <c r="CX165" s="345"/>
      <c r="CY165" s="363"/>
      <c r="CZ165" s="347"/>
      <c r="DA165" s="825"/>
      <c r="DB165" s="831"/>
      <c r="DC165" s="827"/>
      <c r="DD165" s="307"/>
      <c r="DE165" s="343"/>
      <c r="DF165" s="309"/>
      <c r="DG165" s="92"/>
      <c r="DH165" s="805"/>
      <c r="DI165" s="803"/>
      <c r="DK165" s="345"/>
      <c r="DL165" s="345"/>
      <c r="DM165" s="362"/>
      <c r="DN165" s="347"/>
      <c r="DO165" s="345"/>
      <c r="DP165" s="363"/>
      <c r="DQ165" s="347"/>
      <c r="DR165" s="563"/>
      <c r="DS165" s="569"/>
      <c r="DT165" s="565"/>
      <c r="DU165" s="307"/>
      <c r="DV165" s="343"/>
      <c r="DW165" s="309"/>
    </row>
  </sheetData>
  <mergeCells count="55">
    <mergeCell ref="CB3:CD3"/>
    <mergeCell ref="A2:A4"/>
    <mergeCell ref="C2:I2"/>
    <mergeCell ref="K2:T2"/>
    <mergeCell ref="V2:AH2"/>
    <mergeCell ref="AJ2:AV2"/>
    <mergeCell ref="C3:C4"/>
    <mergeCell ref="D3:F3"/>
    <mergeCell ref="G3:I3"/>
    <mergeCell ref="K3:K4"/>
    <mergeCell ref="L3:N3"/>
    <mergeCell ref="AT3:AV3"/>
    <mergeCell ref="O3:Q3"/>
    <mergeCell ref="R3:T3"/>
    <mergeCell ref="V3:V4"/>
    <mergeCell ref="W3:Y3"/>
    <mergeCell ref="Z3:AB3"/>
    <mergeCell ref="AQ3:AS3"/>
    <mergeCell ref="AC3:AE3"/>
    <mergeCell ref="AF3:AH3"/>
    <mergeCell ref="AJ3:AJ4"/>
    <mergeCell ref="AK3:AM3"/>
    <mergeCell ref="AN3:AP3"/>
    <mergeCell ref="CF2:CR2"/>
    <mergeCell ref="CT2:DI2"/>
    <mergeCell ref="CT3:CT4"/>
    <mergeCell ref="BK3:BM3"/>
    <mergeCell ref="AX2:BM2"/>
    <mergeCell ref="AX3:AX4"/>
    <mergeCell ref="AY3:BA3"/>
    <mergeCell ref="BB3:BD3"/>
    <mergeCell ref="BE3:BG3"/>
    <mergeCell ref="BH3:BJ3"/>
    <mergeCell ref="BO2:CD2"/>
    <mergeCell ref="BO3:BO4"/>
    <mergeCell ref="BP3:BR3"/>
    <mergeCell ref="BS3:BU3"/>
    <mergeCell ref="BV3:BX3"/>
    <mergeCell ref="BY3:CA3"/>
    <mergeCell ref="CF3:CF4"/>
    <mergeCell ref="CG3:CI3"/>
    <mergeCell ref="CJ3:CL3"/>
    <mergeCell ref="CM3:CO3"/>
    <mergeCell ref="CP3:CR3"/>
    <mergeCell ref="CU3:CW3"/>
    <mergeCell ref="CX3:CZ3"/>
    <mergeCell ref="DA3:DC3"/>
    <mergeCell ref="DD3:DF3"/>
    <mergeCell ref="DG3:DI3"/>
    <mergeCell ref="DK2:DW2"/>
    <mergeCell ref="DK3:DK4"/>
    <mergeCell ref="DL3:DN3"/>
    <mergeCell ref="DO3:DQ3"/>
    <mergeCell ref="DR3:DT3"/>
    <mergeCell ref="DU3:DW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H22" workbookViewId="0">
      <selection activeCell="Q11" sqref="Q11"/>
    </sheetView>
  </sheetViews>
  <sheetFormatPr defaultRowHeight="16.5"/>
  <cols>
    <col min="1" max="1" width="11.625" style="27" customWidth="1"/>
    <col min="2" max="2" width="39.875" style="26" bestFit="1" customWidth="1"/>
    <col min="3" max="3" width="15.625" style="27" customWidth="1"/>
    <col min="4" max="4" width="10.625" style="27" customWidth="1"/>
    <col min="5" max="5" width="21.875" style="229" bestFit="1" customWidth="1"/>
    <col min="6" max="6" width="12.75" style="27" bestFit="1" customWidth="1"/>
    <col min="7" max="7" width="12.5" style="27" bestFit="1" customWidth="1"/>
    <col min="9" max="9" width="11.625" style="27" customWidth="1"/>
    <col min="10" max="10" width="39.875" style="26" bestFit="1" customWidth="1"/>
    <col min="11" max="11" width="15.625" style="27" customWidth="1"/>
    <col min="12" max="12" width="10.625" style="27" customWidth="1"/>
    <col min="13" max="13" width="21.875" style="229" bestFit="1" customWidth="1"/>
    <col min="14" max="14" width="12.75" style="27" bestFit="1" customWidth="1"/>
    <col min="15" max="15" width="12.5" style="27" bestFit="1" customWidth="1"/>
    <col min="17" max="17" width="16.25" bestFit="1" customWidth="1"/>
  </cols>
  <sheetData>
    <row r="1" spans="1:17">
      <c r="A1" s="35" t="s">
        <v>39</v>
      </c>
      <c r="B1" s="36" t="s">
        <v>32</v>
      </c>
      <c r="C1" s="36" t="s">
        <v>40</v>
      </c>
      <c r="D1" s="36" t="s">
        <v>41</v>
      </c>
      <c r="E1" s="227" t="s">
        <v>42</v>
      </c>
      <c r="F1" s="36"/>
      <c r="G1" s="38"/>
      <c r="I1" s="35" t="s">
        <v>509</v>
      </c>
      <c r="J1" s="36" t="s">
        <v>510</v>
      </c>
      <c r="K1" s="36" t="s">
        <v>511</v>
      </c>
      <c r="L1" s="36" t="s">
        <v>512</v>
      </c>
      <c r="M1" s="227" t="s">
        <v>513</v>
      </c>
      <c r="N1" s="36"/>
      <c r="O1" s="38"/>
      <c r="Q1" s="227"/>
    </row>
    <row r="2" spans="1:17">
      <c r="A2" s="39" t="s">
        <v>33</v>
      </c>
      <c r="B2" s="34" t="s">
        <v>0</v>
      </c>
      <c r="C2" s="34" t="s">
        <v>1</v>
      </c>
      <c r="D2" s="34" t="s">
        <v>22</v>
      </c>
      <c r="E2" s="228" t="s">
        <v>2</v>
      </c>
      <c r="F2" s="34" t="s">
        <v>5</v>
      </c>
      <c r="G2" s="40" t="s">
        <v>6</v>
      </c>
      <c r="I2" s="39" t="s">
        <v>514</v>
      </c>
      <c r="J2" s="34" t="s">
        <v>515</v>
      </c>
      <c r="K2" s="34" t="s">
        <v>516</v>
      </c>
      <c r="L2" s="34" t="s">
        <v>517</v>
      </c>
      <c r="M2" s="228" t="s">
        <v>518</v>
      </c>
      <c r="N2" s="34" t="s">
        <v>519</v>
      </c>
      <c r="O2" s="40" t="s">
        <v>520</v>
      </c>
      <c r="Q2" s="228" t="s">
        <v>521</v>
      </c>
    </row>
    <row r="3" spans="1:17">
      <c r="A3" s="236" t="s">
        <v>7</v>
      </c>
      <c r="B3" s="237" t="s">
        <v>496</v>
      </c>
      <c r="C3" s="238" t="s">
        <v>23</v>
      </c>
      <c r="D3" s="233" t="s">
        <v>257</v>
      </c>
      <c r="E3" s="624">
        <v>23580874211</v>
      </c>
      <c r="F3" s="239">
        <v>43735</v>
      </c>
      <c r="G3" s="239">
        <v>44469</v>
      </c>
      <c r="I3" s="236" t="s">
        <v>7</v>
      </c>
      <c r="J3" s="237" t="s">
        <v>496</v>
      </c>
      <c r="K3" s="238" t="s">
        <v>23</v>
      </c>
      <c r="L3" s="233" t="s">
        <v>257</v>
      </c>
      <c r="M3" s="624">
        <v>23580874211</v>
      </c>
      <c r="N3" s="239">
        <v>43735</v>
      </c>
      <c r="O3" s="239">
        <v>44500</v>
      </c>
      <c r="Q3" s="391">
        <f>M3-E3</f>
        <v>0</v>
      </c>
    </row>
    <row r="4" spans="1:17">
      <c r="A4" s="230" t="s">
        <v>7</v>
      </c>
      <c r="B4" s="240" t="s">
        <v>526</v>
      </c>
      <c r="C4" s="232" t="s">
        <v>23</v>
      </c>
      <c r="D4" s="233" t="s">
        <v>257</v>
      </c>
      <c r="E4" s="624">
        <v>9193179186</v>
      </c>
      <c r="F4" s="235">
        <v>43850</v>
      </c>
      <c r="G4" s="235">
        <v>44469</v>
      </c>
      <c r="I4" s="230" t="s">
        <v>7</v>
      </c>
      <c r="J4" s="240" t="s">
        <v>526</v>
      </c>
      <c r="K4" s="232" t="s">
        <v>23</v>
      </c>
      <c r="L4" s="233" t="s">
        <v>257</v>
      </c>
      <c r="M4" s="624">
        <v>9193179186</v>
      </c>
      <c r="N4" s="235">
        <v>43850</v>
      </c>
      <c r="O4" s="235">
        <v>44500</v>
      </c>
      <c r="Q4" s="391">
        <f t="shared" ref="Q4:Q67" si="0">M4-E4</f>
        <v>0</v>
      </c>
    </row>
    <row r="5" spans="1:17">
      <c r="A5" s="230" t="s">
        <v>7</v>
      </c>
      <c r="B5" s="241" t="s">
        <v>600</v>
      </c>
      <c r="C5" s="232" t="s">
        <v>23</v>
      </c>
      <c r="D5" s="233" t="s">
        <v>257</v>
      </c>
      <c r="E5" s="624">
        <v>19093323980</v>
      </c>
      <c r="F5" s="235">
        <v>44393</v>
      </c>
      <c r="G5" s="235">
        <v>44469</v>
      </c>
      <c r="I5" s="230" t="s">
        <v>7</v>
      </c>
      <c r="J5" s="241" t="s">
        <v>600</v>
      </c>
      <c r="K5" s="232" t="s">
        <v>23</v>
      </c>
      <c r="L5" s="233" t="s">
        <v>257</v>
      </c>
      <c r="M5" s="624">
        <v>19093323980</v>
      </c>
      <c r="N5" s="235">
        <v>44393</v>
      </c>
      <c r="O5" s="235">
        <v>44500</v>
      </c>
      <c r="Q5" s="391">
        <f t="shared" si="0"/>
        <v>0</v>
      </c>
    </row>
    <row r="6" spans="1:17">
      <c r="A6" s="428" t="s">
        <v>7</v>
      </c>
      <c r="B6" s="24" t="s">
        <v>600</v>
      </c>
      <c r="C6" s="429" t="s">
        <v>23</v>
      </c>
      <c r="D6" s="430" t="s">
        <v>258</v>
      </c>
      <c r="E6" s="627">
        <v>6277574114</v>
      </c>
      <c r="F6" s="432">
        <v>44393</v>
      </c>
      <c r="G6" s="432">
        <v>44469</v>
      </c>
      <c r="I6" s="428" t="s">
        <v>7</v>
      </c>
      <c r="J6" s="24" t="s">
        <v>600</v>
      </c>
      <c r="K6" s="429" t="s">
        <v>23</v>
      </c>
      <c r="L6" s="430" t="s">
        <v>258</v>
      </c>
      <c r="M6" s="627">
        <v>6277574114</v>
      </c>
      <c r="N6" s="432">
        <v>44393</v>
      </c>
      <c r="O6" s="432">
        <v>44500</v>
      </c>
      <c r="Q6" s="431">
        <f t="shared" si="0"/>
        <v>0</v>
      </c>
    </row>
    <row r="7" spans="1:17">
      <c r="A7" s="653" t="s">
        <v>7</v>
      </c>
      <c r="B7" s="692" t="s">
        <v>527</v>
      </c>
      <c r="C7" s="655" t="s">
        <v>23</v>
      </c>
      <c r="D7" s="221" t="s">
        <v>259</v>
      </c>
      <c r="E7" s="656">
        <v>8441043825</v>
      </c>
      <c r="F7" s="432">
        <v>43437</v>
      </c>
      <c r="G7" s="432">
        <v>44469</v>
      </c>
      <c r="I7" s="653" t="s">
        <v>7</v>
      </c>
      <c r="J7" s="692" t="s">
        <v>527</v>
      </c>
      <c r="K7" s="655" t="s">
        <v>23</v>
      </c>
      <c r="L7" s="221" t="s">
        <v>259</v>
      </c>
      <c r="M7" s="656">
        <v>8441043825</v>
      </c>
      <c r="N7" s="432">
        <v>43437</v>
      </c>
      <c r="O7" s="432">
        <v>44500</v>
      </c>
      <c r="Q7" s="392">
        <f t="shared" si="0"/>
        <v>0</v>
      </c>
    </row>
    <row r="8" spans="1:17">
      <c r="A8" s="31" t="s">
        <v>7</v>
      </c>
      <c r="B8" s="23" t="s">
        <v>492</v>
      </c>
      <c r="C8" s="429" t="s">
        <v>24</v>
      </c>
      <c r="D8" s="221" t="s">
        <v>260</v>
      </c>
      <c r="E8" s="627">
        <v>11295508988</v>
      </c>
      <c r="F8" s="432">
        <v>43661</v>
      </c>
      <c r="G8" s="432">
        <v>44469</v>
      </c>
      <c r="I8" s="31" t="s">
        <v>7</v>
      </c>
      <c r="J8" s="23" t="s">
        <v>492</v>
      </c>
      <c r="K8" s="429" t="s">
        <v>24</v>
      </c>
      <c r="L8" s="221" t="s">
        <v>260</v>
      </c>
      <c r="M8" s="627">
        <v>11295508988</v>
      </c>
      <c r="N8" s="432">
        <v>43661</v>
      </c>
      <c r="O8" s="432">
        <v>44500</v>
      </c>
      <c r="Q8" s="392">
        <f t="shared" si="0"/>
        <v>0</v>
      </c>
    </row>
    <row r="9" spans="1:17">
      <c r="A9" s="31" t="s">
        <v>7</v>
      </c>
      <c r="B9" s="24" t="s">
        <v>547</v>
      </c>
      <c r="C9" s="429" t="s">
        <v>24</v>
      </c>
      <c r="D9" s="221" t="s">
        <v>259</v>
      </c>
      <c r="E9" s="627">
        <v>8014871501</v>
      </c>
      <c r="F9" s="432">
        <v>43941</v>
      </c>
      <c r="G9" s="432">
        <v>44469</v>
      </c>
      <c r="I9" s="31" t="s">
        <v>7</v>
      </c>
      <c r="J9" s="24" t="s">
        <v>547</v>
      </c>
      <c r="K9" s="429" t="s">
        <v>24</v>
      </c>
      <c r="L9" s="221" t="s">
        <v>259</v>
      </c>
      <c r="M9" s="627">
        <v>8014871501</v>
      </c>
      <c r="N9" s="432">
        <v>43941</v>
      </c>
      <c r="O9" s="432">
        <v>44500</v>
      </c>
      <c r="Q9" s="392">
        <f t="shared" si="0"/>
        <v>0</v>
      </c>
    </row>
    <row r="10" spans="1:17">
      <c r="A10" s="31" t="s">
        <v>7</v>
      </c>
      <c r="B10" s="24" t="s">
        <v>547</v>
      </c>
      <c r="C10" s="429" t="s">
        <v>24</v>
      </c>
      <c r="D10" s="136" t="s">
        <v>267</v>
      </c>
      <c r="E10" s="627">
        <v>10927481593</v>
      </c>
      <c r="F10" s="432">
        <v>43941</v>
      </c>
      <c r="G10" s="432">
        <v>44469</v>
      </c>
      <c r="I10" s="31" t="s">
        <v>7</v>
      </c>
      <c r="J10" s="24" t="s">
        <v>547</v>
      </c>
      <c r="K10" s="429" t="s">
        <v>24</v>
      </c>
      <c r="L10" s="136" t="s">
        <v>267</v>
      </c>
      <c r="M10" s="627">
        <v>10927481593</v>
      </c>
      <c r="N10" s="432">
        <v>43941</v>
      </c>
      <c r="O10" s="432">
        <v>44500</v>
      </c>
      <c r="Q10" s="392">
        <f t="shared" si="0"/>
        <v>0</v>
      </c>
    </row>
    <row r="11" spans="1:17">
      <c r="A11" s="230" t="s">
        <v>7</v>
      </c>
      <c r="B11" s="231" t="s">
        <v>550</v>
      </c>
      <c r="C11" s="232" t="s">
        <v>23</v>
      </c>
      <c r="D11" s="233" t="s">
        <v>257</v>
      </c>
      <c r="E11" s="624">
        <v>9057257704</v>
      </c>
      <c r="F11" s="235">
        <v>44032</v>
      </c>
      <c r="G11" s="235">
        <v>44469</v>
      </c>
      <c r="I11" s="230" t="s">
        <v>7</v>
      </c>
      <c r="J11" s="231" t="s">
        <v>550</v>
      </c>
      <c r="K11" s="232" t="s">
        <v>23</v>
      </c>
      <c r="L11" s="233" t="s">
        <v>257</v>
      </c>
      <c r="M11" s="624">
        <v>9057257704</v>
      </c>
      <c r="N11" s="235">
        <v>44032</v>
      </c>
      <c r="O11" s="235">
        <v>44500</v>
      </c>
      <c r="Q11" s="391">
        <f t="shared" si="0"/>
        <v>0</v>
      </c>
    </row>
    <row r="12" spans="1:17">
      <c r="A12" s="31" t="s">
        <v>7</v>
      </c>
      <c r="B12" s="23" t="s">
        <v>550</v>
      </c>
      <c r="C12" s="429" t="s">
        <v>23</v>
      </c>
      <c r="D12" s="221" t="s">
        <v>261</v>
      </c>
      <c r="E12" s="627">
        <v>12294643442</v>
      </c>
      <c r="F12" s="432">
        <v>44032</v>
      </c>
      <c r="G12" s="432">
        <v>44469</v>
      </c>
      <c r="I12" s="31" t="s">
        <v>7</v>
      </c>
      <c r="J12" s="23" t="s">
        <v>550</v>
      </c>
      <c r="K12" s="429" t="s">
        <v>23</v>
      </c>
      <c r="L12" s="221" t="s">
        <v>261</v>
      </c>
      <c r="M12" s="627">
        <v>12294643442</v>
      </c>
      <c r="N12" s="432">
        <v>44032</v>
      </c>
      <c r="O12" s="432">
        <v>44500</v>
      </c>
      <c r="Q12" s="392">
        <f t="shared" si="0"/>
        <v>0</v>
      </c>
    </row>
    <row r="13" spans="1:17">
      <c r="A13" s="31" t="s">
        <v>7</v>
      </c>
      <c r="B13" s="23" t="s">
        <v>28</v>
      </c>
      <c r="C13" s="429" t="s">
        <v>24</v>
      </c>
      <c r="D13" s="221" t="s">
        <v>261</v>
      </c>
      <c r="E13" s="627">
        <v>7009597591</v>
      </c>
      <c r="F13" s="432">
        <v>43122</v>
      </c>
      <c r="G13" s="432">
        <v>44469</v>
      </c>
      <c r="I13" s="31" t="s">
        <v>7</v>
      </c>
      <c r="J13" s="23" t="s">
        <v>28</v>
      </c>
      <c r="K13" s="429" t="s">
        <v>24</v>
      </c>
      <c r="L13" s="221" t="s">
        <v>261</v>
      </c>
      <c r="M13" s="627">
        <v>7009597591</v>
      </c>
      <c r="N13" s="432">
        <v>43122</v>
      </c>
      <c r="O13" s="432">
        <v>44500</v>
      </c>
      <c r="Q13" s="392">
        <f t="shared" si="0"/>
        <v>0</v>
      </c>
    </row>
    <row r="14" spans="1:17">
      <c r="A14" s="31" t="s">
        <v>7</v>
      </c>
      <c r="B14" s="23" t="s">
        <v>28</v>
      </c>
      <c r="C14" s="429" t="s">
        <v>24</v>
      </c>
      <c r="D14" s="221" t="s">
        <v>260</v>
      </c>
      <c r="E14" s="627">
        <v>10038542112</v>
      </c>
      <c r="F14" s="432">
        <v>43122</v>
      </c>
      <c r="G14" s="432">
        <v>44469</v>
      </c>
      <c r="I14" s="31" t="s">
        <v>7</v>
      </c>
      <c r="J14" s="23" t="s">
        <v>28</v>
      </c>
      <c r="K14" s="429" t="s">
        <v>24</v>
      </c>
      <c r="L14" s="221" t="s">
        <v>260</v>
      </c>
      <c r="M14" s="627">
        <v>10038542112</v>
      </c>
      <c r="N14" s="432">
        <v>43122</v>
      </c>
      <c r="O14" s="432">
        <v>44500</v>
      </c>
      <c r="Q14" s="392">
        <f t="shared" si="0"/>
        <v>0</v>
      </c>
    </row>
    <row r="15" spans="1:17">
      <c r="A15" s="31" t="s">
        <v>7</v>
      </c>
      <c r="B15" s="23" t="s">
        <v>28</v>
      </c>
      <c r="C15" s="429" t="s">
        <v>24</v>
      </c>
      <c r="D15" s="136" t="s">
        <v>267</v>
      </c>
      <c r="E15" s="627">
        <v>4006530255</v>
      </c>
      <c r="F15" s="432">
        <v>43122</v>
      </c>
      <c r="G15" s="432">
        <v>44469</v>
      </c>
      <c r="I15" s="31" t="s">
        <v>7</v>
      </c>
      <c r="J15" s="23" t="s">
        <v>28</v>
      </c>
      <c r="K15" s="429" t="s">
        <v>24</v>
      </c>
      <c r="L15" s="136" t="s">
        <v>267</v>
      </c>
      <c r="M15" s="627">
        <v>4006530255</v>
      </c>
      <c r="N15" s="432">
        <v>43122</v>
      </c>
      <c r="O15" s="432">
        <v>44500</v>
      </c>
      <c r="Q15" s="392">
        <f t="shared" si="0"/>
        <v>0</v>
      </c>
    </row>
    <row r="16" spans="1:17">
      <c r="A16" s="31" t="s">
        <v>7</v>
      </c>
      <c r="B16" s="23" t="s">
        <v>452</v>
      </c>
      <c r="C16" s="429" t="s">
        <v>23</v>
      </c>
      <c r="D16" s="221" t="s">
        <v>263</v>
      </c>
      <c r="E16" s="627">
        <v>12934673726</v>
      </c>
      <c r="F16" s="432">
        <v>43381</v>
      </c>
      <c r="G16" s="432">
        <v>44469</v>
      </c>
      <c r="I16" s="31" t="s">
        <v>7</v>
      </c>
      <c r="J16" s="23" t="s">
        <v>452</v>
      </c>
      <c r="K16" s="429" t="s">
        <v>23</v>
      </c>
      <c r="L16" s="221" t="s">
        <v>263</v>
      </c>
      <c r="M16" s="627">
        <v>12934673726</v>
      </c>
      <c r="N16" s="432">
        <v>43381</v>
      </c>
      <c r="O16" s="432">
        <v>44500</v>
      </c>
      <c r="Q16" s="392">
        <f t="shared" si="0"/>
        <v>0</v>
      </c>
    </row>
    <row r="17" spans="1:17">
      <c r="A17" s="31" t="s">
        <v>7</v>
      </c>
      <c r="B17" s="22" t="s">
        <v>29</v>
      </c>
      <c r="C17" s="429" t="s">
        <v>24</v>
      </c>
      <c r="D17" s="221" t="s">
        <v>259</v>
      </c>
      <c r="E17" s="627">
        <v>6000000000</v>
      </c>
      <c r="F17" s="432">
        <v>43070</v>
      </c>
      <c r="G17" s="432">
        <v>44469</v>
      </c>
      <c r="I17" s="31" t="s">
        <v>7</v>
      </c>
      <c r="J17" s="22" t="s">
        <v>29</v>
      </c>
      <c r="K17" s="429" t="s">
        <v>24</v>
      </c>
      <c r="L17" s="221" t="s">
        <v>259</v>
      </c>
      <c r="M17" s="627">
        <v>6000000000</v>
      </c>
      <c r="N17" s="432">
        <v>43070</v>
      </c>
      <c r="O17" s="432">
        <v>44500</v>
      </c>
      <c r="Q17" s="392">
        <f t="shared" si="0"/>
        <v>0</v>
      </c>
    </row>
    <row r="18" spans="1:17">
      <c r="A18" s="31" t="s">
        <v>7</v>
      </c>
      <c r="B18" s="22" t="s">
        <v>29</v>
      </c>
      <c r="C18" s="429" t="s">
        <v>24</v>
      </c>
      <c r="D18" s="221" t="s">
        <v>261</v>
      </c>
      <c r="E18" s="627">
        <v>6000000000</v>
      </c>
      <c r="F18" s="432">
        <v>43070</v>
      </c>
      <c r="G18" s="432">
        <v>44469</v>
      </c>
      <c r="I18" s="31" t="s">
        <v>7</v>
      </c>
      <c r="J18" s="22" t="s">
        <v>29</v>
      </c>
      <c r="K18" s="429" t="s">
        <v>24</v>
      </c>
      <c r="L18" s="221" t="s">
        <v>261</v>
      </c>
      <c r="M18" s="627">
        <v>6000000000</v>
      </c>
      <c r="N18" s="432">
        <v>43070</v>
      </c>
      <c r="O18" s="432">
        <v>44500</v>
      </c>
      <c r="Q18" s="392">
        <f t="shared" si="0"/>
        <v>0</v>
      </c>
    </row>
    <row r="19" spans="1:17">
      <c r="A19" s="31" t="s">
        <v>7</v>
      </c>
      <c r="B19" s="22" t="s">
        <v>26</v>
      </c>
      <c r="C19" s="429" t="s">
        <v>24</v>
      </c>
      <c r="D19" s="221" t="s">
        <v>260</v>
      </c>
      <c r="E19" s="627">
        <v>6000000000</v>
      </c>
      <c r="F19" s="432">
        <v>43070</v>
      </c>
      <c r="G19" s="432">
        <v>44469</v>
      </c>
      <c r="I19" s="31" t="s">
        <v>7</v>
      </c>
      <c r="J19" s="22" t="s">
        <v>26</v>
      </c>
      <c r="K19" s="429" t="s">
        <v>24</v>
      </c>
      <c r="L19" s="221" t="s">
        <v>260</v>
      </c>
      <c r="M19" s="627">
        <v>6000000000</v>
      </c>
      <c r="N19" s="432">
        <v>43070</v>
      </c>
      <c r="O19" s="432">
        <v>44500</v>
      </c>
      <c r="Q19" s="392">
        <f t="shared" si="0"/>
        <v>0</v>
      </c>
    </row>
    <row r="20" spans="1:17">
      <c r="A20" s="31" t="s">
        <v>7</v>
      </c>
      <c r="B20" s="22" t="s">
        <v>26</v>
      </c>
      <c r="C20" s="429" t="s">
        <v>24</v>
      </c>
      <c r="D20" s="136" t="s">
        <v>267</v>
      </c>
      <c r="E20" s="627">
        <v>6000000000</v>
      </c>
      <c r="F20" s="432">
        <v>43070</v>
      </c>
      <c r="G20" s="432">
        <v>44469</v>
      </c>
      <c r="I20" s="31" t="s">
        <v>7</v>
      </c>
      <c r="J20" s="22" t="s">
        <v>26</v>
      </c>
      <c r="K20" s="429" t="s">
        <v>24</v>
      </c>
      <c r="L20" s="136" t="s">
        <v>267</v>
      </c>
      <c r="M20" s="627">
        <v>6000000000</v>
      </c>
      <c r="N20" s="432">
        <v>43070</v>
      </c>
      <c r="O20" s="432">
        <v>44500</v>
      </c>
      <c r="Q20" s="392">
        <f t="shared" si="0"/>
        <v>0</v>
      </c>
    </row>
    <row r="21" spans="1:17">
      <c r="A21" s="31" t="s">
        <v>7</v>
      </c>
      <c r="B21" s="22" t="s">
        <v>26</v>
      </c>
      <c r="C21" s="429" t="s">
        <v>24</v>
      </c>
      <c r="D21" s="221" t="s">
        <v>264</v>
      </c>
      <c r="E21" s="627">
        <v>6000000000</v>
      </c>
      <c r="F21" s="432">
        <v>43070</v>
      </c>
      <c r="G21" s="432">
        <v>44469</v>
      </c>
      <c r="I21" s="31" t="s">
        <v>7</v>
      </c>
      <c r="J21" s="22" t="s">
        <v>26</v>
      </c>
      <c r="K21" s="429" t="s">
        <v>24</v>
      </c>
      <c r="L21" s="221" t="s">
        <v>264</v>
      </c>
      <c r="M21" s="627">
        <v>6000000000</v>
      </c>
      <c r="N21" s="432">
        <v>43070</v>
      </c>
      <c r="O21" s="432">
        <v>44500</v>
      </c>
      <c r="Q21" s="392">
        <f t="shared" si="0"/>
        <v>0</v>
      </c>
    </row>
    <row r="22" spans="1:17">
      <c r="A22" s="31" t="s">
        <v>7</v>
      </c>
      <c r="B22" s="23" t="s">
        <v>468</v>
      </c>
      <c r="C22" s="429" t="s">
        <v>23</v>
      </c>
      <c r="D22" s="136" t="s">
        <v>260</v>
      </c>
      <c r="E22" s="627">
        <v>3651168229</v>
      </c>
      <c r="F22" s="432">
        <v>43556</v>
      </c>
      <c r="G22" s="432">
        <v>44469</v>
      </c>
      <c r="I22" s="31" t="s">
        <v>7</v>
      </c>
      <c r="J22" s="23" t="s">
        <v>468</v>
      </c>
      <c r="K22" s="429" t="s">
        <v>23</v>
      </c>
      <c r="L22" s="136" t="s">
        <v>260</v>
      </c>
      <c r="M22" s="627">
        <v>3651168229</v>
      </c>
      <c r="N22" s="432">
        <v>43556</v>
      </c>
      <c r="O22" s="432">
        <v>44500</v>
      </c>
      <c r="Q22" s="392">
        <f t="shared" si="0"/>
        <v>0</v>
      </c>
    </row>
    <row r="23" spans="1:17">
      <c r="A23" s="653" t="s">
        <v>7</v>
      </c>
      <c r="B23" s="692" t="s">
        <v>468</v>
      </c>
      <c r="C23" s="655" t="s">
        <v>23</v>
      </c>
      <c r="D23" s="136" t="s">
        <v>264</v>
      </c>
      <c r="E23" s="627">
        <v>2473766298</v>
      </c>
      <c r="F23" s="658">
        <v>43556</v>
      </c>
      <c r="G23" s="658">
        <v>44469</v>
      </c>
      <c r="I23" s="653" t="s">
        <v>7</v>
      </c>
      <c r="J23" s="692" t="s">
        <v>468</v>
      </c>
      <c r="K23" s="655" t="s">
        <v>23</v>
      </c>
      <c r="L23" s="136" t="s">
        <v>264</v>
      </c>
      <c r="M23" s="627">
        <v>2473766298</v>
      </c>
      <c r="N23" s="658">
        <v>43556</v>
      </c>
      <c r="O23" s="658">
        <v>44500</v>
      </c>
      <c r="Q23" s="392">
        <f t="shared" si="0"/>
        <v>0</v>
      </c>
    </row>
    <row r="24" spans="1:17">
      <c r="A24" s="31" t="s">
        <v>7</v>
      </c>
      <c r="B24" s="25" t="s">
        <v>30</v>
      </c>
      <c r="C24" s="429" t="s">
        <v>23</v>
      </c>
      <c r="D24" s="136" t="s">
        <v>263</v>
      </c>
      <c r="E24" s="627">
        <v>4500000000</v>
      </c>
      <c r="F24" s="432">
        <v>43138</v>
      </c>
      <c r="G24" s="432">
        <v>44469</v>
      </c>
      <c r="I24" s="31" t="s">
        <v>7</v>
      </c>
      <c r="J24" s="25" t="s">
        <v>30</v>
      </c>
      <c r="K24" s="429" t="s">
        <v>23</v>
      </c>
      <c r="L24" s="136" t="s">
        <v>263</v>
      </c>
      <c r="M24" s="627">
        <v>4500000000</v>
      </c>
      <c r="N24" s="432">
        <v>43138</v>
      </c>
      <c r="O24" s="432">
        <v>44500</v>
      </c>
      <c r="Q24" s="392">
        <f t="shared" si="0"/>
        <v>0</v>
      </c>
    </row>
    <row r="25" spans="1:17">
      <c r="A25" s="31" t="s">
        <v>7</v>
      </c>
      <c r="B25" s="25" t="s">
        <v>30</v>
      </c>
      <c r="C25" s="429" t="s">
        <v>23</v>
      </c>
      <c r="D25" s="136" t="s">
        <v>264</v>
      </c>
      <c r="E25" s="627">
        <v>7500000000</v>
      </c>
      <c r="F25" s="432">
        <v>43138</v>
      </c>
      <c r="G25" s="432">
        <v>44469</v>
      </c>
      <c r="I25" s="31" t="s">
        <v>7</v>
      </c>
      <c r="J25" s="25" t="s">
        <v>30</v>
      </c>
      <c r="K25" s="429" t="s">
        <v>23</v>
      </c>
      <c r="L25" s="136" t="s">
        <v>264</v>
      </c>
      <c r="M25" s="627">
        <v>7500000000</v>
      </c>
      <c r="N25" s="432">
        <v>43138</v>
      </c>
      <c r="O25" s="432">
        <v>44500</v>
      </c>
      <c r="Q25" s="392">
        <f t="shared" si="0"/>
        <v>0</v>
      </c>
    </row>
    <row r="26" spans="1:17">
      <c r="A26" s="31" t="s">
        <v>7</v>
      </c>
      <c r="B26" s="25" t="s">
        <v>27</v>
      </c>
      <c r="C26" s="429" t="s">
        <v>23</v>
      </c>
      <c r="D26" s="136" t="s">
        <v>258</v>
      </c>
      <c r="E26" s="627">
        <v>5000000000</v>
      </c>
      <c r="F26" s="432">
        <v>43138</v>
      </c>
      <c r="G26" s="432">
        <v>44469</v>
      </c>
      <c r="I26" s="31" t="s">
        <v>7</v>
      </c>
      <c r="J26" s="25" t="s">
        <v>27</v>
      </c>
      <c r="K26" s="429" t="s">
        <v>23</v>
      </c>
      <c r="L26" s="136" t="s">
        <v>258</v>
      </c>
      <c r="M26" s="627">
        <v>5000000000</v>
      </c>
      <c r="N26" s="432">
        <v>43138</v>
      </c>
      <c r="O26" s="432">
        <v>44500</v>
      </c>
      <c r="Q26" s="392">
        <f t="shared" si="0"/>
        <v>0</v>
      </c>
    </row>
    <row r="27" spans="1:17">
      <c r="A27" s="31" t="s">
        <v>7</v>
      </c>
      <c r="B27" s="25" t="s">
        <v>27</v>
      </c>
      <c r="C27" s="429" t="s">
        <v>23</v>
      </c>
      <c r="D27" s="136" t="s">
        <v>259</v>
      </c>
      <c r="E27" s="627">
        <v>4500000000</v>
      </c>
      <c r="F27" s="432">
        <v>43138</v>
      </c>
      <c r="G27" s="432">
        <v>44469</v>
      </c>
      <c r="I27" s="31" t="s">
        <v>7</v>
      </c>
      <c r="J27" s="25" t="s">
        <v>27</v>
      </c>
      <c r="K27" s="429" t="s">
        <v>23</v>
      </c>
      <c r="L27" s="136" t="s">
        <v>259</v>
      </c>
      <c r="M27" s="627">
        <v>4500000000</v>
      </c>
      <c r="N27" s="432">
        <v>43138</v>
      </c>
      <c r="O27" s="432">
        <v>44500</v>
      </c>
      <c r="Q27" s="392">
        <f t="shared" si="0"/>
        <v>0</v>
      </c>
    </row>
    <row r="28" spans="1:17">
      <c r="A28" s="31" t="s">
        <v>7</v>
      </c>
      <c r="B28" s="25" t="s">
        <v>27</v>
      </c>
      <c r="C28" s="429" t="s">
        <v>23</v>
      </c>
      <c r="D28" s="136" t="s">
        <v>262</v>
      </c>
      <c r="E28" s="627">
        <v>4750000000</v>
      </c>
      <c r="F28" s="432">
        <v>43138</v>
      </c>
      <c r="G28" s="432">
        <v>44469</v>
      </c>
      <c r="I28" s="31" t="s">
        <v>7</v>
      </c>
      <c r="J28" s="25" t="s">
        <v>27</v>
      </c>
      <c r="K28" s="429" t="s">
        <v>23</v>
      </c>
      <c r="L28" s="136" t="s">
        <v>262</v>
      </c>
      <c r="M28" s="627">
        <v>4750000000</v>
      </c>
      <c r="N28" s="432">
        <v>43138</v>
      </c>
      <c r="O28" s="432">
        <v>44500</v>
      </c>
      <c r="Q28" s="392">
        <f t="shared" si="0"/>
        <v>0</v>
      </c>
    </row>
    <row r="29" spans="1:17">
      <c r="A29" s="31" t="s">
        <v>7</v>
      </c>
      <c r="B29" s="25" t="s">
        <v>27</v>
      </c>
      <c r="C29" s="429" t="s">
        <v>23</v>
      </c>
      <c r="D29" s="136" t="s">
        <v>267</v>
      </c>
      <c r="E29" s="627">
        <v>5000000000</v>
      </c>
      <c r="F29" s="432">
        <v>43138</v>
      </c>
      <c r="G29" s="432">
        <v>44469</v>
      </c>
      <c r="I29" s="31" t="s">
        <v>7</v>
      </c>
      <c r="J29" s="25" t="s">
        <v>27</v>
      </c>
      <c r="K29" s="429" t="s">
        <v>23</v>
      </c>
      <c r="L29" s="136" t="s">
        <v>267</v>
      </c>
      <c r="M29" s="627">
        <v>5000000000</v>
      </c>
      <c r="N29" s="432">
        <v>43138</v>
      </c>
      <c r="O29" s="432">
        <v>44500</v>
      </c>
      <c r="Q29" s="392">
        <f t="shared" si="0"/>
        <v>0</v>
      </c>
    </row>
    <row r="30" spans="1:17">
      <c r="A30" s="31" t="s">
        <v>7</v>
      </c>
      <c r="B30" s="25" t="s">
        <v>454</v>
      </c>
      <c r="C30" s="429" t="s">
        <v>24</v>
      </c>
      <c r="D30" s="136" t="s">
        <v>263</v>
      </c>
      <c r="E30" s="627">
        <v>6000000000</v>
      </c>
      <c r="F30" s="432">
        <v>43397</v>
      </c>
      <c r="G30" s="432">
        <v>44469</v>
      </c>
      <c r="I30" s="31" t="s">
        <v>7</v>
      </c>
      <c r="J30" s="25" t="s">
        <v>454</v>
      </c>
      <c r="K30" s="429" t="s">
        <v>24</v>
      </c>
      <c r="L30" s="136" t="s">
        <v>263</v>
      </c>
      <c r="M30" s="627">
        <v>6000000000</v>
      </c>
      <c r="N30" s="432">
        <v>43397</v>
      </c>
      <c r="O30" s="432">
        <v>44500</v>
      </c>
      <c r="Q30" s="392">
        <f t="shared" si="0"/>
        <v>0</v>
      </c>
    </row>
    <row r="31" spans="1:17">
      <c r="A31" s="31" t="s">
        <v>7</v>
      </c>
      <c r="B31" s="25" t="s">
        <v>454</v>
      </c>
      <c r="C31" s="429" t="s">
        <v>24</v>
      </c>
      <c r="D31" s="136" t="s">
        <v>264</v>
      </c>
      <c r="E31" s="627">
        <v>6000000000</v>
      </c>
      <c r="F31" s="432">
        <v>43397</v>
      </c>
      <c r="G31" s="432">
        <v>44469</v>
      </c>
      <c r="I31" s="31" t="s">
        <v>7</v>
      </c>
      <c r="J31" s="25" t="s">
        <v>454</v>
      </c>
      <c r="K31" s="429" t="s">
        <v>24</v>
      </c>
      <c r="L31" s="136" t="s">
        <v>264</v>
      </c>
      <c r="M31" s="627">
        <v>6000000000</v>
      </c>
      <c r="N31" s="432">
        <v>43397</v>
      </c>
      <c r="O31" s="432">
        <v>44500</v>
      </c>
      <c r="Q31" s="392">
        <f t="shared" si="0"/>
        <v>0</v>
      </c>
    </row>
    <row r="32" spans="1:17">
      <c r="A32" s="31" t="s">
        <v>7</v>
      </c>
      <c r="B32" s="25" t="s">
        <v>453</v>
      </c>
      <c r="C32" s="429" t="s">
        <v>24</v>
      </c>
      <c r="D32" s="136" t="s">
        <v>258</v>
      </c>
      <c r="E32" s="627">
        <v>6000000000</v>
      </c>
      <c r="F32" s="432">
        <v>43397</v>
      </c>
      <c r="G32" s="432">
        <v>44469</v>
      </c>
      <c r="I32" s="31" t="s">
        <v>7</v>
      </c>
      <c r="J32" s="25" t="s">
        <v>453</v>
      </c>
      <c r="K32" s="429" t="s">
        <v>24</v>
      </c>
      <c r="L32" s="136" t="s">
        <v>258</v>
      </c>
      <c r="M32" s="627">
        <v>6000000000</v>
      </c>
      <c r="N32" s="432">
        <v>43397</v>
      </c>
      <c r="O32" s="432">
        <v>44500</v>
      </c>
      <c r="Q32" s="392">
        <f t="shared" si="0"/>
        <v>0</v>
      </c>
    </row>
    <row r="33" spans="1:17">
      <c r="A33" s="31" t="s">
        <v>7</v>
      </c>
      <c r="B33" s="25" t="s">
        <v>453</v>
      </c>
      <c r="C33" s="429" t="s">
        <v>24</v>
      </c>
      <c r="D33" s="136" t="s">
        <v>261</v>
      </c>
      <c r="E33" s="627">
        <v>4000000000</v>
      </c>
      <c r="F33" s="432">
        <v>43397</v>
      </c>
      <c r="G33" s="432">
        <v>44469</v>
      </c>
      <c r="I33" s="31" t="s">
        <v>7</v>
      </c>
      <c r="J33" s="25" t="s">
        <v>453</v>
      </c>
      <c r="K33" s="429" t="s">
        <v>24</v>
      </c>
      <c r="L33" s="136" t="s">
        <v>261</v>
      </c>
      <c r="M33" s="627">
        <v>4000000000</v>
      </c>
      <c r="N33" s="432">
        <v>43397</v>
      </c>
      <c r="O33" s="432">
        <v>44500</v>
      </c>
      <c r="Q33" s="392">
        <f t="shared" si="0"/>
        <v>0</v>
      </c>
    </row>
    <row r="34" spans="1:17">
      <c r="A34" s="31" t="s">
        <v>7</v>
      </c>
      <c r="B34" s="25" t="s">
        <v>453</v>
      </c>
      <c r="C34" s="429" t="s">
        <v>24</v>
      </c>
      <c r="D34" s="136" t="s">
        <v>259</v>
      </c>
      <c r="E34" s="627">
        <v>6000000000</v>
      </c>
      <c r="F34" s="432">
        <v>43397</v>
      </c>
      <c r="G34" s="432">
        <v>44469</v>
      </c>
      <c r="I34" s="31" t="s">
        <v>7</v>
      </c>
      <c r="J34" s="25" t="s">
        <v>453</v>
      </c>
      <c r="K34" s="429" t="s">
        <v>24</v>
      </c>
      <c r="L34" s="136" t="s">
        <v>259</v>
      </c>
      <c r="M34" s="627">
        <v>6000000000</v>
      </c>
      <c r="N34" s="432">
        <v>43397</v>
      </c>
      <c r="O34" s="432">
        <v>44500</v>
      </c>
      <c r="Q34" s="392">
        <f t="shared" si="0"/>
        <v>0</v>
      </c>
    </row>
    <row r="35" spans="1:17">
      <c r="A35" s="31" t="s">
        <v>7</v>
      </c>
      <c r="B35" s="25" t="s">
        <v>453</v>
      </c>
      <c r="C35" s="429" t="s">
        <v>24</v>
      </c>
      <c r="D35" s="136" t="s">
        <v>260</v>
      </c>
      <c r="E35" s="627">
        <v>4000000000</v>
      </c>
      <c r="F35" s="432">
        <v>43397</v>
      </c>
      <c r="G35" s="432">
        <v>44469</v>
      </c>
      <c r="I35" s="31" t="s">
        <v>7</v>
      </c>
      <c r="J35" s="25" t="s">
        <v>453</v>
      </c>
      <c r="K35" s="429" t="s">
        <v>24</v>
      </c>
      <c r="L35" s="136" t="s">
        <v>260</v>
      </c>
      <c r="M35" s="627">
        <v>4000000000</v>
      </c>
      <c r="N35" s="432">
        <v>43397</v>
      </c>
      <c r="O35" s="432">
        <v>44500</v>
      </c>
      <c r="Q35" s="392">
        <f t="shared" si="0"/>
        <v>0</v>
      </c>
    </row>
    <row r="36" spans="1:17">
      <c r="A36" s="31" t="s">
        <v>7</v>
      </c>
      <c r="B36" s="25" t="s">
        <v>453</v>
      </c>
      <c r="C36" s="429" t="s">
        <v>24</v>
      </c>
      <c r="D36" s="136" t="s">
        <v>262</v>
      </c>
      <c r="E36" s="627">
        <v>3000000000</v>
      </c>
      <c r="F36" s="432">
        <v>43397</v>
      </c>
      <c r="G36" s="432">
        <v>44469</v>
      </c>
      <c r="I36" s="31" t="s">
        <v>7</v>
      </c>
      <c r="J36" s="25" t="s">
        <v>453</v>
      </c>
      <c r="K36" s="429" t="s">
        <v>24</v>
      </c>
      <c r="L36" s="136" t="s">
        <v>262</v>
      </c>
      <c r="M36" s="627">
        <v>3000000000</v>
      </c>
      <c r="N36" s="432">
        <v>43397</v>
      </c>
      <c r="O36" s="432">
        <v>44500</v>
      </c>
      <c r="Q36" s="392">
        <f t="shared" si="0"/>
        <v>0</v>
      </c>
    </row>
    <row r="37" spans="1:17">
      <c r="A37" s="31" t="s">
        <v>7</v>
      </c>
      <c r="B37" s="25" t="s">
        <v>484</v>
      </c>
      <c r="C37" s="429" t="s">
        <v>23</v>
      </c>
      <c r="D37" s="136" t="s">
        <v>264</v>
      </c>
      <c r="E37" s="627">
        <v>6000000000</v>
      </c>
      <c r="F37" s="432">
        <v>43609</v>
      </c>
      <c r="G37" s="432">
        <v>44469</v>
      </c>
      <c r="I37" s="31" t="s">
        <v>7</v>
      </c>
      <c r="J37" s="25" t="s">
        <v>484</v>
      </c>
      <c r="K37" s="429" t="s">
        <v>23</v>
      </c>
      <c r="L37" s="136" t="s">
        <v>264</v>
      </c>
      <c r="M37" s="627">
        <v>6000000000</v>
      </c>
      <c r="N37" s="432">
        <v>43609</v>
      </c>
      <c r="O37" s="432">
        <v>44500</v>
      </c>
      <c r="Q37" s="392">
        <f t="shared" si="0"/>
        <v>0</v>
      </c>
    </row>
    <row r="38" spans="1:17">
      <c r="A38" s="31" t="s">
        <v>7</v>
      </c>
      <c r="B38" s="25" t="s">
        <v>484</v>
      </c>
      <c r="C38" s="429" t="s">
        <v>23</v>
      </c>
      <c r="D38" s="136" t="s">
        <v>485</v>
      </c>
      <c r="E38" s="627">
        <v>6000000000</v>
      </c>
      <c r="F38" s="432">
        <v>43609</v>
      </c>
      <c r="G38" s="432">
        <v>44469</v>
      </c>
      <c r="I38" s="31" t="s">
        <v>7</v>
      </c>
      <c r="J38" s="25" t="s">
        <v>484</v>
      </c>
      <c r="K38" s="429" t="s">
        <v>23</v>
      </c>
      <c r="L38" s="136" t="s">
        <v>485</v>
      </c>
      <c r="M38" s="627">
        <v>6000000000</v>
      </c>
      <c r="N38" s="432">
        <v>43609</v>
      </c>
      <c r="O38" s="432">
        <v>44500</v>
      </c>
      <c r="Q38" s="392">
        <f t="shared" si="0"/>
        <v>0</v>
      </c>
    </row>
    <row r="39" spans="1:17">
      <c r="A39" s="31" t="s">
        <v>7</v>
      </c>
      <c r="B39" s="25" t="s">
        <v>484</v>
      </c>
      <c r="C39" s="429" t="s">
        <v>23</v>
      </c>
      <c r="D39" s="136" t="s">
        <v>261</v>
      </c>
      <c r="E39" s="627">
        <v>6000000000</v>
      </c>
      <c r="F39" s="432">
        <v>43609</v>
      </c>
      <c r="G39" s="432">
        <v>44469</v>
      </c>
      <c r="I39" s="31" t="s">
        <v>7</v>
      </c>
      <c r="J39" s="25" t="s">
        <v>484</v>
      </c>
      <c r="K39" s="429" t="s">
        <v>23</v>
      </c>
      <c r="L39" s="136" t="s">
        <v>261</v>
      </c>
      <c r="M39" s="627">
        <v>6000000000</v>
      </c>
      <c r="N39" s="432">
        <v>43609</v>
      </c>
      <c r="O39" s="432">
        <v>44500</v>
      </c>
      <c r="Q39" s="392">
        <f t="shared" si="0"/>
        <v>0</v>
      </c>
    </row>
    <row r="40" spans="1:17">
      <c r="A40" s="230" t="s">
        <v>7</v>
      </c>
      <c r="B40" s="231" t="s">
        <v>484</v>
      </c>
      <c r="C40" s="232" t="s">
        <v>23</v>
      </c>
      <c r="D40" s="234" t="s">
        <v>257</v>
      </c>
      <c r="E40" s="624">
        <v>11000000000</v>
      </c>
      <c r="F40" s="235">
        <v>43609</v>
      </c>
      <c r="G40" s="235">
        <v>44469</v>
      </c>
      <c r="I40" s="230" t="s">
        <v>7</v>
      </c>
      <c r="J40" s="231" t="s">
        <v>484</v>
      </c>
      <c r="K40" s="232" t="s">
        <v>23</v>
      </c>
      <c r="L40" s="234" t="s">
        <v>257</v>
      </c>
      <c r="M40" s="624">
        <v>11000000000</v>
      </c>
      <c r="N40" s="235">
        <v>43609</v>
      </c>
      <c r="O40" s="235">
        <v>44500</v>
      </c>
      <c r="Q40" s="453">
        <f t="shared" si="0"/>
        <v>0</v>
      </c>
    </row>
    <row r="41" spans="1:17">
      <c r="A41" s="31" t="s">
        <v>7</v>
      </c>
      <c r="B41" s="25" t="s">
        <v>484</v>
      </c>
      <c r="C41" s="429" t="s">
        <v>23</v>
      </c>
      <c r="D41" s="136" t="s">
        <v>259</v>
      </c>
      <c r="E41" s="627">
        <v>11000000000</v>
      </c>
      <c r="F41" s="432">
        <v>43609</v>
      </c>
      <c r="G41" s="432">
        <v>44469</v>
      </c>
      <c r="I41" s="31" t="s">
        <v>7</v>
      </c>
      <c r="J41" s="25" t="s">
        <v>484</v>
      </c>
      <c r="K41" s="429" t="s">
        <v>23</v>
      </c>
      <c r="L41" s="136" t="s">
        <v>259</v>
      </c>
      <c r="M41" s="627">
        <v>11000000000</v>
      </c>
      <c r="N41" s="432">
        <v>43609</v>
      </c>
      <c r="O41" s="432">
        <v>44500</v>
      </c>
      <c r="Q41" s="392">
        <f t="shared" si="0"/>
        <v>0</v>
      </c>
    </row>
    <row r="42" spans="1:17">
      <c r="A42" s="31" t="s">
        <v>7</v>
      </c>
      <c r="B42" s="25" t="s">
        <v>484</v>
      </c>
      <c r="C42" s="429" t="s">
        <v>23</v>
      </c>
      <c r="D42" s="136" t="s">
        <v>260</v>
      </c>
      <c r="E42" s="627">
        <v>6000000000</v>
      </c>
      <c r="F42" s="432">
        <v>43609</v>
      </c>
      <c r="G42" s="432">
        <v>44469</v>
      </c>
      <c r="I42" s="31" t="s">
        <v>7</v>
      </c>
      <c r="J42" s="25" t="s">
        <v>484</v>
      </c>
      <c r="K42" s="429" t="s">
        <v>23</v>
      </c>
      <c r="L42" s="136" t="s">
        <v>260</v>
      </c>
      <c r="M42" s="627">
        <v>6000000000</v>
      </c>
      <c r="N42" s="432">
        <v>43609</v>
      </c>
      <c r="O42" s="432">
        <v>44500</v>
      </c>
      <c r="Q42" s="392">
        <f t="shared" si="0"/>
        <v>0</v>
      </c>
    </row>
    <row r="43" spans="1:17">
      <c r="A43" s="31" t="s">
        <v>569</v>
      </c>
      <c r="B43" s="25" t="s">
        <v>579</v>
      </c>
      <c r="C43" s="429" t="s">
        <v>23</v>
      </c>
      <c r="D43" s="136" t="s">
        <v>263</v>
      </c>
      <c r="E43" s="627">
        <v>8000000000</v>
      </c>
      <c r="F43" s="432">
        <v>44329</v>
      </c>
      <c r="G43" s="432">
        <v>44469</v>
      </c>
      <c r="I43" s="31" t="s">
        <v>569</v>
      </c>
      <c r="J43" s="25" t="s">
        <v>579</v>
      </c>
      <c r="K43" s="429" t="s">
        <v>23</v>
      </c>
      <c r="L43" s="136" t="s">
        <v>263</v>
      </c>
      <c r="M43" s="627">
        <v>8000000000</v>
      </c>
      <c r="N43" s="432">
        <v>44329</v>
      </c>
      <c r="O43" s="432">
        <v>44500</v>
      </c>
      <c r="Q43" s="392">
        <f t="shared" si="0"/>
        <v>0</v>
      </c>
    </row>
    <row r="44" spans="1:17">
      <c r="A44" s="31" t="s">
        <v>569</v>
      </c>
      <c r="B44" s="25" t="s">
        <v>579</v>
      </c>
      <c r="C44" s="429" t="s">
        <v>23</v>
      </c>
      <c r="D44" s="136" t="s">
        <v>264</v>
      </c>
      <c r="E44" s="627">
        <v>8000000000</v>
      </c>
      <c r="F44" s="432">
        <v>44329</v>
      </c>
      <c r="G44" s="432">
        <v>44469</v>
      </c>
      <c r="I44" s="31" t="s">
        <v>569</v>
      </c>
      <c r="J44" s="25" t="s">
        <v>579</v>
      </c>
      <c r="K44" s="429" t="s">
        <v>23</v>
      </c>
      <c r="L44" s="136" t="s">
        <v>264</v>
      </c>
      <c r="M44" s="627">
        <v>8000000000</v>
      </c>
      <c r="N44" s="432">
        <v>44329</v>
      </c>
      <c r="O44" s="432">
        <v>44500</v>
      </c>
      <c r="Q44" s="392">
        <f t="shared" si="0"/>
        <v>0</v>
      </c>
    </row>
    <row r="45" spans="1:17">
      <c r="A45" s="27" t="s">
        <v>569</v>
      </c>
      <c r="B45" s="25" t="s">
        <v>579</v>
      </c>
      <c r="C45" s="429" t="s">
        <v>23</v>
      </c>
      <c r="D45" s="136" t="s">
        <v>258</v>
      </c>
      <c r="E45" s="627">
        <v>8000000000</v>
      </c>
      <c r="F45" s="432">
        <v>44329</v>
      </c>
      <c r="G45" s="432">
        <v>44469</v>
      </c>
      <c r="I45" s="27" t="s">
        <v>569</v>
      </c>
      <c r="J45" s="25" t="s">
        <v>579</v>
      </c>
      <c r="K45" s="429" t="s">
        <v>23</v>
      </c>
      <c r="L45" s="136" t="s">
        <v>258</v>
      </c>
      <c r="M45" s="627">
        <v>8000000000</v>
      </c>
      <c r="N45" s="432">
        <v>44329</v>
      </c>
      <c r="O45" s="432">
        <v>44500</v>
      </c>
      <c r="Q45" s="392">
        <f t="shared" si="0"/>
        <v>0</v>
      </c>
    </row>
    <row r="46" spans="1:17">
      <c r="A46" s="31" t="s">
        <v>569</v>
      </c>
      <c r="B46" s="25" t="s">
        <v>579</v>
      </c>
      <c r="C46" s="429" t="s">
        <v>23</v>
      </c>
      <c r="D46" s="136" t="s">
        <v>259</v>
      </c>
      <c r="E46" s="627">
        <v>8000000000</v>
      </c>
      <c r="F46" s="432">
        <v>44329</v>
      </c>
      <c r="G46" s="432">
        <v>44469</v>
      </c>
      <c r="I46" s="31" t="s">
        <v>569</v>
      </c>
      <c r="J46" s="25" t="s">
        <v>579</v>
      </c>
      <c r="K46" s="429" t="s">
        <v>23</v>
      </c>
      <c r="L46" s="136" t="s">
        <v>259</v>
      </c>
      <c r="M46" s="627">
        <v>8000000000</v>
      </c>
      <c r="N46" s="432">
        <v>44329</v>
      </c>
      <c r="O46" s="432">
        <v>44500</v>
      </c>
      <c r="Q46" s="392">
        <f t="shared" si="0"/>
        <v>0</v>
      </c>
    </row>
    <row r="47" spans="1:17">
      <c r="A47" s="230" t="s">
        <v>569</v>
      </c>
      <c r="B47" s="231" t="s">
        <v>579</v>
      </c>
      <c r="C47" s="232" t="s">
        <v>23</v>
      </c>
      <c r="D47" s="234" t="s">
        <v>257</v>
      </c>
      <c r="E47" s="624">
        <v>8000000000</v>
      </c>
      <c r="F47" s="235">
        <v>44329</v>
      </c>
      <c r="G47" s="235">
        <v>44469</v>
      </c>
      <c r="I47" s="230" t="s">
        <v>569</v>
      </c>
      <c r="J47" s="231" t="s">
        <v>579</v>
      </c>
      <c r="K47" s="232" t="s">
        <v>23</v>
      </c>
      <c r="L47" s="234" t="s">
        <v>257</v>
      </c>
      <c r="M47" s="624">
        <v>8000000000</v>
      </c>
      <c r="N47" s="235">
        <v>44329</v>
      </c>
      <c r="O47" s="235">
        <v>44500</v>
      </c>
      <c r="Q47" s="392">
        <f t="shared" si="0"/>
        <v>0</v>
      </c>
    </row>
    <row r="48" spans="1:17">
      <c r="A48" s="653" t="s">
        <v>31</v>
      </c>
      <c r="B48" s="692" t="s">
        <v>464</v>
      </c>
      <c r="C48" s="655" t="s">
        <v>23</v>
      </c>
      <c r="D48" s="136" t="s">
        <v>266</v>
      </c>
      <c r="E48" s="656">
        <v>7957934152</v>
      </c>
      <c r="F48" s="658">
        <v>43493</v>
      </c>
      <c r="G48" s="658">
        <v>44469</v>
      </c>
      <c r="I48" s="653" t="s">
        <v>31</v>
      </c>
      <c r="J48" s="692" t="s">
        <v>464</v>
      </c>
      <c r="K48" s="655" t="s">
        <v>23</v>
      </c>
      <c r="L48" s="136" t="s">
        <v>266</v>
      </c>
      <c r="M48" s="656">
        <v>7957934152</v>
      </c>
      <c r="N48" s="658">
        <v>43493</v>
      </c>
      <c r="O48" s="658">
        <v>44500</v>
      </c>
      <c r="Q48" s="392">
        <f t="shared" si="0"/>
        <v>0</v>
      </c>
    </row>
    <row r="49" spans="1:17">
      <c r="A49" s="31" t="s">
        <v>31</v>
      </c>
      <c r="B49" s="420" t="s">
        <v>464</v>
      </c>
      <c r="C49" s="429" t="s">
        <v>23</v>
      </c>
      <c r="D49" s="136" t="s">
        <v>261</v>
      </c>
      <c r="E49" s="627">
        <v>6491384983</v>
      </c>
      <c r="F49" s="432">
        <v>43493</v>
      </c>
      <c r="G49" s="432">
        <v>44469</v>
      </c>
      <c r="I49" s="31" t="s">
        <v>31</v>
      </c>
      <c r="J49" s="420" t="s">
        <v>464</v>
      </c>
      <c r="K49" s="429" t="s">
        <v>23</v>
      </c>
      <c r="L49" s="136" t="s">
        <v>261</v>
      </c>
      <c r="M49" s="627">
        <v>6491384983</v>
      </c>
      <c r="N49" s="432">
        <v>43493</v>
      </c>
      <c r="O49" s="432">
        <v>44500</v>
      </c>
      <c r="Q49" s="392">
        <f t="shared" si="0"/>
        <v>0</v>
      </c>
    </row>
    <row r="50" spans="1:17">
      <c r="A50" s="31" t="s">
        <v>31</v>
      </c>
      <c r="B50" s="23" t="s">
        <v>601</v>
      </c>
      <c r="C50" s="429" t="s">
        <v>24</v>
      </c>
      <c r="D50" s="136" t="s">
        <v>267</v>
      </c>
      <c r="E50" s="627">
        <v>5685000000</v>
      </c>
      <c r="F50" s="432">
        <v>44137</v>
      </c>
      <c r="G50" s="432">
        <v>44469</v>
      </c>
      <c r="I50" s="31" t="s">
        <v>31</v>
      </c>
      <c r="J50" s="23" t="s">
        <v>601</v>
      </c>
      <c r="K50" s="429" t="s">
        <v>24</v>
      </c>
      <c r="L50" s="136" t="s">
        <v>267</v>
      </c>
      <c r="M50" s="627">
        <v>5685000000</v>
      </c>
      <c r="N50" s="432">
        <v>44137</v>
      </c>
      <c r="O50" s="432">
        <v>44500</v>
      </c>
      <c r="Q50" s="392">
        <f t="shared" si="0"/>
        <v>0</v>
      </c>
    </row>
    <row r="51" spans="1:17">
      <c r="A51" s="230" t="s">
        <v>31</v>
      </c>
      <c r="B51" s="231" t="s">
        <v>541</v>
      </c>
      <c r="C51" s="232" t="s">
        <v>23</v>
      </c>
      <c r="D51" s="233" t="s">
        <v>257</v>
      </c>
      <c r="E51" s="624">
        <v>19272822959</v>
      </c>
      <c r="F51" s="235">
        <v>43955</v>
      </c>
      <c r="G51" s="235">
        <v>44469</v>
      </c>
      <c r="I51" s="230" t="s">
        <v>31</v>
      </c>
      <c r="J51" s="231" t="s">
        <v>541</v>
      </c>
      <c r="K51" s="232" t="s">
        <v>23</v>
      </c>
      <c r="L51" s="233" t="s">
        <v>257</v>
      </c>
      <c r="M51" s="624">
        <v>19272822959</v>
      </c>
      <c r="N51" s="235">
        <v>43955</v>
      </c>
      <c r="O51" s="235">
        <v>44500</v>
      </c>
      <c r="Q51" s="391">
        <f t="shared" si="0"/>
        <v>0</v>
      </c>
    </row>
    <row r="52" spans="1:17">
      <c r="A52" s="31" t="s">
        <v>31</v>
      </c>
      <c r="B52" s="23" t="s">
        <v>469</v>
      </c>
      <c r="C52" s="429" t="s">
        <v>23</v>
      </c>
      <c r="D52" s="136" t="s">
        <v>260</v>
      </c>
      <c r="E52" s="627">
        <v>3651419951</v>
      </c>
      <c r="F52" s="432">
        <v>43556</v>
      </c>
      <c r="G52" s="432">
        <v>44469</v>
      </c>
      <c r="I52" s="31" t="s">
        <v>31</v>
      </c>
      <c r="J52" s="23" t="s">
        <v>469</v>
      </c>
      <c r="K52" s="429" t="s">
        <v>23</v>
      </c>
      <c r="L52" s="136" t="s">
        <v>260</v>
      </c>
      <c r="M52" s="627">
        <v>3651419951</v>
      </c>
      <c r="N52" s="432">
        <v>43556</v>
      </c>
      <c r="O52" s="432">
        <v>44500</v>
      </c>
      <c r="Q52" s="392">
        <f t="shared" si="0"/>
        <v>0</v>
      </c>
    </row>
    <row r="53" spans="1:17">
      <c r="A53" s="31" t="s">
        <v>31</v>
      </c>
      <c r="B53" s="23" t="s">
        <v>469</v>
      </c>
      <c r="C53" s="429" t="s">
        <v>23</v>
      </c>
      <c r="D53" s="136" t="s">
        <v>264</v>
      </c>
      <c r="E53" s="627">
        <v>2474008140</v>
      </c>
      <c r="F53" s="432">
        <v>43556</v>
      </c>
      <c r="G53" s="432">
        <v>44469</v>
      </c>
      <c r="I53" s="31" t="s">
        <v>31</v>
      </c>
      <c r="J53" s="23" t="s">
        <v>469</v>
      </c>
      <c r="K53" s="429" t="s">
        <v>23</v>
      </c>
      <c r="L53" s="136" t="s">
        <v>264</v>
      </c>
      <c r="M53" s="627">
        <v>2474008140</v>
      </c>
      <c r="N53" s="432">
        <v>43556</v>
      </c>
      <c r="O53" s="432">
        <v>44500</v>
      </c>
      <c r="Q53" s="392">
        <f t="shared" si="0"/>
        <v>0</v>
      </c>
    </row>
    <row r="54" spans="1:17">
      <c r="A54" s="31" t="s">
        <v>31</v>
      </c>
      <c r="B54" s="25" t="s">
        <v>47</v>
      </c>
      <c r="C54" s="429" t="s">
        <v>23</v>
      </c>
      <c r="D54" s="136" t="s">
        <v>263</v>
      </c>
      <c r="E54" s="627">
        <v>4500000000</v>
      </c>
      <c r="F54" s="432">
        <v>43138</v>
      </c>
      <c r="G54" s="432">
        <v>44469</v>
      </c>
      <c r="I54" s="31" t="s">
        <v>31</v>
      </c>
      <c r="J54" s="25" t="s">
        <v>47</v>
      </c>
      <c r="K54" s="429" t="s">
        <v>23</v>
      </c>
      <c r="L54" s="136" t="s">
        <v>263</v>
      </c>
      <c r="M54" s="627">
        <v>4500000000</v>
      </c>
      <c r="N54" s="432">
        <v>43138</v>
      </c>
      <c r="O54" s="432">
        <v>44500</v>
      </c>
      <c r="Q54" s="392">
        <f t="shared" si="0"/>
        <v>0</v>
      </c>
    </row>
    <row r="55" spans="1:17">
      <c r="A55" s="31" t="s">
        <v>31</v>
      </c>
      <c r="B55" s="25" t="s">
        <v>47</v>
      </c>
      <c r="C55" s="429" t="s">
        <v>23</v>
      </c>
      <c r="D55" s="136" t="s">
        <v>264</v>
      </c>
      <c r="E55" s="627">
        <v>7500000000</v>
      </c>
      <c r="F55" s="432">
        <v>43138</v>
      </c>
      <c r="G55" s="432">
        <v>44469</v>
      </c>
      <c r="I55" s="31" t="s">
        <v>31</v>
      </c>
      <c r="J55" s="25" t="s">
        <v>47</v>
      </c>
      <c r="K55" s="429" t="s">
        <v>23</v>
      </c>
      <c r="L55" s="136" t="s">
        <v>264</v>
      </c>
      <c r="M55" s="627">
        <v>7500000000</v>
      </c>
      <c r="N55" s="432">
        <v>43138</v>
      </c>
      <c r="O55" s="432">
        <v>44500</v>
      </c>
      <c r="Q55" s="392">
        <f t="shared" si="0"/>
        <v>0</v>
      </c>
    </row>
    <row r="56" spans="1:17">
      <c r="A56" s="31" t="s">
        <v>31</v>
      </c>
      <c r="B56" s="25" t="s">
        <v>48</v>
      </c>
      <c r="C56" s="429" t="s">
        <v>23</v>
      </c>
      <c r="D56" s="136" t="s">
        <v>258</v>
      </c>
      <c r="E56" s="627">
        <v>5000000000</v>
      </c>
      <c r="F56" s="432">
        <v>43138</v>
      </c>
      <c r="G56" s="432">
        <v>44469</v>
      </c>
      <c r="I56" s="31" t="s">
        <v>31</v>
      </c>
      <c r="J56" s="25" t="s">
        <v>48</v>
      </c>
      <c r="K56" s="429" t="s">
        <v>23</v>
      </c>
      <c r="L56" s="136" t="s">
        <v>258</v>
      </c>
      <c r="M56" s="627">
        <v>5000000000</v>
      </c>
      <c r="N56" s="432">
        <v>43138</v>
      </c>
      <c r="O56" s="432">
        <v>44500</v>
      </c>
      <c r="Q56" s="392">
        <f t="shared" si="0"/>
        <v>0</v>
      </c>
    </row>
    <row r="57" spans="1:17">
      <c r="A57" s="31" t="s">
        <v>31</v>
      </c>
      <c r="B57" s="25" t="s">
        <v>48</v>
      </c>
      <c r="C57" s="429" t="s">
        <v>23</v>
      </c>
      <c r="D57" s="136" t="s">
        <v>259</v>
      </c>
      <c r="E57" s="627">
        <v>4500000000</v>
      </c>
      <c r="F57" s="432">
        <v>43138</v>
      </c>
      <c r="G57" s="432">
        <v>44469</v>
      </c>
      <c r="I57" s="31" t="s">
        <v>31</v>
      </c>
      <c r="J57" s="25" t="s">
        <v>48</v>
      </c>
      <c r="K57" s="429" t="s">
        <v>23</v>
      </c>
      <c r="L57" s="136" t="s">
        <v>259</v>
      </c>
      <c r="M57" s="627">
        <v>4500000000</v>
      </c>
      <c r="N57" s="432">
        <v>43138</v>
      </c>
      <c r="O57" s="432">
        <v>44500</v>
      </c>
      <c r="Q57" s="392">
        <f t="shared" si="0"/>
        <v>0</v>
      </c>
    </row>
    <row r="58" spans="1:17">
      <c r="A58" s="31" t="s">
        <v>31</v>
      </c>
      <c r="B58" s="25" t="s">
        <v>48</v>
      </c>
      <c r="C58" s="429" t="s">
        <v>23</v>
      </c>
      <c r="D58" s="136" t="s">
        <v>262</v>
      </c>
      <c r="E58" s="627">
        <v>4750000000</v>
      </c>
      <c r="F58" s="432">
        <v>43138</v>
      </c>
      <c r="G58" s="432">
        <v>44469</v>
      </c>
      <c r="I58" s="31" t="s">
        <v>31</v>
      </c>
      <c r="J58" s="25" t="s">
        <v>48</v>
      </c>
      <c r="K58" s="429" t="s">
        <v>23</v>
      </c>
      <c r="L58" s="136" t="s">
        <v>262</v>
      </c>
      <c r="M58" s="627">
        <v>4750000000</v>
      </c>
      <c r="N58" s="432">
        <v>43138</v>
      </c>
      <c r="O58" s="432">
        <v>44500</v>
      </c>
      <c r="Q58" s="392">
        <f t="shared" si="0"/>
        <v>0</v>
      </c>
    </row>
    <row r="59" spans="1:17">
      <c r="A59" s="31" t="s">
        <v>31</v>
      </c>
      <c r="B59" s="25" t="s">
        <v>48</v>
      </c>
      <c r="C59" s="429" t="s">
        <v>23</v>
      </c>
      <c r="D59" s="136" t="s">
        <v>267</v>
      </c>
      <c r="E59" s="627">
        <v>5000000000</v>
      </c>
      <c r="F59" s="432">
        <v>43138</v>
      </c>
      <c r="G59" s="432">
        <v>44469</v>
      </c>
      <c r="I59" s="31" t="s">
        <v>31</v>
      </c>
      <c r="J59" s="25" t="s">
        <v>48</v>
      </c>
      <c r="K59" s="429" t="s">
        <v>23</v>
      </c>
      <c r="L59" s="136" t="s">
        <v>267</v>
      </c>
      <c r="M59" s="627">
        <v>5000000000</v>
      </c>
      <c r="N59" s="432">
        <v>43138</v>
      </c>
      <c r="O59" s="432">
        <v>44500</v>
      </c>
      <c r="Q59" s="392">
        <f t="shared" si="0"/>
        <v>0</v>
      </c>
    </row>
    <row r="60" spans="1:17">
      <c r="A60" s="653" t="s">
        <v>36</v>
      </c>
      <c r="B60" s="654" t="s">
        <v>553</v>
      </c>
      <c r="C60" s="655" t="s">
        <v>23</v>
      </c>
      <c r="D60" s="136" t="s">
        <v>455</v>
      </c>
      <c r="E60" s="630">
        <v>4280395006</v>
      </c>
      <c r="F60" s="432">
        <v>44104</v>
      </c>
      <c r="G60" s="432">
        <v>44469</v>
      </c>
      <c r="I60" s="653" t="s">
        <v>36</v>
      </c>
      <c r="J60" s="654" t="s">
        <v>553</v>
      </c>
      <c r="K60" s="655" t="s">
        <v>23</v>
      </c>
      <c r="L60" s="136" t="s">
        <v>455</v>
      </c>
      <c r="M60" s="630">
        <v>4280395006</v>
      </c>
      <c r="N60" s="432">
        <v>44104</v>
      </c>
      <c r="O60" s="432">
        <v>44500</v>
      </c>
      <c r="Q60" s="392">
        <f t="shared" si="0"/>
        <v>0</v>
      </c>
    </row>
    <row r="61" spans="1:17">
      <c r="A61" s="230" t="s">
        <v>36</v>
      </c>
      <c r="B61" s="231" t="s">
        <v>602</v>
      </c>
      <c r="C61" s="232" t="s">
        <v>23</v>
      </c>
      <c r="D61" s="233" t="s">
        <v>257</v>
      </c>
      <c r="E61" s="633">
        <v>8518656861</v>
      </c>
      <c r="F61" s="235">
        <v>44379</v>
      </c>
      <c r="G61" s="235">
        <v>44469</v>
      </c>
      <c r="I61" s="230" t="s">
        <v>36</v>
      </c>
      <c r="J61" s="231" t="s">
        <v>602</v>
      </c>
      <c r="K61" s="232" t="s">
        <v>23</v>
      </c>
      <c r="L61" s="233" t="s">
        <v>257</v>
      </c>
      <c r="M61" s="633">
        <v>8518656861</v>
      </c>
      <c r="N61" s="235">
        <v>44379</v>
      </c>
      <c r="O61" s="235">
        <v>44500</v>
      </c>
      <c r="Q61" s="391">
        <f t="shared" si="0"/>
        <v>0</v>
      </c>
    </row>
    <row r="62" spans="1:17">
      <c r="A62" s="31" t="s">
        <v>36</v>
      </c>
      <c r="B62" s="25" t="s">
        <v>602</v>
      </c>
      <c r="C62" s="429" t="s">
        <v>23</v>
      </c>
      <c r="D62" s="136" t="s">
        <v>265</v>
      </c>
      <c r="E62" s="630">
        <v>2788127929</v>
      </c>
      <c r="F62" s="432">
        <v>44379</v>
      </c>
      <c r="G62" s="432">
        <v>44469</v>
      </c>
      <c r="I62" s="31" t="s">
        <v>36</v>
      </c>
      <c r="J62" s="25" t="s">
        <v>602</v>
      </c>
      <c r="K62" s="429" t="s">
        <v>23</v>
      </c>
      <c r="L62" s="136" t="s">
        <v>265</v>
      </c>
      <c r="M62" s="630">
        <v>2788127929</v>
      </c>
      <c r="N62" s="432">
        <v>44379</v>
      </c>
      <c r="O62" s="432">
        <v>44500</v>
      </c>
      <c r="Q62" s="392">
        <f t="shared" si="0"/>
        <v>0</v>
      </c>
    </row>
    <row r="63" spans="1:17">
      <c r="A63" s="31" t="s">
        <v>36</v>
      </c>
      <c r="B63" s="25" t="s">
        <v>448</v>
      </c>
      <c r="C63" s="429" t="s">
        <v>23</v>
      </c>
      <c r="D63" s="136" t="s">
        <v>263</v>
      </c>
      <c r="E63" s="630">
        <v>1000000000</v>
      </c>
      <c r="F63" s="432">
        <v>43381</v>
      </c>
      <c r="G63" s="432">
        <v>44469</v>
      </c>
      <c r="I63" s="31" t="s">
        <v>36</v>
      </c>
      <c r="J63" s="25" t="s">
        <v>448</v>
      </c>
      <c r="K63" s="429" t="s">
        <v>23</v>
      </c>
      <c r="L63" s="136" t="s">
        <v>263</v>
      </c>
      <c r="M63" s="630">
        <v>1000000000</v>
      </c>
      <c r="N63" s="432">
        <v>43381</v>
      </c>
      <c r="O63" s="432">
        <v>44500</v>
      </c>
      <c r="Q63" s="392">
        <f t="shared" si="0"/>
        <v>0</v>
      </c>
    </row>
    <row r="64" spans="1:17">
      <c r="A64" s="428" t="s">
        <v>36</v>
      </c>
      <c r="B64" s="599" t="s">
        <v>448</v>
      </c>
      <c r="C64" s="429" t="s">
        <v>23</v>
      </c>
      <c r="D64" s="136" t="s">
        <v>264</v>
      </c>
      <c r="E64" s="630">
        <v>1000000000</v>
      </c>
      <c r="F64" s="432">
        <v>43381</v>
      </c>
      <c r="G64" s="432">
        <v>44469</v>
      </c>
      <c r="I64" s="428" t="s">
        <v>36</v>
      </c>
      <c r="J64" s="599" t="s">
        <v>448</v>
      </c>
      <c r="K64" s="429" t="s">
        <v>23</v>
      </c>
      <c r="L64" s="136" t="s">
        <v>264</v>
      </c>
      <c r="M64" s="630">
        <v>1000000000</v>
      </c>
      <c r="N64" s="432">
        <v>43381</v>
      </c>
      <c r="O64" s="432">
        <v>44500</v>
      </c>
      <c r="Q64" s="392">
        <f t="shared" si="0"/>
        <v>0</v>
      </c>
    </row>
    <row r="65" spans="1:17">
      <c r="A65" s="31" t="s">
        <v>36</v>
      </c>
      <c r="B65" s="25" t="s">
        <v>448</v>
      </c>
      <c r="C65" s="429" t="s">
        <v>23</v>
      </c>
      <c r="D65" s="136" t="s">
        <v>258</v>
      </c>
      <c r="E65" s="630">
        <v>1000000000</v>
      </c>
      <c r="F65" s="432">
        <v>43381</v>
      </c>
      <c r="G65" s="432">
        <v>44469</v>
      </c>
      <c r="I65" s="31" t="s">
        <v>36</v>
      </c>
      <c r="J65" s="25" t="s">
        <v>448</v>
      </c>
      <c r="K65" s="429" t="s">
        <v>23</v>
      </c>
      <c r="L65" s="136" t="s">
        <v>258</v>
      </c>
      <c r="M65" s="630">
        <v>1000000000</v>
      </c>
      <c r="N65" s="432">
        <v>43381</v>
      </c>
      <c r="O65" s="432">
        <v>44500</v>
      </c>
      <c r="Q65" s="392">
        <f t="shared" si="0"/>
        <v>0</v>
      </c>
    </row>
    <row r="66" spans="1:17">
      <c r="A66" s="31" t="s">
        <v>36</v>
      </c>
      <c r="B66" s="25" t="s">
        <v>448</v>
      </c>
      <c r="C66" s="429" t="s">
        <v>23</v>
      </c>
      <c r="D66" s="136" t="s">
        <v>259</v>
      </c>
      <c r="E66" s="630">
        <v>900000000</v>
      </c>
      <c r="F66" s="432">
        <v>43381</v>
      </c>
      <c r="G66" s="432">
        <v>44469</v>
      </c>
      <c r="I66" s="31" t="s">
        <v>36</v>
      </c>
      <c r="J66" s="25" t="s">
        <v>448</v>
      </c>
      <c r="K66" s="429" t="s">
        <v>23</v>
      </c>
      <c r="L66" s="136" t="s">
        <v>259</v>
      </c>
      <c r="M66" s="630">
        <v>900000000</v>
      </c>
      <c r="N66" s="432">
        <v>43381</v>
      </c>
      <c r="O66" s="432">
        <v>44500</v>
      </c>
      <c r="Q66" s="392">
        <f t="shared" si="0"/>
        <v>0</v>
      </c>
    </row>
    <row r="67" spans="1:17">
      <c r="A67" s="31" t="s">
        <v>36</v>
      </c>
      <c r="B67" s="25" t="s">
        <v>448</v>
      </c>
      <c r="C67" s="429" t="s">
        <v>23</v>
      </c>
      <c r="D67" s="136" t="s">
        <v>262</v>
      </c>
      <c r="E67" s="630">
        <v>1000000000</v>
      </c>
      <c r="F67" s="432">
        <v>43381</v>
      </c>
      <c r="G67" s="432">
        <v>44469</v>
      </c>
      <c r="I67" s="31" t="s">
        <v>36</v>
      </c>
      <c r="J67" s="25" t="s">
        <v>448</v>
      </c>
      <c r="K67" s="429" t="s">
        <v>23</v>
      </c>
      <c r="L67" s="136" t="s">
        <v>262</v>
      </c>
      <c r="M67" s="630">
        <v>1000000000</v>
      </c>
      <c r="N67" s="432">
        <v>43381</v>
      </c>
      <c r="O67" s="432">
        <v>44500</v>
      </c>
      <c r="Q67" s="392">
        <f t="shared" si="0"/>
        <v>0</v>
      </c>
    </row>
    <row r="68" spans="1:17">
      <c r="A68" s="31" t="s">
        <v>36</v>
      </c>
      <c r="B68" s="25" t="s">
        <v>448</v>
      </c>
      <c r="C68" s="429" t="s">
        <v>23</v>
      </c>
      <c r="D68" s="136" t="s">
        <v>267</v>
      </c>
      <c r="E68" s="630">
        <v>1000000000</v>
      </c>
      <c r="F68" s="432">
        <v>43381</v>
      </c>
      <c r="G68" s="432">
        <v>44469</v>
      </c>
      <c r="I68" s="31" t="s">
        <v>36</v>
      </c>
      <c r="J68" s="25" t="s">
        <v>448</v>
      </c>
      <c r="K68" s="429" t="s">
        <v>23</v>
      </c>
      <c r="L68" s="136" t="s">
        <v>267</v>
      </c>
      <c r="M68" s="630">
        <v>1000000000</v>
      </c>
      <c r="N68" s="432">
        <v>43381</v>
      </c>
      <c r="O68" s="432">
        <v>44500</v>
      </c>
      <c r="Q68" s="392">
        <f t="shared" ref="Q68:Q90" si="1">M68-E68</f>
        <v>0</v>
      </c>
    </row>
    <row r="69" spans="1:17">
      <c r="A69" s="31" t="s">
        <v>37</v>
      </c>
      <c r="B69" s="25" t="s">
        <v>490</v>
      </c>
      <c r="C69" s="429" t="s">
        <v>23</v>
      </c>
      <c r="D69" s="136" t="s">
        <v>261</v>
      </c>
      <c r="E69" s="630">
        <v>4655892943</v>
      </c>
      <c r="F69" s="432">
        <v>43235</v>
      </c>
      <c r="G69" s="432">
        <v>44469</v>
      </c>
      <c r="I69" s="31" t="s">
        <v>37</v>
      </c>
      <c r="J69" s="25" t="s">
        <v>490</v>
      </c>
      <c r="K69" s="429" t="s">
        <v>23</v>
      </c>
      <c r="L69" s="136" t="s">
        <v>261</v>
      </c>
      <c r="M69" s="630">
        <v>4655892943</v>
      </c>
      <c r="N69" s="432">
        <v>43235</v>
      </c>
      <c r="O69" s="432">
        <v>44500</v>
      </c>
      <c r="Q69" s="392">
        <f t="shared" si="1"/>
        <v>0</v>
      </c>
    </row>
    <row r="70" spans="1:17">
      <c r="A70" s="31" t="s">
        <v>37</v>
      </c>
      <c r="B70" s="25" t="s">
        <v>490</v>
      </c>
      <c r="C70" s="429" t="s">
        <v>23</v>
      </c>
      <c r="D70" s="136" t="s">
        <v>267</v>
      </c>
      <c r="E70" s="630">
        <v>5215619054</v>
      </c>
      <c r="F70" s="432">
        <v>43235</v>
      </c>
      <c r="G70" s="432">
        <v>44469</v>
      </c>
      <c r="I70" s="31" t="s">
        <v>37</v>
      </c>
      <c r="J70" s="25" t="s">
        <v>490</v>
      </c>
      <c r="K70" s="429" t="s">
        <v>23</v>
      </c>
      <c r="L70" s="136" t="s">
        <v>267</v>
      </c>
      <c r="M70" s="630">
        <v>5215619054</v>
      </c>
      <c r="N70" s="432">
        <v>43235</v>
      </c>
      <c r="O70" s="432">
        <v>44500</v>
      </c>
      <c r="Q70" s="392">
        <f t="shared" si="1"/>
        <v>0</v>
      </c>
    </row>
    <row r="71" spans="1:17">
      <c r="A71" s="31" t="s">
        <v>37</v>
      </c>
      <c r="B71" s="25" t="s">
        <v>490</v>
      </c>
      <c r="C71" s="429" t="s">
        <v>23</v>
      </c>
      <c r="D71" s="136" t="s">
        <v>259</v>
      </c>
      <c r="E71" s="630">
        <v>5465802808</v>
      </c>
      <c r="F71" s="432">
        <v>43235</v>
      </c>
      <c r="G71" s="432">
        <v>44469</v>
      </c>
      <c r="I71" s="31" t="s">
        <v>37</v>
      </c>
      <c r="J71" s="25" t="s">
        <v>490</v>
      </c>
      <c r="K71" s="429" t="s">
        <v>23</v>
      </c>
      <c r="L71" s="136" t="s">
        <v>259</v>
      </c>
      <c r="M71" s="630">
        <v>5465802808</v>
      </c>
      <c r="N71" s="432">
        <v>43235</v>
      </c>
      <c r="O71" s="432">
        <v>44500</v>
      </c>
      <c r="Q71" s="392">
        <f t="shared" si="1"/>
        <v>0</v>
      </c>
    </row>
    <row r="72" spans="1:17">
      <c r="A72" s="31" t="s">
        <v>37</v>
      </c>
      <c r="B72" s="25" t="s">
        <v>490</v>
      </c>
      <c r="C72" s="429" t="s">
        <v>23</v>
      </c>
      <c r="D72" s="136" t="s">
        <v>265</v>
      </c>
      <c r="E72" s="630">
        <v>3075055901</v>
      </c>
      <c r="F72" s="432">
        <v>43235</v>
      </c>
      <c r="G72" s="432">
        <v>44469</v>
      </c>
      <c r="I72" s="31" t="s">
        <v>37</v>
      </c>
      <c r="J72" s="25" t="s">
        <v>490</v>
      </c>
      <c r="K72" s="429" t="s">
        <v>23</v>
      </c>
      <c r="L72" s="136" t="s">
        <v>265</v>
      </c>
      <c r="M72" s="630">
        <v>3075055901</v>
      </c>
      <c r="N72" s="432">
        <v>43235</v>
      </c>
      <c r="O72" s="432">
        <v>44500</v>
      </c>
      <c r="Q72" s="392">
        <f t="shared" si="1"/>
        <v>0</v>
      </c>
    </row>
    <row r="73" spans="1:17">
      <c r="A73" s="31" t="s">
        <v>37</v>
      </c>
      <c r="B73" s="25" t="s">
        <v>490</v>
      </c>
      <c r="C73" s="429" t="s">
        <v>23</v>
      </c>
      <c r="D73" s="136" t="s">
        <v>268</v>
      </c>
      <c r="E73" s="630">
        <v>5529091054</v>
      </c>
      <c r="F73" s="432">
        <v>43235</v>
      </c>
      <c r="G73" s="432">
        <v>44469</v>
      </c>
      <c r="I73" s="31" t="s">
        <v>37</v>
      </c>
      <c r="J73" s="25" t="s">
        <v>490</v>
      </c>
      <c r="K73" s="429" t="s">
        <v>23</v>
      </c>
      <c r="L73" s="136" t="s">
        <v>268</v>
      </c>
      <c r="M73" s="630">
        <v>5529091054</v>
      </c>
      <c r="N73" s="432">
        <v>43235</v>
      </c>
      <c r="O73" s="432">
        <v>44500</v>
      </c>
      <c r="Q73" s="392">
        <f t="shared" si="1"/>
        <v>0</v>
      </c>
    </row>
    <row r="74" spans="1:17">
      <c r="A74" s="31" t="s">
        <v>38</v>
      </c>
      <c r="B74" s="384" t="s">
        <v>470</v>
      </c>
      <c r="C74" s="28" t="s">
        <v>24</v>
      </c>
      <c r="D74" s="623" t="s">
        <v>264</v>
      </c>
      <c r="E74" s="630">
        <v>6000000000</v>
      </c>
      <c r="F74" s="29">
        <v>41065</v>
      </c>
      <c r="G74" s="29">
        <v>44469</v>
      </c>
      <c r="I74" s="31" t="s">
        <v>38</v>
      </c>
      <c r="J74" s="384" t="s">
        <v>470</v>
      </c>
      <c r="K74" s="28" t="s">
        <v>24</v>
      </c>
      <c r="L74" s="623" t="s">
        <v>264</v>
      </c>
      <c r="M74" s="630">
        <v>6000000000</v>
      </c>
      <c r="N74" s="29">
        <v>41065</v>
      </c>
      <c r="O74" s="29">
        <v>44500</v>
      </c>
      <c r="Q74" s="392">
        <f t="shared" si="1"/>
        <v>0</v>
      </c>
    </row>
    <row r="75" spans="1:17">
      <c r="A75" s="31" t="s">
        <v>38</v>
      </c>
      <c r="B75" s="384" t="s">
        <v>471</v>
      </c>
      <c r="C75" s="28" t="s">
        <v>24</v>
      </c>
      <c r="D75" s="623" t="s">
        <v>264</v>
      </c>
      <c r="E75" s="630">
        <v>5000000000</v>
      </c>
      <c r="F75" s="29">
        <v>41908</v>
      </c>
      <c r="G75" s="29">
        <v>44469</v>
      </c>
      <c r="I75" s="31" t="s">
        <v>38</v>
      </c>
      <c r="J75" s="384" t="s">
        <v>471</v>
      </c>
      <c r="K75" s="28" t="s">
        <v>24</v>
      </c>
      <c r="L75" s="623" t="s">
        <v>264</v>
      </c>
      <c r="M75" s="630">
        <v>5000000000</v>
      </c>
      <c r="N75" s="29">
        <v>41908</v>
      </c>
      <c r="O75" s="29">
        <v>44500</v>
      </c>
      <c r="Q75" s="392">
        <f t="shared" si="1"/>
        <v>0</v>
      </c>
    </row>
    <row r="76" spans="1:17">
      <c r="A76" s="31" t="s">
        <v>38</v>
      </c>
      <c r="B76" s="384" t="s">
        <v>471</v>
      </c>
      <c r="C76" s="429" t="s">
        <v>24</v>
      </c>
      <c r="D76" s="136" t="s">
        <v>331</v>
      </c>
      <c r="E76" s="630">
        <v>5000000000</v>
      </c>
      <c r="F76" s="432">
        <v>41908</v>
      </c>
      <c r="G76" s="432">
        <v>44469</v>
      </c>
      <c r="I76" s="31" t="s">
        <v>38</v>
      </c>
      <c r="J76" s="384" t="s">
        <v>471</v>
      </c>
      <c r="K76" s="429" t="s">
        <v>24</v>
      </c>
      <c r="L76" s="136" t="s">
        <v>331</v>
      </c>
      <c r="M76" s="630">
        <v>5000000000</v>
      </c>
      <c r="N76" s="432">
        <v>41908</v>
      </c>
      <c r="O76" s="432">
        <v>44500</v>
      </c>
      <c r="Q76" s="392">
        <f t="shared" si="1"/>
        <v>0</v>
      </c>
    </row>
    <row r="77" spans="1:17">
      <c r="A77" s="383" t="s">
        <v>38</v>
      </c>
      <c r="B77" s="384" t="s">
        <v>449</v>
      </c>
      <c r="C77" s="429" t="s">
        <v>24</v>
      </c>
      <c r="D77" s="500" t="s">
        <v>258</v>
      </c>
      <c r="E77" s="630">
        <v>3000000000</v>
      </c>
      <c r="F77" s="501">
        <v>43389</v>
      </c>
      <c r="G77" s="501">
        <v>44469</v>
      </c>
      <c r="I77" s="383" t="s">
        <v>38</v>
      </c>
      <c r="J77" s="384" t="s">
        <v>449</v>
      </c>
      <c r="K77" s="429" t="s">
        <v>24</v>
      </c>
      <c r="L77" s="500" t="s">
        <v>258</v>
      </c>
      <c r="M77" s="630">
        <v>3000000000</v>
      </c>
      <c r="N77" s="501">
        <v>43389</v>
      </c>
      <c r="O77" s="501">
        <v>44500</v>
      </c>
      <c r="Q77" s="392">
        <f t="shared" si="1"/>
        <v>0</v>
      </c>
    </row>
    <row r="78" spans="1:17">
      <c r="A78" s="383" t="s">
        <v>38</v>
      </c>
      <c r="B78" s="384" t="s">
        <v>449</v>
      </c>
      <c r="C78" s="429" t="s">
        <v>24</v>
      </c>
      <c r="D78" s="500" t="s">
        <v>267</v>
      </c>
      <c r="E78" s="630">
        <v>3000000000</v>
      </c>
      <c r="F78" s="501">
        <v>43389</v>
      </c>
      <c r="G78" s="501">
        <v>44469</v>
      </c>
      <c r="I78" s="383" t="s">
        <v>38</v>
      </c>
      <c r="J78" s="384" t="s">
        <v>449</v>
      </c>
      <c r="K78" s="429" t="s">
        <v>24</v>
      </c>
      <c r="L78" s="500" t="s">
        <v>267</v>
      </c>
      <c r="M78" s="630">
        <v>3000000000</v>
      </c>
      <c r="N78" s="501">
        <v>43389</v>
      </c>
      <c r="O78" s="501">
        <v>44500</v>
      </c>
      <c r="Q78" s="396">
        <f t="shared" si="1"/>
        <v>0</v>
      </c>
    </row>
    <row r="79" spans="1:17">
      <c r="A79" s="383" t="s">
        <v>38</v>
      </c>
      <c r="B79" s="384" t="s">
        <v>467</v>
      </c>
      <c r="C79" s="429" t="s">
        <v>24</v>
      </c>
      <c r="D79" s="500" t="s">
        <v>259</v>
      </c>
      <c r="E79" s="630">
        <v>3000000000</v>
      </c>
      <c r="F79" s="501">
        <v>43389</v>
      </c>
      <c r="G79" s="501">
        <v>44469</v>
      </c>
      <c r="I79" s="383" t="s">
        <v>38</v>
      </c>
      <c r="J79" s="384" t="s">
        <v>467</v>
      </c>
      <c r="K79" s="429" t="s">
        <v>24</v>
      </c>
      <c r="L79" s="500" t="s">
        <v>259</v>
      </c>
      <c r="M79" s="630">
        <v>3000000000</v>
      </c>
      <c r="N79" s="501">
        <v>43389</v>
      </c>
      <c r="O79" s="501">
        <v>44500</v>
      </c>
      <c r="Q79" s="396">
        <f t="shared" si="1"/>
        <v>0</v>
      </c>
    </row>
    <row r="80" spans="1:17">
      <c r="A80" s="383" t="s">
        <v>38</v>
      </c>
      <c r="B80" s="384" t="s">
        <v>467</v>
      </c>
      <c r="C80" s="429" t="s">
        <v>24</v>
      </c>
      <c r="D80" s="500" t="s">
        <v>260</v>
      </c>
      <c r="E80" s="630">
        <v>3000000000</v>
      </c>
      <c r="F80" s="501">
        <v>43389</v>
      </c>
      <c r="G80" s="501">
        <v>44469</v>
      </c>
      <c r="I80" s="383" t="s">
        <v>38</v>
      </c>
      <c r="J80" s="384" t="s">
        <v>467</v>
      </c>
      <c r="K80" s="429" t="s">
        <v>24</v>
      </c>
      <c r="L80" s="500" t="s">
        <v>260</v>
      </c>
      <c r="M80" s="630">
        <v>3000000000</v>
      </c>
      <c r="N80" s="501">
        <v>43389</v>
      </c>
      <c r="O80" s="501">
        <v>44500</v>
      </c>
      <c r="Q80" s="396">
        <f t="shared" si="1"/>
        <v>0</v>
      </c>
    </row>
    <row r="81" spans="1:17">
      <c r="A81" s="496" t="s">
        <v>38</v>
      </c>
      <c r="B81" s="497" t="s">
        <v>533</v>
      </c>
      <c r="C81" s="232" t="s">
        <v>24</v>
      </c>
      <c r="D81" s="499" t="s">
        <v>534</v>
      </c>
      <c r="E81" s="633">
        <v>2000000000</v>
      </c>
      <c r="F81" s="498">
        <v>43914</v>
      </c>
      <c r="G81" s="498">
        <v>44469</v>
      </c>
      <c r="I81" s="496" t="s">
        <v>38</v>
      </c>
      <c r="J81" s="497" t="s">
        <v>533</v>
      </c>
      <c r="K81" s="232" t="s">
        <v>24</v>
      </c>
      <c r="L81" s="499" t="s">
        <v>534</v>
      </c>
      <c r="M81" s="633">
        <v>2000000000</v>
      </c>
      <c r="N81" s="498">
        <v>43914</v>
      </c>
      <c r="O81" s="498">
        <v>44500</v>
      </c>
      <c r="Q81" s="396">
        <f t="shared" si="1"/>
        <v>0</v>
      </c>
    </row>
    <row r="82" spans="1:17" s="509" customFormat="1">
      <c r="A82" s="383" t="s">
        <v>38</v>
      </c>
      <c r="B82" s="384" t="s">
        <v>533</v>
      </c>
      <c r="C82" s="429" t="s">
        <v>24</v>
      </c>
      <c r="D82" s="500" t="s">
        <v>455</v>
      </c>
      <c r="E82" s="630">
        <v>2000000000</v>
      </c>
      <c r="F82" s="501">
        <v>43914</v>
      </c>
      <c r="G82" s="501">
        <v>44469</v>
      </c>
      <c r="I82" s="383" t="s">
        <v>38</v>
      </c>
      <c r="J82" s="384" t="s">
        <v>533</v>
      </c>
      <c r="K82" s="429" t="s">
        <v>24</v>
      </c>
      <c r="L82" s="500" t="s">
        <v>455</v>
      </c>
      <c r="M82" s="630">
        <v>2000000000</v>
      </c>
      <c r="N82" s="501">
        <v>43914</v>
      </c>
      <c r="O82" s="501">
        <v>44500</v>
      </c>
      <c r="Q82" s="396">
        <f t="shared" si="1"/>
        <v>0</v>
      </c>
    </row>
    <row r="83" spans="1:17">
      <c r="A83" s="383" t="s">
        <v>38</v>
      </c>
      <c r="B83" s="384" t="s">
        <v>533</v>
      </c>
      <c r="C83" s="429" t="s">
        <v>24</v>
      </c>
      <c r="D83" s="500" t="s">
        <v>331</v>
      </c>
      <c r="E83" s="630">
        <v>2000000000</v>
      </c>
      <c r="F83" s="501">
        <v>43914</v>
      </c>
      <c r="G83" s="501">
        <v>44469</v>
      </c>
      <c r="I83" s="383" t="s">
        <v>38</v>
      </c>
      <c r="J83" s="384" t="s">
        <v>533</v>
      </c>
      <c r="K83" s="429" t="s">
        <v>24</v>
      </c>
      <c r="L83" s="500" t="s">
        <v>331</v>
      </c>
      <c r="M83" s="630">
        <v>2000000000</v>
      </c>
      <c r="N83" s="501">
        <v>43914</v>
      </c>
      <c r="O83" s="501">
        <v>44500</v>
      </c>
      <c r="Q83" s="396">
        <f t="shared" si="1"/>
        <v>0</v>
      </c>
    </row>
    <row r="84" spans="1:17">
      <c r="A84" s="383" t="s">
        <v>38</v>
      </c>
      <c r="B84" s="384" t="s">
        <v>533</v>
      </c>
      <c r="C84" s="429" t="s">
        <v>24</v>
      </c>
      <c r="D84" s="500" t="s">
        <v>535</v>
      </c>
      <c r="E84" s="630">
        <v>2000000000</v>
      </c>
      <c r="F84" s="501">
        <v>43914</v>
      </c>
      <c r="G84" s="501">
        <v>44469</v>
      </c>
      <c r="I84" s="383" t="s">
        <v>38</v>
      </c>
      <c r="J84" s="384" t="s">
        <v>533</v>
      </c>
      <c r="K84" s="429" t="s">
        <v>24</v>
      </c>
      <c r="L84" s="500" t="s">
        <v>535</v>
      </c>
      <c r="M84" s="630">
        <v>2000000000</v>
      </c>
      <c r="N84" s="501">
        <v>43914</v>
      </c>
      <c r="O84" s="501">
        <v>44500</v>
      </c>
      <c r="Q84" s="396">
        <f t="shared" si="1"/>
        <v>0</v>
      </c>
    </row>
    <row r="85" spans="1:17">
      <c r="A85" s="383" t="s">
        <v>38</v>
      </c>
      <c r="B85" s="384" t="s">
        <v>533</v>
      </c>
      <c r="C85" s="429" t="s">
        <v>24</v>
      </c>
      <c r="D85" s="500" t="s">
        <v>536</v>
      </c>
      <c r="E85" s="630">
        <v>2000000000</v>
      </c>
      <c r="F85" s="501">
        <v>43914</v>
      </c>
      <c r="G85" s="501">
        <v>44469</v>
      </c>
      <c r="I85" s="383" t="s">
        <v>38</v>
      </c>
      <c r="J85" s="384" t="s">
        <v>533</v>
      </c>
      <c r="K85" s="429" t="s">
        <v>24</v>
      </c>
      <c r="L85" s="500" t="s">
        <v>536</v>
      </c>
      <c r="M85" s="630">
        <v>2000000000</v>
      </c>
      <c r="N85" s="501">
        <v>43914</v>
      </c>
      <c r="O85" s="501">
        <v>44500</v>
      </c>
      <c r="Q85" s="396">
        <f t="shared" si="1"/>
        <v>0</v>
      </c>
    </row>
    <row r="86" spans="1:17">
      <c r="A86" s="383" t="s">
        <v>38</v>
      </c>
      <c r="B86" s="384" t="s">
        <v>533</v>
      </c>
      <c r="C86" s="429" t="s">
        <v>24</v>
      </c>
      <c r="D86" s="500" t="s">
        <v>537</v>
      </c>
      <c r="E86" s="630">
        <v>2000000000</v>
      </c>
      <c r="F86" s="501">
        <v>43914</v>
      </c>
      <c r="G86" s="501">
        <v>44469</v>
      </c>
      <c r="I86" s="383" t="s">
        <v>38</v>
      </c>
      <c r="J86" s="384" t="s">
        <v>533</v>
      </c>
      <c r="K86" s="429" t="s">
        <v>24</v>
      </c>
      <c r="L86" s="500" t="s">
        <v>537</v>
      </c>
      <c r="M86" s="630">
        <v>2000000000</v>
      </c>
      <c r="N86" s="501">
        <v>43914</v>
      </c>
      <c r="O86" s="501">
        <v>44500</v>
      </c>
      <c r="Q86" s="396">
        <f t="shared" si="1"/>
        <v>0</v>
      </c>
    </row>
    <row r="87" spans="1:17">
      <c r="A87" s="383" t="s">
        <v>451</v>
      </c>
      <c r="B87" s="384" t="s">
        <v>530</v>
      </c>
      <c r="C87" s="429" t="s">
        <v>322</v>
      </c>
      <c r="D87" s="136" t="s">
        <v>264</v>
      </c>
      <c r="E87" s="630">
        <v>5000000000</v>
      </c>
      <c r="F87" s="501">
        <v>43868</v>
      </c>
      <c r="G87" s="501">
        <v>44469</v>
      </c>
      <c r="I87" s="383" t="s">
        <v>451</v>
      </c>
      <c r="J87" s="384" t="s">
        <v>530</v>
      </c>
      <c r="K87" s="429" t="s">
        <v>322</v>
      </c>
      <c r="L87" s="136" t="s">
        <v>264</v>
      </c>
      <c r="M87" s="630">
        <v>5000000000</v>
      </c>
      <c r="N87" s="501">
        <v>43868</v>
      </c>
      <c r="O87" s="501">
        <v>44500</v>
      </c>
      <c r="Q87" s="396">
        <f t="shared" si="1"/>
        <v>0</v>
      </c>
    </row>
    <row r="88" spans="1:17">
      <c r="A88" s="383" t="s">
        <v>451</v>
      </c>
      <c r="B88" s="384" t="s">
        <v>530</v>
      </c>
      <c r="C88" s="429" t="s">
        <v>322</v>
      </c>
      <c r="D88" s="136" t="s">
        <v>259</v>
      </c>
      <c r="E88" s="630">
        <v>5000000000</v>
      </c>
      <c r="F88" s="501">
        <v>43868</v>
      </c>
      <c r="G88" s="501">
        <v>44469</v>
      </c>
      <c r="I88" s="383" t="s">
        <v>451</v>
      </c>
      <c r="J88" s="384" t="s">
        <v>530</v>
      </c>
      <c r="K88" s="429" t="s">
        <v>322</v>
      </c>
      <c r="L88" s="136" t="s">
        <v>259</v>
      </c>
      <c r="M88" s="630">
        <v>5000000000</v>
      </c>
      <c r="N88" s="501">
        <v>43868</v>
      </c>
      <c r="O88" s="501">
        <v>44500</v>
      </c>
      <c r="Q88" s="396">
        <f t="shared" si="1"/>
        <v>0</v>
      </c>
    </row>
    <row r="89" spans="1:17">
      <c r="A89" s="230" t="s">
        <v>38</v>
      </c>
      <c r="B89" s="231" t="s">
        <v>530</v>
      </c>
      <c r="C89" s="232" t="s">
        <v>23</v>
      </c>
      <c r="D89" s="234" t="s">
        <v>534</v>
      </c>
      <c r="E89" s="633">
        <v>5000000000</v>
      </c>
      <c r="F89" s="235">
        <v>43868</v>
      </c>
      <c r="G89" s="235">
        <v>44469</v>
      </c>
      <c r="I89" s="230" t="s">
        <v>38</v>
      </c>
      <c r="J89" s="231" t="s">
        <v>530</v>
      </c>
      <c r="K89" s="232" t="s">
        <v>23</v>
      </c>
      <c r="L89" s="234" t="s">
        <v>534</v>
      </c>
      <c r="M89" s="633">
        <v>5000000000</v>
      </c>
      <c r="N89" s="235">
        <v>43868</v>
      </c>
      <c r="O89" s="235">
        <v>44500</v>
      </c>
      <c r="Q89" s="396">
        <f t="shared" si="1"/>
        <v>0</v>
      </c>
    </row>
    <row r="90" spans="1:17" ht="17.25" thickBot="1">
      <c r="A90" s="32" t="s">
        <v>451</v>
      </c>
      <c r="B90" s="33" t="s">
        <v>529</v>
      </c>
      <c r="C90" s="502" t="s">
        <v>322</v>
      </c>
      <c r="D90" s="503" t="s">
        <v>260</v>
      </c>
      <c r="E90" s="644">
        <v>4000000000</v>
      </c>
      <c r="F90" s="504">
        <v>43868</v>
      </c>
      <c r="G90" s="504">
        <v>44469</v>
      </c>
      <c r="I90" s="32" t="s">
        <v>451</v>
      </c>
      <c r="J90" s="33" t="s">
        <v>529</v>
      </c>
      <c r="K90" s="502" t="s">
        <v>322</v>
      </c>
      <c r="L90" s="503" t="s">
        <v>260</v>
      </c>
      <c r="M90" s="644">
        <v>4000000000</v>
      </c>
      <c r="N90" s="504">
        <v>43868</v>
      </c>
      <c r="O90" s="504">
        <v>44500</v>
      </c>
      <c r="Q90" s="396">
        <f t="shared" si="1"/>
        <v>0</v>
      </c>
    </row>
    <row r="91" spans="1:17" ht="17.25" thickBot="1">
      <c r="E91" s="229">
        <f>SUM(E3:E90)</f>
        <v>521751248496</v>
      </c>
      <c r="M91" s="229">
        <f>SUM(M3:M90)</f>
        <v>521751248496</v>
      </c>
      <c r="Q91" s="229">
        <f>M91-E91</f>
        <v>0</v>
      </c>
    </row>
    <row r="92" spans="1:17">
      <c r="Q92" s="227"/>
    </row>
    <row r="93" spans="1:17">
      <c r="Q93" s="228"/>
    </row>
    <row r="94" spans="1:17">
      <c r="Q94" s="391"/>
    </row>
    <row r="95" spans="1:17">
      <c r="Q95" s="391"/>
    </row>
    <row r="96" spans="1:17">
      <c r="Q96" s="391"/>
    </row>
    <row r="97" spans="1:17">
      <c r="Q97" s="431"/>
    </row>
    <row r="98" spans="1:17">
      <c r="Q98" s="392"/>
    </row>
    <row r="99" spans="1:17">
      <c r="Q99" s="392"/>
    </row>
    <row r="100" spans="1:17">
      <c r="Q100" s="392"/>
    </row>
    <row r="101" spans="1:17">
      <c r="A101"/>
      <c r="B101"/>
      <c r="C101"/>
      <c r="D101"/>
      <c r="E101"/>
      <c r="F101"/>
      <c r="G101"/>
      <c r="I101"/>
      <c r="J101"/>
      <c r="K101"/>
      <c r="L101"/>
      <c r="M101"/>
      <c r="N101"/>
      <c r="O101"/>
      <c r="Q101" s="392"/>
    </row>
    <row r="102" spans="1:17">
      <c r="A102"/>
      <c r="B102"/>
      <c r="C102"/>
      <c r="D102"/>
      <c r="E102"/>
      <c r="F102"/>
      <c r="G102"/>
      <c r="I102"/>
      <c r="J102"/>
      <c r="K102"/>
      <c r="L102"/>
      <c r="M102"/>
      <c r="N102"/>
      <c r="O102"/>
      <c r="Q102" s="392"/>
    </row>
    <row r="103" spans="1:17">
      <c r="A103"/>
      <c r="B103"/>
      <c r="C103"/>
      <c r="D103"/>
      <c r="E103"/>
      <c r="F103"/>
      <c r="G103"/>
      <c r="I103"/>
      <c r="J103"/>
      <c r="K103"/>
      <c r="L103"/>
      <c r="M103"/>
      <c r="N103"/>
      <c r="O103"/>
      <c r="Q103" s="391"/>
    </row>
    <row r="104" spans="1:17">
      <c r="A104"/>
      <c r="B104"/>
      <c r="C104"/>
      <c r="D104"/>
      <c r="E104"/>
      <c r="F104"/>
      <c r="G104"/>
      <c r="I104"/>
      <c r="J104"/>
      <c r="K104"/>
      <c r="L104"/>
      <c r="M104"/>
      <c r="N104"/>
      <c r="O104"/>
      <c r="Q104" s="392"/>
    </row>
    <row r="105" spans="1:17">
      <c r="A105"/>
      <c r="B105"/>
      <c r="C105"/>
      <c r="D105"/>
      <c r="E105"/>
      <c r="F105"/>
      <c r="G105"/>
      <c r="I105"/>
      <c r="J105"/>
      <c r="K105"/>
      <c r="L105"/>
      <c r="M105"/>
      <c r="N105"/>
      <c r="O105"/>
      <c r="Q105" s="392"/>
    </row>
    <row r="106" spans="1:17">
      <c r="A106"/>
      <c r="B106"/>
      <c r="C106"/>
      <c r="D106"/>
      <c r="E106"/>
      <c r="F106"/>
      <c r="G106"/>
      <c r="I106"/>
      <c r="J106"/>
      <c r="K106"/>
      <c r="L106"/>
      <c r="M106"/>
      <c r="N106"/>
      <c r="O106"/>
      <c r="Q106" s="392"/>
    </row>
    <row r="107" spans="1:17">
      <c r="A107"/>
      <c r="B107"/>
      <c r="C107"/>
      <c r="D107"/>
      <c r="E107"/>
      <c r="F107"/>
      <c r="G107"/>
      <c r="I107"/>
      <c r="J107"/>
      <c r="K107"/>
      <c r="L107"/>
      <c r="M107"/>
      <c r="N107"/>
      <c r="O107"/>
      <c r="Q107" s="39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opLeftCell="K1" workbookViewId="0">
      <selection activeCell="Q11" sqref="Q11"/>
    </sheetView>
  </sheetViews>
  <sheetFormatPr defaultRowHeight="16.5"/>
  <cols>
    <col min="1" max="1" width="10.625" style="545" customWidth="1"/>
    <col min="2" max="2" width="48.875" style="546" customWidth="1"/>
    <col min="3" max="4" width="15.625" style="547" hidden="1" customWidth="1"/>
    <col min="5" max="5" width="15.625" style="545" hidden="1" customWidth="1"/>
    <col min="6" max="6" width="20.625" style="545" hidden="1" customWidth="1"/>
    <col min="7" max="7" width="18.125" style="548" hidden="1" customWidth="1"/>
    <col min="8" max="8" width="12.75" style="545" hidden="1" customWidth="1"/>
    <col min="9" max="9" width="10.625" style="545" hidden="1" customWidth="1"/>
    <col min="10" max="10" width="9" style="516"/>
    <col min="11" max="11" width="10.625" style="545" customWidth="1"/>
    <col min="12" max="12" width="48.875" style="546" customWidth="1"/>
    <col min="13" max="14" width="15.625" style="547" customWidth="1"/>
    <col min="15" max="15" width="15.625" style="545" customWidth="1"/>
    <col min="16" max="16" width="20.625" style="545" customWidth="1"/>
    <col min="17" max="17" width="18.125" style="548" customWidth="1"/>
    <col min="18" max="18" width="12.75" style="545" bestFit="1" customWidth="1"/>
    <col min="19" max="19" width="10.625" style="545" customWidth="1"/>
    <col min="20" max="20" width="9" style="516"/>
    <col min="21" max="21" width="18.125" style="549" customWidth="1"/>
    <col min="22" max="22" width="12.375" style="518" bestFit="1" customWidth="1"/>
    <col min="23" max="16384" width="9" style="516"/>
  </cols>
  <sheetData>
    <row r="1" spans="1:21">
      <c r="A1" s="511" t="s">
        <v>39</v>
      </c>
      <c r="B1" s="512" t="s">
        <v>32</v>
      </c>
      <c r="C1" s="513" t="s">
        <v>40</v>
      </c>
      <c r="D1" s="513"/>
      <c r="E1" s="513" t="s">
        <v>40</v>
      </c>
      <c r="F1" s="513" t="s">
        <v>447</v>
      </c>
      <c r="G1" s="514" t="s">
        <v>42</v>
      </c>
      <c r="H1" s="513"/>
      <c r="I1" s="515"/>
      <c r="K1" s="511" t="s">
        <v>39</v>
      </c>
      <c r="L1" s="512" t="s">
        <v>32</v>
      </c>
      <c r="M1" s="513" t="s">
        <v>40</v>
      </c>
      <c r="N1" s="513"/>
      <c r="O1" s="513" t="s">
        <v>40</v>
      </c>
      <c r="P1" s="513" t="s">
        <v>447</v>
      </c>
      <c r="Q1" s="514" t="s">
        <v>42</v>
      </c>
      <c r="R1" s="513"/>
      <c r="S1" s="515"/>
      <c r="U1" s="517"/>
    </row>
    <row r="2" spans="1:21" ht="17.25" thickBot="1">
      <c r="A2" s="519" t="s">
        <v>33</v>
      </c>
      <c r="B2" s="520" t="s">
        <v>0</v>
      </c>
      <c r="C2" s="521" t="s">
        <v>200</v>
      </c>
      <c r="D2" s="521" t="s">
        <v>199</v>
      </c>
      <c r="E2" s="521" t="s">
        <v>1</v>
      </c>
      <c r="F2" s="521" t="s">
        <v>201</v>
      </c>
      <c r="G2" s="522" t="s">
        <v>2</v>
      </c>
      <c r="H2" s="521" t="s">
        <v>5</v>
      </c>
      <c r="I2" s="523" t="s">
        <v>6</v>
      </c>
      <c r="K2" s="519" t="s">
        <v>33</v>
      </c>
      <c r="L2" s="520" t="s">
        <v>0</v>
      </c>
      <c r="M2" s="521" t="s">
        <v>200</v>
      </c>
      <c r="N2" s="521" t="s">
        <v>199</v>
      </c>
      <c r="O2" s="521" t="s">
        <v>1</v>
      </c>
      <c r="P2" s="521" t="s">
        <v>201</v>
      </c>
      <c r="Q2" s="522" t="s">
        <v>2</v>
      </c>
      <c r="R2" s="521" t="s">
        <v>5</v>
      </c>
      <c r="S2" s="523" t="s">
        <v>6</v>
      </c>
      <c r="U2" s="524" t="s">
        <v>499</v>
      </c>
    </row>
    <row r="3" spans="1:21">
      <c r="A3" s="525" t="s">
        <v>7</v>
      </c>
      <c r="B3" s="526" t="s">
        <v>580</v>
      </c>
      <c r="C3" s="527" t="s">
        <v>325</v>
      </c>
      <c r="D3" s="527" t="s">
        <v>270</v>
      </c>
      <c r="E3" s="527" t="s">
        <v>317</v>
      </c>
      <c r="F3" s="527" t="s">
        <v>292</v>
      </c>
      <c r="G3" s="649">
        <v>907613021</v>
      </c>
      <c r="H3" s="528">
        <v>44354</v>
      </c>
      <c r="I3" s="529">
        <v>44469</v>
      </c>
      <c r="K3" s="525" t="s">
        <v>569</v>
      </c>
      <c r="L3" s="526" t="s">
        <v>648</v>
      </c>
      <c r="M3" s="527" t="s">
        <v>324</v>
      </c>
      <c r="N3" s="527" t="s">
        <v>647</v>
      </c>
      <c r="O3" s="527" t="s">
        <v>316</v>
      </c>
      <c r="P3" s="527" t="s">
        <v>292</v>
      </c>
      <c r="Q3" s="649">
        <v>907613021</v>
      </c>
      <c r="R3" s="528">
        <v>44354</v>
      </c>
      <c r="S3" s="529">
        <v>44500</v>
      </c>
      <c r="U3" s="510">
        <f>Q3-G3</f>
        <v>0</v>
      </c>
    </row>
    <row r="4" spans="1:21">
      <c r="A4" s="530" t="s">
        <v>7</v>
      </c>
      <c r="B4" s="505" t="s">
        <v>580</v>
      </c>
      <c r="C4" s="531" t="s">
        <v>325</v>
      </c>
      <c r="D4" s="506" t="s">
        <v>270</v>
      </c>
      <c r="E4" s="531" t="s">
        <v>317</v>
      </c>
      <c r="F4" s="506" t="s">
        <v>293</v>
      </c>
      <c r="G4" s="649">
        <v>851737838</v>
      </c>
      <c r="H4" s="532">
        <v>44354</v>
      </c>
      <c r="I4" s="508">
        <v>44469</v>
      </c>
      <c r="K4" s="530" t="s">
        <v>569</v>
      </c>
      <c r="L4" s="505" t="s">
        <v>648</v>
      </c>
      <c r="M4" s="531" t="s">
        <v>324</v>
      </c>
      <c r="N4" s="506" t="s">
        <v>647</v>
      </c>
      <c r="O4" s="531" t="s">
        <v>316</v>
      </c>
      <c r="P4" s="506" t="s">
        <v>293</v>
      </c>
      <c r="Q4" s="649">
        <v>851737838</v>
      </c>
      <c r="R4" s="532">
        <v>44354</v>
      </c>
      <c r="S4" s="508">
        <v>44500</v>
      </c>
      <c r="U4" s="510">
        <f t="shared" ref="U4:U67" si="0">Q4-G4</f>
        <v>0</v>
      </c>
    </row>
    <row r="5" spans="1:21">
      <c r="A5" s="530" t="s">
        <v>7</v>
      </c>
      <c r="B5" s="505" t="s">
        <v>360</v>
      </c>
      <c r="C5" s="531" t="s">
        <v>325</v>
      </c>
      <c r="D5" s="506" t="s">
        <v>272</v>
      </c>
      <c r="E5" s="531" t="s">
        <v>317</v>
      </c>
      <c r="F5" s="506" t="s">
        <v>294</v>
      </c>
      <c r="G5" s="649">
        <v>1519586290</v>
      </c>
      <c r="H5" s="507">
        <v>42741</v>
      </c>
      <c r="I5" s="508">
        <v>44469</v>
      </c>
      <c r="K5" s="530" t="s">
        <v>569</v>
      </c>
      <c r="L5" s="505" t="s">
        <v>360</v>
      </c>
      <c r="M5" s="531" t="s">
        <v>324</v>
      </c>
      <c r="N5" s="506" t="s">
        <v>271</v>
      </c>
      <c r="O5" s="531" t="s">
        <v>316</v>
      </c>
      <c r="P5" s="506" t="s">
        <v>294</v>
      </c>
      <c r="Q5" s="649">
        <v>1519586290</v>
      </c>
      <c r="R5" s="507">
        <v>42741</v>
      </c>
      <c r="S5" s="508">
        <v>44500</v>
      </c>
      <c r="U5" s="510">
        <f t="shared" si="0"/>
        <v>0</v>
      </c>
    </row>
    <row r="6" spans="1:21">
      <c r="A6" s="530" t="s">
        <v>7</v>
      </c>
      <c r="B6" s="505" t="s">
        <v>603</v>
      </c>
      <c r="C6" s="531" t="s">
        <v>325</v>
      </c>
      <c r="D6" s="506" t="s">
        <v>272</v>
      </c>
      <c r="E6" s="506" t="s">
        <v>319</v>
      </c>
      <c r="F6" s="506" t="s">
        <v>295</v>
      </c>
      <c r="G6" s="649">
        <v>967348593</v>
      </c>
      <c r="H6" s="507">
        <v>42772</v>
      </c>
      <c r="I6" s="508">
        <v>44469</v>
      </c>
      <c r="K6" s="530" t="s">
        <v>569</v>
      </c>
      <c r="L6" s="505" t="s">
        <v>649</v>
      </c>
      <c r="M6" s="531" t="s">
        <v>324</v>
      </c>
      <c r="N6" s="506" t="s">
        <v>271</v>
      </c>
      <c r="O6" s="506" t="s">
        <v>318</v>
      </c>
      <c r="P6" s="506" t="s">
        <v>295</v>
      </c>
      <c r="Q6" s="649">
        <v>967348593</v>
      </c>
      <c r="R6" s="507">
        <v>42772</v>
      </c>
      <c r="S6" s="508">
        <v>44500</v>
      </c>
      <c r="U6" s="510">
        <f t="shared" si="0"/>
        <v>0</v>
      </c>
    </row>
    <row r="7" spans="1:21">
      <c r="A7" s="530" t="s">
        <v>7</v>
      </c>
      <c r="B7" s="505" t="s">
        <v>603</v>
      </c>
      <c r="C7" s="531" t="s">
        <v>325</v>
      </c>
      <c r="D7" s="506" t="s">
        <v>272</v>
      </c>
      <c r="E7" s="506" t="s">
        <v>319</v>
      </c>
      <c r="F7" s="506" t="s">
        <v>296</v>
      </c>
      <c r="G7" s="652">
        <v>802177668</v>
      </c>
      <c r="H7" s="507">
        <v>42772</v>
      </c>
      <c r="I7" s="508">
        <v>44469</v>
      </c>
      <c r="K7" s="530" t="s">
        <v>569</v>
      </c>
      <c r="L7" s="505" t="s">
        <v>649</v>
      </c>
      <c r="M7" s="531" t="s">
        <v>324</v>
      </c>
      <c r="N7" s="506" t="s">
        <v>271</v>
      </c>
      <c r="O7" s="506" t="s">
        <v>318</v>
      </c>
      <c r="P7" s="506" t="s">
        <v>296</v>
      </c>
      <c r="Q7" s="652">
        <v>802177668</v>
      </c>
      <c r="R7" s="507">
        <v>42772</v>
      </c>
      <c r="S7" s="508">
        <v>44500</v>
      </c>
      <c r="U7" s="510">
        <f t="shared" si="0"/>
        <v>0</v>
      </c>
    </row>
    <row r="8" spans="1:21">
      <c r="A8" s="530" t="s">
        <v>7</v>
      </c>
      <c r="B8" s="505" t="s">
        <v>361</v>
      </c>
      <c r="C8" s="506" t="s">
        <v>326</v>
      </c>
      <c r="D8" s="506" t="s">
        <v>270</v>
      </c>
      <c r="E8" s="506" t="s">
        <v>319</v>
      </c>
      <c r="F8" s="576" t="s">
        <v>297</v>
      </c>
      <c r="G8" s="602">
        <v>602621073</v>
      </c>
      <c r="H8" s="507">
        <v>43056</v>
      </c>
      <c r="I8" s="577">
        <v>44469</v>
      </c>
      <c r="K8" s="530" t="s">
        <v>569</v>
      </c>
      <c r="L8" s="505" t="s">
        <v>361</v>
      </c>
      <c r="M8" s="506" t="s">
        <v>650</v>
      </c>
      <c r="N8" s="506" t="s">
        <v>647</v>
      </c>
      <c r="O8" s="506" t="s">
        <v>318</v>
      </c>
      <c r="P8" s="576" t="s">
        <v>297</v>
      </c>
      <c r="Q8" s="602">
        <v>602621073</v>
      </c>
      <c r="R8" s="507">
        <v>43056</v>
      </c>
      <c r="S8" s="577">
        <v>44500</v>
      </c>
      <c r="U8" s="510">
        <f t="shared" si="0"/>
        <v>0</v>
      </c>
    </row>
    <row r="9" spans="1:21">
      <c r="A9" s="530" t="s">
        <v>7</v>
      </c>
      <c r="B9" s="505" t="s">
        <v>362</v>
      </c>
      <c r="C9" s="531" t="s">
        <v>325</v>
      </c>
      <c r="D9" s="506" t="s">
        <v>273</v>
      </c>
      <c r="E9" s="506" t="s">
        <v>319</v>
      </c>
      <c r="F9" s="576" t="s">
        <v>295</v>
      </c>
      <c r="G9" s="602">
        <v>735489288</v>
      </c>
      <c r="H9" s="507">
        <v>43073</v>
      </c>
      <c r="I9" s="577">
        <v>44469</v>
      </c>
      <c r="K9" s="530" t="s">
        <v>569</v>
      </c>
      <c r="L9" s="505" t="s">
        <v>362</v>
      </c>
      <c r="M9" s="531" t="s">
        <v>324</v>
      </c>
      <c r="N9" s="506" t="s">
        <v>651</v>
      </c>
      <c r="O9" s="506" t="s">
        <v>318</v>
      </c>
      <c r="P9" s="576" t="s">
        <v>295</v>
      </c>
      <c r="Q9" s="602">
        <v>735489288</v>
      </c>
      <c r="R9" s="507">
        <v>43073</v>
      </c>
      <c r="S9" s="577">
        <v>44500</v>
      </c>
      <c r="U9" s="510">
        <f t="shared" si="0"/>
        <v>0</v>
      </c>
    </row>
    <row r="10" spans="1:21">
      <c r="A10" s="530" t="s">
        <v>7</v>
      </c>
      <c r="B10" s="505" t="s">
        <v>362</v>
      </c>
      <c r="C10" s="531" t="s">
        <v>325</v>
      </c>
      <c r="D10" s="506" t="s">
        <v>273</v>
      </c>
      <c r="E10" s="506" t="s">
        <v>319</v>
      </c>
      <c r="F10" s="576" t="s">
        <v>298</v>
      </c>
      <c r="G10" s="602">
        <v>928826441</v>
      </c>
      <c r="H10" s="507">
        <v>43073</v>
      </c>
      <c r="I10" s="577">
        <v>44469</v>
      </c>
      <c r="K10" s="530" t="s">
        <v>569</v>
      </c>
      <c r="L10" s="505" t="s">
        <v>362</v>
      </c>
      <c r="M10" s="531" t="s">
        <v>324</v>
      </c>
      <c r="N10" s="506" t="s">
        <v>651</v>
      </c>
      <c r="O10" s="506" t="s">
        <v>318</v>
      </c>
      <c r="P10" s="576" t="s">
        <v>298</v>
      </c>
      <c r="Q10" s="602">
        <v>928826441</v>
      </c>
      <c r="R10" s="507">
        <v>43073</v>
      </c>
      <c r="S10" s="577">
        <v>44500</v>
      </c>
      <c r="U10" s="510">
        <f t="shared" si="0"/>
        <v>0</v>
      </c>
    </row>
    <row r="11" spans="1:21">
      <c r="A11" s="530" t="s">
        <v>7</v>
      </c>
      <c r="B11" s="505" t="s">
        <v>582</v>
      </c>
      <c r="C11" s="506" t="s">
        <v>327</v>
      </c>
      <c r="D11" s="506" t="s">
        <v>270</v>
      </c>
      <c r="E11" s="506" t="s">
        <v>319</v>
      </c>
      <c r="F11" s="576" t="s">
        <v>299</v>
      </c>
      <c r="G11" s="602">
        <v>757229489</v>
      </c>
      <c r="H11" s="507">
        <v>43339</v>
      </c>
      <c r="I11" s="577">
        <v>44469</v>
      </c>
      <c r="K11" s="530" t="s">
        <v>569</v>
      </c>
      <c r="L11" s="505" t="s">
        <v>652</v>
      </c>
      <c r="M11" s="506" t="s">
        <v>653</v>
      </c>
      <c r="N11" s="506" t="s">
        <v>647</v>
      </c>
      <c r="O11" s="506" t="s">
        <v>318</v>
      </c>
      <c r="P11" s="576" t="s">
        <v>299</v>
      </c>
      <c r="Q11" s="602">
        <v>657229489</v>
      </c>
      <c r="R11" s="507">
        <v>43339</v>
      </c>
      <c r="S11" s="577">
        <v>44500</v>
      </c>
      <c r="U11" s="510">
        <f t="shared" si="0"/>
        <v>-100000000</v>
      </c>
    </row>
    <row r="12" spans="1:21">
      <c r="A12" s="530" t="s">
        <v>7</v>
      </c>
      <c r="B12" s="505" t="s">
        <v>604</v>
      </c>
      <c r="C12" s="531" t="s">
        <v>325</v>
      </c>
      <c r="D12" s="506" t="s">
        <v>273</v>
      </c>
      <c r="E12" s="506" t="s">
        <v>319</v>
      </c>
      <c r="F12" s="576" t="s">
        <v>298</v>
      </c>
      <c r="G12" s="602">
        <v>934565605</v>
      </c>
      <c r="H12" s="507">
        <v>44378</v>
      </c>
      <c r="I12" s="577">
        <v>44469</v>
      </c>
      <c r="K12" s="530" t="s">
        <v>569</v>
      </c>
      <c r="L12" s="505" t="s">
        <v>654</v>
      </c>
      <c r="M12" s="531" t="s">
        <v>324</v>
      </c>
      <c r="N12" s="506" t="s">
        <v>651</v>
      </c>
      <c r="O12" s="506" t="s">
        <v>318</v>
      </c>
      <c r="P12" s="576" t="s">
        <v>298</v>
      </c>
      <c r="Q12" s="602">
        <v>934565605</v>
      </c>
      <c r="R12" s="507">
        <v>44378</v>
      </c>
      <c r="S12" s="577">
        <v>44500</v>
      </c>
      <c r="U12" s="510">
        <f t="shared" si="0"/>
        <v>0</v>
      </c>
    </row>
    <row r="13" spans="1:21">
      <c r="A13" s="530" t="s">
        <v>7</v>
      </c>
      <c r="B13" s="505" t="s">
        <v>604</v>
      </c>
      <c r="C13" s="531" t="s">
        <v>325</v>
      </c>
      <c r="D13" s="506" t="s">
        <v>273</v>
      </c>
      <c r="E13" s="506" t="s">
        <v>319</v>
      </c>
      <c r="F13" s="576" t="s">
        <v>295</v>
      </c>
      <c r="G13" s="602">
        <v>939726931</v>
      </c>
      <c r="H13" s="507">
        <v>44378</v>
      </c>
      <c r="I13" s="577">
        <v>44469</v>
      </c>
      <c r="K13" s="530" t="s">
        <v>569</v>
      </c>
      <c r="L13" s="505" t="s">
        <v>654</v>
      </c>
      <c r="M13" s="531" t="s">
        <v>324</v>
      </c>
      <c r="N13" s="506" t="s">
        <v>651</v>
      </c>
      <c r="O13" s="506" t="s">
        <v>318</v>
      </c>
      <c r="P13" s="576" t="s">
        <v>295</v>
      </c>
      <c r="Q13" s="602">
        <v>939726931</v>
      </c>
      <c r="R13" s="507">
        <v>44378</v>
      </c>
      <c r="S13" s="577">
        <v>44500</v>
      </c>
      <c r="U13" s="510">
        <f t="shared" si="0"/>
        <v>0</v>
      </c>
    </row>
    <row r="14" spans="1:21">
      <c r="A14" s="530" t="s">
        <v>7</v>
      </c>
      <c r="B14" s="505" t="s">
        <v>375</v>
      </c>
      <c r="C14" s="531" t="s">
        <v>325</v>
      </c>
      <c r="D14" s="506" t="s">
        <v>270</v>
      </c>
      <c r="E14" s="506" t="s">
        <v>320</v>
      </c>
      <c r="F14" s="506" t="s">
        <v>300</v>
      </c>
      <c r="G14" s="649">
        <v>1601936411</v>
      </c>
      <c r="H14" s="507">
        <v>42800</v>
      </c>
      <c r="I14" s="508">
        <v>44469</v>
      </c>
      <c r="K14" s="530" t="s">
        <v>569</v>
      </c>
      <c r="L14" s="505" t="s">
        <v>655</v>
      </c>
      <c r="M14" s="531" t="s">
        <v>324</v>
      </c>
      <c r="N14" s="506" t="s">
        <v>647</v>
      </c>
      <c r="O14" s="506" t="s">
        <v>644</v>
      </c>
      <c r="P14" s="506" t="s">
        <v>300</v>
      </c>
      <c r="Q14" s="649">
        <v>1601936411</v>
      </c>
      <c r="R14" s="507">
        <v>42800</v>
      </c>
      <c r="S14" s="508">
        <v>44500</v>
      </c>
      <c r="U14" s="510">
        <f t="shared" si="0"/>
        <v>0</v>
      </c>
    </row>
    <row r="15" spans="1:21">
      <c r="A15" s="530" t="s">
        <v>7</v>
      </c>
      <c r="B15" s="505" t="s">
        <v>375</v>
      </c>
      <c r="C15" s="531" t="s">
        <v>325</v>
      </c>
      <c r="D15" s="506" t="s">
        <v>270</v>
      </c>
      <c r="E15" s="506" t="s">
        <v>320</v>
      </c>
      <c r="F15" s="506" t="s">
        <v>297</v>
      </c>
      <c r="G15" s="649">
        <v>1164104927</v>
      </c>
      <c r="H15" s="507">
        <v>42800</v>
      </c>
      <c r="I15" s="577">
        <v>44469</v>
      </c>
      <c r="K15" s="530" t="s">
        <v>569</v>
      </c>
      <c r="L15" s="505" t="s">
        <v>655</v>
      </c>
      <c r="M15" s="531" t="s">
        <v>324</v>
      </c>
      <c r="N15" s="506" t="s">
        <v>647</v>
      </c>
      <c r="O15" s="506" t="s">
        <v>644</v>
      </c>
      <c r="P15" s="506" t="s">
        <v>297</v>
      </c>
      <c r="Q15" s="649">
        <v>1164104927</v>
      </c>
      <c r="R15" s="507">
        <v>42800</v>
      </c>
      <c r="S15" s="577">
        <v>44500</v>
      </c>
      <c r="U15" s="510">
        <f t="shared" si="0"/>
        <v>0</v>
      </c>
    </row>
    <row r="16" spans="1:21">
      <c r="A16" s="530" t="s">
        <v>7</v>
      </c>
      <c r="B16" s="505" t="s">
        <v>376</v>
      </c>
      <c r="C16" s="506" t="s">
        <v>327</v>
      </c>
      <c r="D16" s="506" t="s">
        <v>270</v>
      </c>
      <c r="E16" s="506" t="s">
        <v>316</v>
      </c>
      <c r="F16" s="576" t="s">
        <v>274</v>
      </c>
      <c r="G16" s="602">
        <v>354453121</v>
      </c>
      <c r="H16" s="507">
        <v>42947</v>
      </c>
      <c r="I16" s="577">
        <v>44469</v>
      </c>
      <c r="K16" s="530" t="s">
        <v>569</v>
      </c>
      <c r="L16" s="505" t="s">
        <v>656</v>
      </c>
      <c r="M16" s="506" t="s">
        <v>653</v>
      </c>
      <c r="N16" s="506" t="s">
        <v>647</v>
      </c>
      <c r="O16" s="506" t="s">
        <v>316</v>
      </c>
      <c r="P16" s="576" t="s">
        <v>274</v>
      </c>
      <c r="Q16" s="602">
        <v>354453121</v>
      </c>
      <c r="R16" s="507">
        <v>42947</v>
      </c>
      <c r="S16" s="577">
        <v>44500</v>
      </c>
      <c r="U16" s="510">
        <f t="shared" si="0"/>
        <v>0</v>
      </c>
    </row>
    <row r="17" spans="1:21">
      <c r="A17" s="530" t="s">
        <v>7</v>
      </c>
      <c r="B17" s="505" t="s">
        <v>376</v>
      </c>
      <c r="C17" s="506" t="s">
        <v>327</v>
      </c>
      <c r="D17" s="506" t="s">
        <v>270</v>
      </c>
      <c r="E17" s="506" t="s">
        <v>316</v>
      </c>
      <c r="F17" s="576" t="s">
        <v>275</v>
      </c>
      <c r="G17" s="602">
        <v>534291634</v>
      </c>
      <c r="H17" s="507">
        <v>42947</v>
      </c>
      <c r="I17" s="577">
        <v>44469</v>
      </c>
      <c r="K17" s="530" t="s">
        <v>569</v>
      </c>
      <c r="L17" s="505" t="s">
        <v>656</v>
      </c>
      <c r="M17" s="506" t="s">
        <v>653</v>
      </c>
      <c r="N17" s="506" t="s">
        <v>647</v>
      </c>
      <c r="O17" s="506" t="s">
        <v>317</v>
      </c>
      <c r="P17" s="576" t="s">
        <v>275</v>
      </c>
      <c r="Q17" s="602">
        <v>534291634</v>
      </c>
      <c r="R17" s="507">
        <v>42947</v>
      </c>
      <c r="S17" s="577">
        <v>44500</v>
      </c>
      <c r="U17" s="510">
        <f t="shared" si="0"/>
        <v>0</v>
      </c>
    </row>
    <row r="18" spans="1:21">
      <c r="A18" s="530" t="s">
        <v>7</v>
      </c>
      <c r="B18" s="505" t="s">
        <v>377</v>
      </c>
      <c r="C18" s="531" t="s">
        <v>325</v>
      </c>
      <c r="D18" s="506" t="s">
        <v>273</v>
      </c>
      <c r="E18" s="506" t="s">
        <v>319</v>
      </c>
      <c r="F18" s="506" t="s">
        <v>298</v>
      </c>
      <c r="G18" s="649">
        <v>798231848</v>
      </c>
      <c r="H18" s="507">
        <v>43208</v>
      </c>
      <c r="I18" s="508">
        <v>44469</v>
      </c>
      <c r="K18" s="530" t="s">
        <v>569</v>
      </c>
      <c r="L18" s="505" t="s">
        <v>657</v>
      </c>
      <c r="M18" s="531" t="s">
        <v>324</v>
      </c>
      <c r="N18" s="506" t="s">
        <v>651</v>
      </c>
      <c r="O18" s="506" t="s">
        <v>318</v>
      </c>
      <c r="P18" s="506" t="s">
        <v>298</v>
      </c>
      <c r="Q18" s="649">
        <v>798231848</v>
      </c>
      <c r="R18" s="507">
        <v>43208</v>
      </c>
      <c r="S18" s="508">
        <v>44500</v>
      </c>
      <c r="U18" s="510">
        <f t="shared" si="0"/>
        <v>0</v>
      </c>
    </row>
    <row r="19" spans="1:21">
      <c r="A19" s="530" t="s">
        <v>7</v>
      </c>
      <c r="B19" s="505" t="s">
        <v>377</v>
      </c>
      <c r="C19" s="531" t="s">
        <v>325</v>
      </c>
      <c r="D19" s="506" t="s">
        <v>273</v>
      </c>
      <c r="E19" s="506" t="s">
        <v>319</v>
      </c>
      <c r="F19" s="576" t="s">
        <v>295</v>
      </c>
      <c r="G19" s="602">
        <v>794293722</v>
      </c>
      <c r="H19" s="507">
        <v>43208</v>
      </c>
      <c r="I19" s="577">
        <v>44469</v>
      </c>
      <c r="K19" s="530" t="s">
        <v>569</v>
      </c>
      <c r="L19" s="505" t="s">
        <v>657</v>
      </c>
      <c r="M19" s="531" t="s">
        <v>324</v>
      </c>
      <c r="N19" s="506" t="s">
        <v>651</v>
      </c>
      <c r="O19" s="506" t="s">
        <v>318</v>
      </c>
      <c r="P19" s="576" t="s">
        <v>295</v>
      </c>
      <c r="Q19" s="602">
        <v>794293722</v>
      </c>
      <c r="R19" s="507">
        <v>43208</v>
      </c>
      <c r="S19" s="577">
        <v>44500</v>
      </c>
      <c r="U19" s="510">
        <f t="shared" si="0"/>
        <v>0</v>
      </c>
    </row>
    <row r="20" spans="1:21">
      <c r="A20" s="530" t="s">
        <v>7</v>
      </c>
      <c r="B20" s="505" t="s">
        <v>583</v>
      </c>
      <c r="C20" s="531" t="s">
        <v>325</v>
      </c>
      <c r="D20" s="506" t="s">
        <v>272</v>
      </c>
      <c r="E20" s="506" t="s">
        <v>319</v>
      </c>
      <c r="F20" s="506" t="s">
        <v>299</v>
      </c>
      <c r="G20" s="649">
        <v>1056315337</v>
      </c>
      <c r="H20" s="507">
        <v>43487</v>
      </c>
      <c r="I20" s="508">
        <v>44469</v>
      </c>
      <c r="K20" s="530" t="s">
        <v>569</v>
      </c>
      <c r="L20" s="505" t="s">
        <v>658</v>
      </c>
      <c r="M20" s="531" t="s">
        <v>324</v>
      </c>
      <c r="N20" s="506" t="s">
        <v>271</v>
      </c>
      <c r="O20" s="506" t="s">
        <v>318</v>
      </c>
      <c r="P20" s="506" t="s">
        <v>299</v>
      </c>
      <c r="Q20" s="649">
        <v>1056315337</v>
      </c>
      <c r="R20" s="507">
        <v>43487</v>
      </c>
      <c r="S20" s="508">
        <v>44500</v>
      </c>
      <c r="U20" s="510">
        <f t="shared" si="0"/>
        <v>0</v>
      </c>
    </row>
    <row r="21" spans="1:21">
      <c r="A21" s="530" t="s">
        <v>7</v>
      </c>
      <c r="B21" s="505" t="s">
        <v>583</v>
      </c>
      <c r="C21" s="531" t="s">
        <v>325</v>
      </c>
      <c r="D21" s="506" t="s">
        <v>272</v>
      </c>
      <c r="E21" s="506" t="s">
        <v>319</v>
      </c>
      <c r="F21" s="576" t="s">
        <v>276</v>
      </c>
      <c r="G21" s="602">
        <v>603318800</v>
      </c>
      <c r="H21" s="507">
        <v>43487</v>
      </c>
      <c r="I21" s="577">
        <v>44469</v>
      </c>
      <c r="K21" s="530" t="s">
        <v>569</v>
      </c>
      <c r="L21" s="505" t="s">
        <v>658</v>
      </c>
      <c r="M21" s="531" t="s">
        <v>324</v>
      </c>
      <c r="N21" s="506" t="s">
        <v>271</v>
      </c>
      <c r="O21" s="506" t="s">
        <v>318</v>
      </c>
      <c r="P21" s="576" t="s">
        <v>276</v>
      </c>
      <c r="Q21" s="602">
        <v>603318800</v>
      </c>
      <c r="R21" s="507">
        <v>43487</v>
      </c>
      <c r="S21" s="577">
        <v>44500</v>
      </c>
      <c r="U21" s="510">
        <f t="shared" si="0"/>
        <v>0</v>
      </c>
    </row>
    <row r="22" spans="1:21">
      <c r="A22" s="530" t="s">
        <v>7</v>
      </c>
      <c r="B22" s="505" t="s">
        <v>583</v>
      </c>
      <c r="C22" s="531" t="s">
        <v>325</v>
      </c>
      <c r="D22" s="506" t="s">
        <v>272</v>
      </c>
      <c r="E22" s="506" t="s">
        <v>319</v>
      </c>
      <c r="F22" s="576" t="s">
        <v>301</v>
      </c>
      <c r="G22" s="602">
        <v>831647315</v>
      </c>
      <c r="H22" s="507">
        <v>43487</v>
      </c>
      <c r="I22" s="577">
        <v>44469</v>
      </c>
      <c r="K22" s="530" t="s">
        <v>569</v>
      </c>
      <c r="L22" s="505" t="s">
        <v>658</v>
      </c>
      <c r="M22" s="531" t="s">
        <v>324</v>
      </c>
      <c r="N22" s="506" t="s">
        <v>271</v>
      </c>
      <c r="O22" s="506" t="s">
        <v>318</v>
      </c>
      <c r="P22" s="576" t="s">
        <v>301</v>
      </c>
      <c r="Q22" s="602">
        <v>831647315</v>
      </c>
      <c r="R22" s="507">
        <v>43487</v>
      </c>
      <c r="S22" s="577">
        <v>44500</v>
      </c>
      <c r="U22" s="510">
        <f t="shared" si="0"/>
        <v>0</v>
      </c>
    </row>
    <row r="23" spans="1:21">
      <c r="A23" s="530" t="s">
        <v>7</v>
      </c>
      <c r="B23" s="505" t="s">
        <v>584</v>
      </c>
      <c r="C23" s="531" t="s">
        <v>325</v>
      </c>
      <c r="D23" s="506" t="s">
        <v>270</v>
      </c>
      <c r="E23" s="506" t="s">
        <v>316</v>
      </c>
      <c r="F23" s="602" t="s">
        <v>277</v>
      </c>
      <c r="G23" s="602">
        <v>586338464</v>
      </c>
      <c r="H23" s="507">
        <v>43580</v>
      </c>
      <c r="I23" s="577">
        <v>44469</v>
      </c>
      <c r="K23" s="530" t="s">
        <v>569</v>
      </c>
      <c r="L23" s="505" t="s">
        <v>659</v>
      </c>
      <c r="M23" s="531" t="s">
        <v>324</v>
      </c>
      <c r="N23" s="506" t="s">
        <v>647</v>
      </c>
      <c r="O23" s="506" t="s">
        <v>316</v>
      </c>
      <c r="P23" s="602" t="s">
        <v>277</v>
      </c>
      <c r="Q23" s="602">
        <v>586338464</v>
      </c>
      <c r="R23" s="507">
        <v>43580</v>
      </c>
      <c r="S23" s="577">
        <v>44500</v>
      </c>
      <c r="U23" s="510">
        <f t="shared" si="0"/>
        <v>0</v>
      </c>
    </row>
    <row r="24" spans="1:21">
      <c r="A24" s="530" t="s">
        <v>7</v>
      </c>
      <c r="B24" s="505" t="s">
        <v>584</v>
      </c>
      <c r="C24" s="531" t="s">
        <v>325</v>
      </c>
      <c r="D24" s="506" t="s">
        <v>270</v>
      </c>
      <c r="E24" s="506" t="s">
        <v>316</v>
      </c>
      <c r="F24" s="602" t="s">
        <v>295</v>
      </c>
      <c r="G24" s="602">
        <v>687231657</v>
      </c>
      <c r="H24" s="507">
        <v>43580</v>
      </c>
      <c r="I24" s="577">
        <v>44469</v>
      </c>
      <c r="K24" s="530" t="s">
        <v>569</v>
      </c>
      <c r="L24" s="505" t="s">
        <v>659</v>
      </c>
      <c r="M24" s="531" t="s">
        <v>324</v>
      </c>
      <c r="N24" s="506" t="s">
        <v>647</v>
      </c>
      <c r="O24" s="506" t="s">
        <v>316</v>
      </c>
      <c r="P24" s="602" t="s">
        <v>295</v>
      </c>
      <c r="Q24" s="602">
        <v>687231657</v>
      </c>
      <c r="R24" s="507">
        <v>43580</v>
      </c>
      <c r="S24" s="577">
        <v>44500</v>
      </c>
      <c r="U24" s="510">
        <f t="shared" si="0"/>
        <v>0</v>
      </c>
    </row>
    <row r="25" spans="1:21">
      <c r="A25" s="530" t="s">
        <v>7</v>
      </c>
      <c r="B25" s="505" t="s">
        <v>584</v>
      </c>
      <c r="C25" s="531" t="s">
        <v>325</v>
      </c>
      <c r="D25" s="506" t="s">
        <v>270</v>
      </c>
      <c r="E25" s="506" t="s">
        <v>316</v>
      </c>
      <c r="F25" s="602" t="s">
        <v>613</v>
      </c>
      <c r="G25" s="602">
        <v>692703100</v>
      </c>
      <c r="H25" s="507">
        <v>43580</v>
      </c>
      <c r="I25" s="577">
        <v>44469</v>
      </c>
      <c r="K25" s="530" t="s">
        <v>569</v>
      </c>
      <c r="L25" s="505" t="s">
        <v>659</v>
      </c>
      <c r="M25" s="531" t="s">
        <v>324</v>
      </c>
      <c r="N25" s="506" t="s">
        <v>647</v>
      </c>
      <c r="O25" s="506" t="s">
        <v>316</v>
      </c>
      <c r="P25" s="602" t="s">
        <v>613</v>
      </c>
      <c r="Q25" s="602">
        <v>692703100</v>
      </c>
      <c r="R25" s="507">
        <v>43580</v>
      </c>
      <c r="S25" s="577">
        <v>44500</v>
      </c>
      <c r="U25" s="510">
        <f t="shared" si="0"/>
        <v>0</v>
      </c>
    </row>
    <row r="26" spans="1:21">
      <c r="A26" s="530" t="s">
        <v>7</v>
      </c>
      <c r="B26" s="538" t="s">
        <v>552</v>
      </c>
      <c r="C26" s="531" t="s">
        <v>325</v>
      </c>
      <c r="D26" s="506" t="s">
        <v>273</v>
      </c>
      <c r="E26" s="506" t="s">
        <v>319</v>
      </c>
      <c r="F26" s="576" t="s">
        <v>314</v>
      </c>
      <c r="G26" s="602">
        <v>1396617127</v>
      </c>
      <c r="H26" s="507">
        <v>44054</v>
      </c>
      <c r="I26" s="577">
        <v>44469</v>
      </c>
      <c r="K26" s="530" t="s">
        <v>569</v>
      </c>
      <c r="L26" s="538" t="s">
        <v>660</v>
      </c>
      <c r="M26" s="531" t="s">
        <v>324</v>
      </c>
      <c r="N26" s="506" t="s">
        <v>651</v>
      </c>
      <c r="O26" s="506" t="s">
        <v>318</v>
      </c>
      <c r="P26" s="576" t="s">
        <v>314</v>
      </c>
      <c r="Q26" s="602">
        <v>1396617127</v>
      </c>
      <c r="R26" s="507">
        <v>44054</v>
      </c>
      <c r="S26" s="577">
        <v>44500</v>
      </c>
      <c r="U26" s="510">
        <f t="shared" si="0"/>
        <v>0</v>
      </c>
    </row>
    <row r="27" spans="1:21">
      <c r="A27" s="530" t="s">
        <v>7</v>
      </c>
      <c r="B27" s="538" t="s">
        <v>552</v>
      </c>
      <c r="C27" s="531" t="s">
        <v>325</v>
      </c>
      <c r="D27" s="506" t="s">
        <v>273</v>
      </c>
      <c r="E27" s="506" t="s">
        <v>319</v>
      </c>
      <c r="F27" s="576" t="s">
        <v>278</v>
      </c>
      <c r="G27" s="602">
        <v>1395083447</v>
      </c>
      <c r="H27" s="507">
        <v>44054</v>
      </c>
      <c r="I27" s="577">
        <v>44469</v>
      </c>
      <c r="K27" s="530" t="s">
        <v>569</v>
      </c>
      <c r="L27" s="538" t="s">
        <v>660</v>
      </c>
      <c r="M27" s="531" t="s">
        <v>324</v>
      </c>
      <c r="N27" s="506" t="s">
        <v>651</v>
      </c>
      <c r="O27" s="506" t="s">
        <v>318</v>
      </c>
      <c r="P27" s="576" t="s">
        <v>278</v>
      </c>
      <c r="Q27" s="602">
        <v>1395083447</v>
      </c>
      <c r="R27" s="507">
        <v>44054</v>
      </c>
      <c r="S27" s="577">
        <v>44500</v>
      </c>
      <c r="U27" s="510">
        <f t="shared" si="0"/>
        <v>0</v>
      </c>
    </row>
    <row r="28" spans="1:21">
      <c r="A28" s="530" t="s">
        <v>7</v>
      </c>
      <c r="B28" s="538" t="s">
        <v>552</v>
      </c>
      <c r="C28" s="531" t="s">
        <v>325</v>
      </c>
      <c r="D28" s="506" t="s">
        <v>273</v>
      </c>
      <c r="E28" s="506" t="s">
        <v>319</v>
      </c>
      <c r="F28" s="576" t="s">
        <v>220</v>
      </c>
      <c r="G28" s="602">
        <v>1395075832</v>
      </c>
      <c r="H28" s="507">
        <v>44054</v>
      </c>
      <c r="I28" s="577">
        <v>44469</v>
      </c>
      <c r="K28" s="530" t="s">
        <v>569</v>
      </c>
      <c r="L28" s="538" t="s">
        <v>660</v>
      </c>
      <c r="M28" s="531" t="s">
        <v>324</v>
      </c>
      <c r="N28" s="506" t="s">
        <v>651</v>
      </c>
      <c r="O28" s="506" t="s">
        <v>318</v>
      </c>
      <c r="P28" s="576" t="s">
        <v>303</v>
      </c>
      <c r="Q28" s="602">
        <v>1395075832</v>
      </c>
      <c r="R28" s="507">
        <v>44054</v>
      </c>
      <c r="S28" s="577">
        <v>44500</v>
      </c>
      <c r="U28" s="510">
        <f t="shared" si="0"/>
        <v>0</v>
      </c>
    </row>
    <row r="29" spans="1:21">
      <c r="A29" s="530" t="s">
        <v>7</v>
      </c>
      <c r="B29" s="505" t="s">
        <v>585</v>
      </c>
      <c r="C29" s="531" t="s">
        <v>325</v>
      </c>
      <c r="D29" s="506" t="s">
        <v>270</v>
      </c>
      <c r="E29" s="506" t="s">
        <v>320</v>
      </c>
      <c r="F29" s="506" t="s">
        <v>305</v>
      </c>
      <c r="G29" s="649">
        <v>1437520518</v>
      </c>
      <c r="H29" s="507">
        <v>44099</v>
      </c>
      <c r="I29" s="508">
        <v>44469</v>
      </c>
      <c r="K29" s="530" t="s">
        <v>569</v>
      </c>
      <c r="L29" s="505" t="s">
        <v>661</v>
      </c>
      <c r="M29" s="531" t="s">
        <v>324</v>
      </c>
      <c r="N29" s="506" t="s">
        <v>647</v>
      </c>
      <c r="O29" s="506" t="s">
        <v>644</v>
      </c>
      <c r="P29" s="506" t="s">
        <v>305</v>
      </c>
      <c r="Q29" s="649">
        <v>1437520518</v>
      </c>
      <c r="R29" s="507">
        <v>44099</v>
      </c>
      <c r="S29" s="508">
        <v>44500</v>
      </c>
      <c r="U29" s="510">
        <f t="shared" si="0"/>
        <v>0</v>
      </c>
    </row>
    <row r="30" spans="1:21">
      <c r="A30" s="530" t="s">
        <v>7</v>
      </c>
      <c r="B30" s="505" t="s">
        <v>585</v>
      </c>
      <c r="C30" s="531" t="s">
        <v>325</v>
      </c>
      <c r="D30" s="506" t="s">
        <v>270</v>
      </c>
      <c r="E30" s="506" t="s">
        <v>320</v>
      </c>
      <c r="F30" s="506" t="s">
        <v>279</v>
      </c>
      <c r="G30" s="649">
        <v>926848763</v>
      </c>
      <c r="H30" s="507">
        <v>44099</v>
      </c>
      <c r="I30" s="508">
        <v>44469</v>
      </c>
      <c r="K30" s="530" t="s">
        <v>569</v>
      </c>
      <c r="L30" s="505" t="s">
        <v>661</v>
      </c>
      <c r="M30" s="531" t="s">
        <v>324</v>
      </c>
      <c r="N30" s="506" t="s">
        <v>647</v>
      </c>
      <c r="O30" s="506" t="s">
        <v>644</v>
      </c>
      <c r="P30" s="506" t="s">
        <v>279</v>
      </c>
      <c r="Q30" s="649">
        <v>926848763</v>
      </c>
      <c r="R30" s="507">
        <v>44099</v>
      </c>
      <c r="S30" s="508">
        <v>44500</v>
      </c>
      <c r="U30" s="510">
        <f t="shared" si="0"/>
        <v>0</v>
      </c>
    </row>
    <row r="31" spans="1:21" s="516" customFormat="1">
      <c r="A31" s="530" t="s">
        <v>7</v>
      </c>
      <c r="B31" s="505" t="s">
        <v>586</v>
      </c>
      <c r="C31" s="531" t="s">
        <v>325</v>
      </c>
      <c r="D31" s="506" t="s">
        <v>272</v>
      </c>
      <c r="E31" s="506" t="s">
        <v>316</v>
      </c>
      <c r="F31" s="506" t="s">
        <v>280</v>
      </c>
      <c r="G31" s="649">
        <v>641176083</v>
      </c>
      <c r="H31" s="507">
        <v>44148</v>
      </c>
      <c r="I31" s="577">
        <v>44469</v>
      </c>
      <c r="K31" s="530" t="s">
        <v>569</v>
      </c>
      <c r="L31" s="505" t="s">
        <v>662</v>
      </c>
      <c r="M31" s="531" t="s">
        <v>324</v>
      </c>
      <c r="N31" s="506" t="s">
        <v>271</v>
      </c>
      <c r="O31" s="506" t="s">
        <v>316</v>
      </c>
      <c r="P31" s="506" t="s">
        <v>280</v>
      </c>
      <c r="Q31" s="649">
        <v>641176083</v>
      </c>
      <c r="R31" s="507">
        <v>44148</v>
      </c>
      <c r="S31" s="577">
        <v>44500</v>
      </c>
      <c r="U31" s="510">
        <f t="shared" si="0"/>
        <v>0</v>
      </c>
    </row>
    <row r="32" spans="1:21" s="516" customFormat="1">
      <c r="A32" s="530" t="s">
        <v>7</v>
      </c>
      <c r="B32" s="505" t="s">
        <v>586</v>
      </c>
      <c r="C32" s="531" t="s">
        <v>325</v>
      </c>
      <c r="D32" s="506" t="s">
        <v>272</v>
      </c>
      <c r="E32" s="506" t="s">
        <v>316</v>
      </c>
      <c r="F32" s="576" t="s">
        <v>613</v>
      </c>
      <c r="G32" s="602">
        <v>371104127</v>
      </c>
      <c r="H32" s="507">
        <v>44148</v>
      </c>
      <c r="I32" s="577">
        <v>44469</v>
      </c>
      <c r="K32" s="530" t="s">
        <v>569</v>
      </c>
      <c r="L32" s="505" t="s">
        <v>662</v>
      </c>
      <c r="M32" s="531" t="s">
        <v>324</v>
      </c>
      <c r="N32" s="506" t="s">
        <v>271</v>
      </c>
      <c r="O32" s="506" t="s">
        <v>316</v>
      </c>
      <c r="P32" s="576" t="s">
        <v>613</v>
      </c>
      <c r="Q32" s="602">
        <v>371104127</v>
      </c>
      <c r="R32" s="507">
        <v>44148</v>
      </c>
      <c r="S32" s="577">
        <v>44500</v>
      </c>
      <c r="U32" s="510">
        <f t="shared" si="0"/>
        <v>0</v>
      </c>
    </row>
    <row r="33" spans="1:22">
      <c r="A33" s="530" t="s">
        <v>7</v>
      </c>
      <c r="B33" s="505" t="s">
        <v>605</v>
      </c>
      <c r="C33" s="531" t="s">
        <v>325</v>
      </c>
      <c r="D33" s="506" t="s">
        <v>270</v>
      </c>
      <c r="E33" s="506" t="s">
        <v>321</v>
      </c>
      <c r="F33" s="576" t="s">
        <v>306</v>
      </c>
      <c r="G33" s="602">
        <v>478698278</v>
      </c>
      <c r="H33" s="507">
        <v>44397</v>
      </c>
      <c r="I33" s="577">
        <v>44469</v>
      </c>
      <c r="K33" s="530" t="s">
        <v>569</v>
      </c>
      <c r="L33" s="505" t="s">
        <v>663</v>
      </c>
      <c r="M33" s="531" t="s">
        <v>324</v>
      </c>
      <c r="N33" s="506" t="s">
        <v>647</v>
      </c>
      <c r="O33" s="506" t="s">
        <v>321</v>
      </c>
      <c r="P33" s="576" t="s">
        <v>306</v>
      </c>
      <c r="Q33" s="602">
        <v>478698278</v>
      </c>
      <c r="R33" s="507">
        <v>44397</v>
      </c>
      <c r="S33" s="577">
        <v>44500</v>
      </c>
      <c r="U33" s="510">
        <f t="shared" si="0"/>
        <v>0</v>
      </c>
    </row>
    <row r="34" spans="1:22">
      <c r="A34" s="530" t="s">
        <v>7</v>
      </c>
      <c r="B34" s="505" t="s">
        <v>605</v>
      </c>
      <c r="C34" s="531" t="s">
        <v>325</v>
      </c>
      <c r="D34" s="506" t="s">
        <v>270</v>
      </c>
      <c r="E34" s="506" t="s">
        <v>321</v>
      </c>
      <c r="F34" s="473" t="s">
        <v>208</v>
      </c>
      <c r="G34" s="602">
        <v>1645715430</v>
      </c>
      <c r="H34" s="507">
        <v>44397</v>
      </c>
      <c r="I34" s="577">
        <v>44469</v>
      </c>
      <c r="K34" s="530" t="s">
        <v>569</v>
      </c>
      <c r="L34" s="505" t="s">
        <v>663</v>
      </c>
      <c r="M34" s="531" t="s">
        <v>324</v>
      </c>
      <c r="N34" s="506" t="s">
        <v>647</v>
      </c>
      <c r="O34" s="506" t="s">
        <v>321</v>
      </c>
      <c r="P34" s="473" t="s">
        <v>296</v>
      </c>
      <c r="Q34" s="602">
        <v>1645715430</v>
      </c>
      <c r="R34" s="507">
        <v>44397</v>
      </c>
      <c r="S34" s="577">
        <v>44500</v>
      </c>
      <c r="U34" s="510">
        <f t="shared" si="0"/>
        <v>0</v>
      </c>
    </row>
    <row r="35" spans="1:22">
      <c r="A35" s="530" t="s">
        <v>7</v>
      </c>
      <c r="B35" s="505" t="s">
        <v>605</v>
      </c>
      <c r="C35" s="531" t="s">
        <v>325</v>
      </c>
      <c r="D35" s="506" t="s">
        <v>270</v>
      </c>
      <c r="E35" s="506" t="s">
        <v>321</v>
      </c>
      <c r="F35" s="576" t="s">
        <v>563</v>
      </c>
      <c r="G35" s="602">
        <v>925711371</v>
      </c>
      <c r="H35" s="507">
        <v>44397</v>
      </c>
      <c r="I35" s="577">
        <v>44469</v>
      </c>
      <c r="K35" s="530" t="s">
        <v>569</v>
      </c>
      <c r="L35" s="505" t="s">
        <v>663</v>
      </c>
      <c r="M35" s="531" t="s">
        <v>324</v>
      </c>
      <c r="N35" s="506" t="s">
        <v>647</v>
      </c>
      <c r="O35" s="506" t="s">
        <v>321</v>
      </c>
      <c r="P35" s="576" t="s">
        <v>561</v>
      </c>
      <c r="Q35" s="602">
        <v>925711371</v>
      </c>
      <c r="R35" s="507">
        <v>44397</v>
      </c>
      <c r="S35" s="577">
        <v>44500</v>
      </c>
      <c r="U35" s="510">
        <f t="shared" si="0"/>
        <v>0</v>
      </c>
    </row>
    <row r="36" spans="1:22">
      <c r="A36" s="530" t="s">
        <v>7</v>
      </c>
      <c r="B36" s="505" t="s">
        <v>605</v>
      </c>
      <c r="C36" s="531" t="s">
        <v>325</v>
      </c>
      <c r="D36" s="506" t="s">
        <v>270</v>
      </c>
      <c r="E36" s="506" t="s">
        <v>321</v>
      </c>
      <c r="F36" s="576" t="s">
        <v>307</v>
      </c>
      <c r="G36" s="602">
        <v>765326657</v>
      </c>
      <c r="H36" s="507">
        <v>44397</v>
      </c>
      <c r="I36" s="577">
        <v>44469</v>
      </c>
      <c r="K36" s="530" t="s">
        <v>569</v>
      </c>
      <c r="L36" s="505" t="s">
        <v>663</v>
      </c>
      <c r="M36" s="531" t="s">
        <v>324</v>
      </c>
      <c r="N36" s="506" t="s">
        <v>647</v>
      </c>
      <c r="O36" s="506" t="s">
        <v>321</v>
      </c>
      <c r="P36" s="576" t="s">
        <v>307</v>
      </c>
      <c r="Q36" s="602">
        <v>765326657</v>
      </c>
      <c r="R36" s="507">
        <v>44397</v>
      </c>
      <c r="S36" s="577">
        <v>44500</v>
      </c>
      <c r="U36" s="510">
        <f t="shared" si="0"/>
        <v>0</v>
      </c>
    </row>
    <row r="37" spans="1:22">
      <c r="A37" s="530" t="s">
        <v>7</v>
      </c>
      <c r="B37" s="505" t="s">
        <v>608</v>
      </c>
      <c r="C37" s="506" t="s">
        <v>328</v>
      </c>
      <c r="D37" s="506" t="s">
        <v>271</v>
      </c>
      <c r="E37" s="506" t="s">
        <v>319</v>
      </c>
      <c r="F37" s="576" t="s">
        <v>295</v>
      </c>
      <c r="G37" s="602">
        <v>949175052</v>
      </c>
      <c r="H37" s="507">
        <v>44432</v>
      </c>
      <c r="I37" s="577">
        <v>44469</v>
      </c>
      <c r="K37" s="530" t="s">
        <v>569</v>
      </c>
      <c r="L37" s="505" t="s">
        <v>664</v>
      </c>
      <c r="M37" s="506" t="s">
        <v>665</v>
      </c>
      <c r="N37" s="506" t="s">
        <v>271</v>
      </c>
      <c r="O37" s="506" t="s">
        <v>318</v>
      </c>
      <c r="P37" s="576" t="s">
        <v>295</v>
      </c>
      <c r="Q37" s="602">
        <v>949175052</v>
      </c>
      <c r="R37" s="507">
        <v>44432</v>
      </c>
      <c r="S37" s="577">
        <v>44500</v>
      </c>
      <c r="U37" s="510">
        <f t="shared" si="0"/>
        <v>0</v>
      </c>
    </row>
    <row r="38" spans="1:22">
      <c r="A38" s="530" t="s">
        <v>7</v>
      </c>
      <c r="B38" s="505" t="s">
        <v>378</v>
      </c>
      <c r="C38" s="531" t="s">
        <v>325</v>
      </c>
      <c r="D38" s="506" t="s">
        <v>273</v>
      </c>
      <c r="E38" s="506" t="s">
        <v>319</v>
      </c>
      <c r="F38" s="506" t="s">
        <v>295</v>
      </c>
      <c r="G38" s="649">
        <v>400000000</v>
      </c>
      <c r="H38" s="507">
        <v>42908</v>
      </c>
      <c r="I38" s="577">
        <v>44469</v>
      </c>
      <c r="K38" s="530" t="s">
        <v>569</v>
      </c>
      <c r="L38" s="505" t="s">
        <v>666</v>
      </c>
      <c r="M38" s="531" t="s">
        <v>324</v>
      </c>
      <c r="N38" s="506" t="s">
        <v>651</v>
      </c>
      <c r="O38" s="506" t="s">
        <v>318</v>
      </c>
      <c r="P38" s="576" t="s">
        <v>295</v>
      </c>
      <c r="Q38" s="602">
        <v>400000000</v>
      </c>
      <c r="R38" s="507">
        <v>42908</v>
      </c>
      <c r="S38" s="577">
        <v>44500</v>
      </c>
      <c r="U38" s="510">
        <f t="shared" si="0"/>
        <v>0</v>
      </c>
    </row>
    <row r="39" spans="1:22">
      <c r="A39" s="530" t="s">
        <v>7</v>
      </c>
      <c r="B39" s="505" t="s">
        <v>378</v>
      </c>
      <c r="C39" s="531" t="s">
        <v>325</v>
      </c>
      <c r="D39" s="506" t="s">
        <v>273</v>
      </c>
      <c r="E39" s="506" t="s">
        <v>319</v>
      </c>
      <c r="F39" s="576" t="s">
        <v>563</v>
      </c>
      <c r="G39" s="602">
        <v>470000000</v>
      </c>
      <c r="H39" s="507">
        <v>42908</v>
      </c>
      <c r="I39" s="577">
        <v>44469</v>
      </c>
      <c r="K39" s="530" t="s">
        <v>569</v>
      </c>
      <c r="L39" s="505" t="s">
        <v>666</v>
      </c>
      <c r="M39" s="531" t="s">
        <v>324</v>
      </c>
      <c r="N39" s="506" t="s">
        <v>651</v>
      </c>
      <c r="O39" s="506" t="s">
        <v>318</v>
      </c>
      <c r="P39" s="576" t="s">
        <v>561</v>
      </c>
      <c r="Q39" s="602">
        <v>470000000</v>
      </c>
      <c r="R39" s="507">
        <v>42908</v>
      </c>
      <c r="S39" s="577">
        <v>44500</v>
      </c>
      <c r="U39" s="510">
        <f t="shared" si="0"/>
        <v>0</v>
      </c>
    </row>
    <row r="40" spans="1:22">
      <c r="A40" s="530" t="s">
        <v>7</v>
      </c>
      <c r="B40" s="505" t="s">
        <v>378</v>
      </c>
      <c r="C40" s="531" t="s">
        <v>325</v>
      </c>
      <c r="D40" s="506" t="s">
        <v>273</v>
      </c>
      <c r="E40" s="506" t="s">
        <v>319</v>
      </c>
      <c r="F40" s="576" t="s">
        <v>298</v>
      </c>
      <c r="G40" s="602">
        <v>470000000</v>
      </c>
      <c r="H40" s="507">
        <v>42908</v>
      </c>
      <c r="I40" s="577">
        <v>44469</v>
      </c>
      <c r="K40" s="530" t="s">
        <v>569</v>
      </c>
      <c r="L40" s="505" t="s">
        <v>666</v>
      </c>
      <c r="M40" s="531" t="s">
        <v>324</v>
      </c>
      <c r="N40" s="506" t="s">
        <v>651</v>
      </c>
      <c r="O40" s="506" t="s">
        <v>318</v>
      </c>
      <c r="P40" s="576" t="s">
        <v>298</v>
      </c>
      <c r="Q40" s="602">
        <v>470000000</v>
      </c>
      <c r="R40" s="507">
        <v>42908</v>
      </c>
      <c r="S40" s="577">
        <v>44500</v>
      </c>
      <c r="U40" s="510">
        <f t="shared" si="0"/>
        <v>0</v>
      </c>
    </row>
    <row r="41" spans="1:22">
      <c r="A41" s="530" t="s">
        <v>7</v>
      </c>
      <c r="B41" s="505" t="s">
        <v>378</v>
      </c>
      <c r="C41" s="531" t="s">
        <v>325</v>
      </c>
      <c r="D41" s="506" t="s">
        <v>273</v>
      </c>
      <c r="E41" s="506" t="s">
        <v>319</v>
      </c>
      <c r="F41" s="576" t="s">
        <v>314</v>
      </c>
      <c r="G41" s="602">
        <v>470000000</v>
      </c>
      <c r="H41" s="507">
        <v>42908</v>
      </c>
      <c r="I41" s="577">
        <v>44469</v>
      </c>
      <c r="K41" s="530" t="s">
        <v>569</v>
      </c>
      <c r="L41" s="505" t="s">
        <v>666</v>
      </c>
      <c r="M41" s="531" t="s">
        <v>324</v>
      </c>
      <c r="N41" s="506" t="s">
        <v>651</v>
      </c>
      <c r="O41" s="506" t="s">
        <v>318</v>
      </c>
      <c r="P41" s="576" t="s">
        <v>314</v>
      </c>
      <c r="Q41" s="602">
        <v>470000000</v>
      </c>
      <c r="R41" s="507">
        <v>42908</v>
      </c>
      <c r="S41" s="577">
        <v>44500</v>
      </c>
      <c r="U41" s="510">
        <f t="shared" si="0"/>
        <v>0</v>
      </c>
      <c r="V41" s="533"/>
    </row>
    <row r="42" spans="1:22" s="551" customFormat="1">
      <c r="A42" s="267" t="s">
        <v>7</v>
      </c>
      <c r="B42" s="268" t="s">
        <v>379</v>
      </c>
      <c r="C42" s="271" t="s">
        <v>325</v>
      </c>
      <c r="D42" s="269" t="s">
        <v>23</v>
      </c>
      <c r="E42" s="269" t="s">
        <v>316</v>
      </c>
      <c r="F42" s="611" t="s">
        <v>211</v>
      </c>
      <c r="G42" s="609">
        <v>400000000</v>
      </c>
      <c r="H42" s="270">
        <v>42941</v>
      </c>
      <c r="I42" s="612">
        <v>44469</v>
      </c>
      <c r="K42" s="267" t="s">
        <v>569</v>
      </c>
      <c r="L42" s="268" t="s">
        <v>363</v>
      </c>
      <c r="M42" s="271" t="s">
        <v>324</v>
      </c>
      <c r="N42" s="269" t="s">
        <v>322</v>
      </c>
      <c r="O42" s="269" t="s">
        <v>316</v>
      </c>
      <c r="P42" s="269" t="s">
        <v>308</v>
      </c>
      <c r="Q42" s="845">
        <v>400000000</v>
      </c>
      <c r="R42" s="270">
        <v>42941</v>
      </c>
      <c r="S42" s="612">
        <v>44500</v>
      </c>
      <c r="U42" s="552">
        <f t="shared" si="0"/>
        <v>0</v>
      </c>
      <c r="V42" s="553"/>
    </row>
    <row r="43" spans="1:22">
      <c r="A43" s="530" t="s">
        <v>7</v>
      </c>
      <c r="B43" s="505" t="s">
        <v>379</v>
      </c>
      <c r="C43" s="531" t="s">
        <v>325</v>
      </c>
      <c r="D43" s="506" t="s">
        <v>23</v>
      </c>
      <c r="E43" s="506" t="s">
        <v>316</v>
      </c>
      <c r="F43" s="506" t="s">
        <v>309</v>
      </c>
      <c r="G43" s="649">
        <v>900000000</v>
      </c>
      <c r="H43" s="507">
        <v>42941</v>
      </c>
      <c r="I43" s="577">
        <v>44469</v>
      </c>
      <c r="K43" s="530" t="s">
        <v>569</v>
      </c>
      <c r="L43" s="505" t="s">
        <v>363</v>
      </c>
      <c r="M43" s="506" t="s">
        <v>324</v>
      </c>
      <c r="N43" s="506" t="s">
        <v>322</v>
      </c>
      <c r="O43" s="506" t="s">
        <v>316</v>
      </c>
      <c r="P43" s="576" t="s">
        <v>309</v>
      </c>
      <c r="Q43" s="602">
        <v>900000000</v>
      </c>
      <c r="R43" s="507">
        <v>42941</v>
      </c>
      <c r="S43" s="577">
        <v>44500</v>
      </c>
      <c r="U43" s="510">
        <f t="shared" si="0"/>
        <v>0</v>
      </c>
    </row>
    <row r="44" spans="1:22">
      <c r="A44" s="530" t="s">
        <v>7</v>
      </c>
      <c r="B44" s="505" t="s">
        <v>379</v>
      </c>
      <c r="C44" s="506" t="s">
        <v>324</v>
      </c>
      <c r="D44" s="506" t="s">
        <v>23</v>
      </c>
      <c r="E44" s="506" t="s">
        <v>316</v>
      </c>
      <c r="F44" s="576" t="s">
        <v>287</v>
      </c>
      <c r="G44" s="602">
        <v>400000000</v>
      </c>
      <c r="H44" s="507">
        <v>42941</v>
      </c>
      <c r="I44" s="577">
        <v>44469</v>
      </c>
      <c r="K44" s="534" t="s">
        <v>569</v>
      </c>
      <c r="L44" s="535" t="s">
        <v>363</v>
      </c>
      <c r="M44" s="536" t="s">
        <v>324</v>
      </c>
      <c r="N44" s="536" t="s">
        <v>322</v>
      </c>
      <c r="O44" s="536" t="s">
        <v>316</v>
      </c>
      <c r="P44" s="536" t="s">
        <v>287</v>
      </c>
      <c r="Q44" s="649">
        <v>400000000</v>
      </c>
      <c r="R44" s="537">
        <v>42941</v>
      </c>
      <c r="S44" s="693">
        <v>44500</v>
      </c>
      <c r="U44" s="510">
        <f t="shared" si="0"/>
        <v>0</v>
      </c>
    </row>
    <row r="45" spans="1:22">
      <c r="A45" s="534" t="s">
        <v>7</v>
      </c>
      <c r="B45" s="535" t="s">
        <v>363</v>
      </c>
      <c r="C45" s="536" t="s">
        <v>324</v>
      </c>
      <c r="D45" s="536" t="s">
        <v>322</v>
      </c>
      <c r="E45" s="536" t="s">
        <v>316</v>
      </c>
      <c r="F45" s="536" t="s">
        <v>281</v>
      </c>
      <c r="G45" s="649">
        <v>800000000</v>
      </c>
      <c r="H45" s="537">
        <v>42941</v>
      </c>
      <c r="I45" s="693">
        <v>44469</v>
      </c>
      <c r="K45" s="530" t="s">
        <v>569</v>
      </c>
      <c r="L45" s="505" t="s">
        <v>363</v>
      </c>
      <c r="M45" s="536" t="s">
        <v>324</v>
      </c>
      <c r="N45" s="506" t="s">
        <v>322</v>
      </c>
      <c r="O45" s="506" t="s">
        <v>316</v>
      </c>
      <c r="P45" s="576" t="s">
        <v>281</v>
      </c>
      <c r="Q45" s="602">
        <v>800000000</v>
      </c>
      <c r="R45" s="507">
        <v>42941</v>
      </c>
      <c r="S45" s="581">
        <v>44500</v>
      </c>
      <c r="U45" s="510">
        <f t="shared" si="0"/>
        <v>0</v>
      </c>
    </row>
    <row r="46" spans="1:22" s="551" customFormat="1">
      <c r="A46" s="267" t="s">
        <v>7</v>
      </c>
      <c r="B46" s="268" t="s">
        <v>457</v>
      </c>
      <c r="C46" s="397" t="s">
        <v>324</v>
      </c>
      <c r="D46" s="269" t="s">
        <v>322</v>
      </c>
      <c r="E46" s="269" t="s">
        <v>318</v>
      </c>
      <c r="F46" s="611" t="s">
        <v>50</v>
      </c>
      <c r="G46" s="609">
        <v>300000000</v>
      </c>
      <c r="H46" s="270">
        <v>43488</v>
      </c>
      <c r="I46" s="615">
        <v>44469</v>
      </c>
      <c r="K46" s="267" t="s">
        <v>569</v>
      </c>
      <c r="L46" s="268" t="s">
        <v>456</v>
      </c>
      <c r="M46" s="397" t="s">
        <v>324</v>
      </c>
      <c r="N46" s="269" t="s">
        <v>322</v>
      </c>
      <c r="O46" s="269" t="s">
        <v>318</v>
      </c>
      <c r="P46" s="611" t="s">
        <v>311</v>
      </c>
      <c r="Q46" s="609">
        <v>300000000</v>
      </c>
      <c r="R46" s="270">
        <v>43488</v>
      </c>
      <c r="S46" s="615">
        <v>44500</v>
      </c>
      <c r="U46" s="552">
        <f t="shared" si="0"/>
        <v>0</v>
      </c>
      <c r="V46" s="553"/>
    </row>
    <row r="47" spans="1:22">
      <c r="A47" s="530" t="s">
        <v>7</v>
      </c>
      <c r="B47" s="505" t="s">
        <v>457</v>
      </c>
      <c r="C47" s="536" t="s">
        <v>324</v>
      </c>
      <c r="D47" s="506" t="s">
        <v>322</v>
      </c>
      <c r="E47" s="506" t="s">
        <v>318</v>
      </c>
      <c r="F47" s="576" t="s">
        <v>170</v>
      </c>
      <c r="G47" s="602">
        <v>480000000</v>
      </c>
      <c r="H47" s="507">
        <v>43488</v>
      </c>
      <c r="I47" s="581">
        <v>44469</v>
      </c>
      <c r="K47" s="530" t="s">
        <v>569</v>
      </c>
      <c r="L47" s="505" t="s">
        <v>456</v>
      </c>
      <c r="M47" s="536" t="s">
        <v>324</v>
      </c>
      <c r="N47" s="506" t="s">
        <v>322</v>
      </c>
      <c r="O47" s="506" t="s">
        <v>318</v>
      </c>
      <c r="P47" s="576" t="s">
        <v>297</v>
      </c>
      <c r="Q47" s="602">
        <v>480000000</v>
      </c>
      <c r="R47" s="507">
        <v>43488</v>
      </c>
      <c r="S47" s="581">
        <v>44500</v>
      </c>
      <c r="U47" s="510">
        <f t="shared" si="0"/>
        <v>0</v>
      </c>
    </row>
    <row r="48" spans="1:22">
      <c r="A48" s="530" t="s">
        <v>7</v>
      </c>
      <c r="B48" s="505" t="s">
        <v>457</v>
      </c>
      <c r="C48" s="536" t="s">
        <v>324</v>
      </c>
      <c r="D48" s="506" t="s">
        <v>322</v>
      </c>
      <c r="E48" s="506" t="s">
        <v>318</v>
      </c>
      <c r="F48" s="576" t="s">
        <v>237</v>
      </c>
      <c r="G48" s="602">
        <v>600000000</v>
      </c>
      <c r="H48" s="507">
        <v>43488</v>
      </c>
      <c r="I48" s="581">
        <v>44469</v>
      </c>
      <c r="K48" s="534" t="s">
        <v>569</v>
      </c>
      <c r="L48" s="505" t="s">
        <v>456</v>
      </c>
      <c r="M48" s="536" t="s">
        <v>324</v>
      </c>
      <c r="N48" s="506" t="s">
        <v>322</v>
      </c>
      <c r="O48" s="506" t="s">
        <v>318</v>
      </c>
      <c r="P48" s="576" t="s">
        <v>301</v>
      </c>
      <c r="Q48" s="602">
        <v>600000000</v>
      </c>
      <c r="R48" s="507">
        <v>43488</v>
      </c>
      <c r="S48" s="581">
        <v>44500</v>
      </c>
      <c r="U48" s="510">
        <f t="shared" si="0"/>
        <v>0</v>
      </c>
    </row>
    <row r="49" spans="1:22">
      <c r="A49" s="534" t="s">
        <v>7</v>
      </c>
      <c r="B49" s="505" t="s">
        <v>457</v>
      </c>
      <c r="C49" s="536" t="s">
        <v>324</v>
      </c>
      <c r="D49" s="506" t="s">
        <v>322</v>
      </c>
      <c r="E49" s="506" t="s">
        <v>318</v>
      </c>
      <c r="F49" s="576" t="s">
        <v>460</v>
      </c>
      <c r="G49" s="602">
        <v>480000000</v>
      </c>
      <c r="H49" s="507">
        <v>43488</v>
      </c>
      <c r="I49" s="581">
        <v>44469</v>
      </c>
      <c r="K49" s="534" t="s">
        <v>569</v>
      </c>
      <c r="L49" s="505" t="s">
        <v>456</v>
      </c>
      <c r="M49" s="536" t="s">
        <v>324</v>
      </c>
      <c r="N49" s="506" t="s">
        <v>322</v>
      </c>
      <c r="O49" s="506" t="s">
        <v>318</v>
      </c>
      <c r="P49" s="576" t="s">
        <v>458</v>
      </c>
      <c r="Q49" s="602">
        <v>480000000</v>
      </c>
      <c r="R49" s="507">
        <v>43488</v>
      </c>
      <c r="S49" s="581">
        <v>44500</v>
      </c>
      <c r="U49" s="510">
        <f t="shared" si="0"/>
        <v>0</v>
      </c>
    </row>
    <row r="50" spans="1:22">
      <c r="A50" s="534" t="s">
        <v>7</v>
      </c>
      <c r="B50" s="505" t="s">
        <v>457</v>
      </c>
      <c r="C50" s="536" t="s">
        <v>324</v>
      </c>
      <c r="D50" s="506" t="s">
        <v>322</v>
      </c>
      <c r="E50" s="506" t="s">
        <v>318</v>
      </c>
      <c r="F50" s="576" t="s">
        <v>203</v>
      </c>
      <c r="G50" s="602">
        <v>500000000</v>
      </c>
      <c r="H50" s="507">
        <v>43488</v>
      </c>
      <c r="I50" s="581">
        <v>44469</v>
      </c>
      <c r="K50" s="534" t="s">
        <v>569</v>
      </c>
      <c r="L50" s="505" t="s">
        <v>456</v>
      </c>
      <c r="M50" s="536" t="s">
        <v>324</v>
      </c>
      <c r="N50" s="506" t="s">
        <v>322</v>
      </c>
      <c r="O50" s="506" t="s">
        <v>318</v>
      </c>
      <c r="P50" s="579" t="s">
        <v>298</v>
      </c>
      <c r="Q50" s="602">
        <v>500000000</v>
      </c>
      <c r="R50" s="537">
        <v>43488</v>
      </c>
      <c r="S50" s="581">
        <v>44500</v>
      </c>
      <c r="U50" s="510">
        <f t="shared" si="0"/>
        <v>0</v>
      </c>
    </row>
    <row r="51" spans="1:22">
      <c r="A51" s="534" t="s">
        <v>7</v>
      </c>
      <c r="B51" s="505" t="s">
        <v>505</v>
      </c>
      <c r="C51" s="536" t="s">
        <v>324</v>
      </c>
      <c r="D51" s="506" t="s">
        <v>271</v>
      </c>
      <c r="E51" s="506" t="s">
        <v>318</v>
      </c>
      <c r="F51" s="579" t="s">
        <v>313</v>
      </c>
      <c r="G51" s="602">
        <v>400000000</v>
      </c>
      <c r="H51" s="537">
        <v>43817</v>
      </c>
      <c r="I51" s="581">
        <v>44469</v>
      </c>
      <c r="K51" s="534" t="s">
        <v>569</v>
      </c>
      <c r="L51" s="505" t="s">
        <v>667</v>
      </c>
      <c r="M51" s="536" t="s">
        <v>324</v>
      </c>
      <c r="N51" s="506" t="s">
        <v>271</v>
      </c>
      <c r="O51" s="506" t="s">
        <v>318</v>
      </c>
      <c r="P51" s="576" t="s">
        <v>313</v>
      </c>
      <c r="Q51" s="602">
        <v>400000000</v>
      </c>
      <c r="R51" s="537">
        <v>43817</v>
      </c>
      <c r="S51" s="581">
        <v>44500</v>
      </c>
      <c r="U51" s="510">
        <f t="shared" si="0"/>
        <v>0</v>
      </c>
    </row>
    <row r="52" spans="1:22">
      <c r="A52" s="534" t="s">
        <v>7</v>
      </c>
      <c r="B52" s="505" t="s">
        <v>505</v>
      </c>
      <c r="C52" s="536" t="s">
        <v>324</v>
      </c>
      <c r="D52" s="506" t="s">
        <v>271</v>
      </c>
      <c r="E52" s="506" t="s">
        <v>318</v>
      </c>
      <c r="F52" s="576" t="s">
        <v>563</v>
      </c>
      <c r="G52" s="602">
        <v>400000000</v>
      </c>
      <c r="H52" s="537">
        <v>43817</v>
      </c>
      <c r="I52" s="581">
        <v>44469</v>
      </c>
      <c r="K52" s="534" t="s">
        <v>569</v>
      </c>
      <c r="L52" s="505" t="s">
        <v>667</v>
      </c>
      <c r="M52" s="536" t="s">
        <v>324</v>
      </c>
      <c r="N52" s="506" t="s">
        <v>271</v>
      </c>
      <c r="O52" s="506" t="s">
        <v>318</v>
      </c>
      <c r="P52" s="576" t="s">
        <v>561</v>
      </c>
      <c r="Q52" s="602">
        <v>400000000</v>
      </c>
      <c r="R52" s="537">
        <v>43817</v>
      </c>
      <c r="S52" s="581">
        <v>44500</v>
      </c>
      <c r="U52" s="510">
        <f t="shared" si="0"/>
        <v>0</v>
      </c>
    </row>
    <row r="53" spans="1:22">
      <c r="A53" s="399" t="s">
        <v>7</v>
      </c>
      <c r="B53" s="268" t="s">
        <v>505</v>
      </c>
      <c r="C53" s="397" t="s">
        <v>324</v>
      </c>
      <c r="D53" s="269" t="s">
        <v>271</v>
      </c>
      <c r="E53" s="269" t="s">
        <v>318</v>
      </c>
      <c r="F53" s="611" t="s">
        <v>50</v>
      </c>
      <c r="G53" s="609">
        <v>400000000</v>
      </c>
      <c r="H53" s="614">
        <v>43817</v>
      </c>
      <c r="I53" s="615">
        <v>44469</v>
      </c>
      <c r="K53" s="399" t="s">
        <v>569</v>
      </c>
      <c r="L53" s="268" t="s">
        <v>667</v>
      </c>
      <c r="M53" s="397" t="s">
        <v>324</v>
      </c>
      <c r="N53" s="269" t="s">
        <v>271</v>
      </c>
      <c r="O53" s="269" t="s">
        <v>318</v>
      </c>
      <c r="P53" s="613" t="s">
        <v>311</v>
      </c>
      <c r="Q53" s="609">
        <v>400000000</v>
      </c>
      <c r="R53" s="614">
        <v>43817</v>
      </c>
      <c r="S53" s="615">
        <v>44500</v>
      </c>
      <c r="U53" s="510">
        <f t="shared" si="0"/>
        <v>0</v>
      </c>
    </row>
    <row r="54" spans="1:22" s="551" customFormat="1">
      <c r="A54" s="399" t="s">
        <v>7</v>
      </c>
      <c r="B54" s="268" t="s">
        <v>505</v>
      </c>
      <c r="C54" s="397" t="s">
        <v>324</v>
      </c>
      <c r="D54" s="269" t="s">
        <v>271</v>
      </c>
      <c r="E54" s="269" t="s">
        <v>318</v>
      </c>
      <c r="F54" s="613" t="s">
        <v>506</v>
      </c>
      <c r="G54" s="609">
        <v>300000000</v>
      </c>
      <c r="H54" s="614">
        <v>43817</v>
      </c>
      <c r="I54" s="615">
        <v>44469</v>
      </c>
      <c r="K54" s="267" t="s">
        <v>569</v>
      </c>
      <c r="L54" s="268" t="s">
        <v>667</v>
      </c>
      <c r="M54" s="269" t="s">
        <v>324</v>
      </c>
      <c r="N54" s="269" t="s">
        <v>271</v>
      </c>
      <c r="O54" s="269" t="s">
        <v>318</v>
      </c>
      <c r="P54" s="611" t="s">
        <v>668</v>
      </c>
      <c r="Q54" s="609">
        <v>300000000</v>
      </c>
      <c r="R54" s="270">
        <v>43817</v>
      </c>
      <c r="S54" s="846">
        <v>44500</v>
      </c>
      <c r="U54" s="552">
        <f t="shared" si="0"/>
        <v>0</v>
      </c>
      <c r="V54" s="553"/>
    </row>
    <row r="55" spans="1:22">
      <c r="A55" s="530" t="s">
        <v>7</v>
      </c>
      <c r="B55" s="505" t="s">
        <v>505</v>
      </c>
      <c r="C55" s="506" t="s">
        <v>324</v>
      </c>
      <c r="D55" s="506" t="s">
        <v>271</v>
      </c>
      <c r="E55" s="506" t="s">
        <v>318</v>
      </c>
      <c r="F55" s="576" t="s">
        <v>203</v>
      </c>
      <c r="G55" s="602">
        <v>300000000</v>
      </c>
      <c r="H55" s="507">
        <v>43817</v>
      </c>
      <c r="I55" s="679">
        <v>44469</v>
      </c>
      <c r="K55" s="530" t="s">
        <v>569</v>
      </c>
      <c r="L55" s="716" t="s">
        <v>667</v>
      </c>
      <c r="M55" s="681" t="s">
        <v>324</v>
      </c>
      <c r="N55" s="681" t="s">
        <v>271</v>
      </c>
      <c r="O55" s="681" t="s">
        <v>318</v>
      </c>
      <c r="P55" s="681" t="s">
        <v>298</v>
      </c>
      <c r="Q55" s="682">
        <v>300000000</v>
      </c>
      <c r="R55" s="537">
        <v>43817</v>
      </c>
      <c r="S55" s="679">
        <v>44500</v>
      </c>
      <c r="U55" s="510">
        <f t="shared" si="0"/>
        <v>0</v>
      </c>
    </row>
    <row r="56" spans="1:22">
      <c r="A56" s="530" t="s">
        <v>7</v>
      </c>
      <c r="B56" s="716" t="s">
        <v>560</v>
      </c>
      <c r="C56" s="681" t="s">
        <v>324</v>
      </c>
      <c r="D56" s="681" t="s">
        <v>271</v>
      </c>
      <c r="E56" s="681" t="s">
        <v>316</v>
      </c>
      <c r="F56" s="681" t="s">
        <v>561</v>
      </c>
      <c r="G56" s="682">
        <v>400000000</v>
      </c>
      <c r="H56" s="537">
        <v>44209</v>
      </c>
      <c r="I56" s="679">
        <v>44469</v>
      </c>
      <c r="K56" s="530" t="s">
        <v>569</v>
      </c>
      <c r="L56" s="505" t="s">
        <v>669</v>
      </c>
      <c r="M56" s="536" t="s">
        <v>324</v>
      </c>
      <c r="N56" s="506" t="s">
        <v>271</v>
      </c>
      <c r="O56" s="506" t="s">
        <v>316</v>
      </c>
      <c r="P56" s="536" t="s">
        <v>561</v>
      </c>
      <c r="Q56" s="649">
        <v>400000000</v>
      </c>
      <c r="R56" s="507">
        <v>44209</v>
      </c>
      <c r="S56" s="679">
        <v>44500</v>
      </c>
      <c r="U56" s="510">
        <f t="shared" si="0"/>
        <v>0</v>
      </c>
    </row>
    <row r="57" spans="1:22">
      <c r="A57" s="530" t="s">
        <v>7</v>
      </c>
      <c r="B57" s="505" t="s">
        <v>560</v>
      </c>
      <c r="C57" s="536" t="s">
        <v>324</v>
      </c>
      <c r="D57" s="506" t="s">
        <v>271</v>
      </c>
      <c r="E57" s="506" t="s">
        <v>316</v>
      </c>
      <c r="F57" s="536" t="s">
        <v>565</v>
      </c>
      <c r="G57" s="649">
        <v>400000000</v>
      </c>
      <c r="H57" s="507">
        <v>44209</v>
      </c>
      <c r="I57" s="679">
        <v>44469</v>
      </c>
      <c r="K57" s="530" t="s">
        <v>569</v>
      </c>
      <c r="L57" s="505" t="s">
        <v>669</v>
      </c>
      <c r="M57" s="536" t="s">
        <v>324</v>
      </c>
      <c r="N57" s="506" t="s">
        <v>271</v>
      </c>
      <c r="O57" s="506" t="s">
        <v>316</v>
      </c>
      <c r="P57" s="536" t="s">
        <v>670</v>
      </c>
      <c r="Q57" s="649">
        <v>400000000</v>
      </c>
      <c r="R57" s="507">
        <v>44209</v>
      </c>
      <c r="S57" s="679">
        <v>44500</v>
      </c>
      <c r="U57" s="510">
        <f t="shared" si="0"/>
        <v>0</v>
      </c>
    </row>
    <row r="58" spans="1:22">
      <c r="A58" s="530" t="s">
        <v>7</v>
      </c>
      <c r="B58" s="505" t="s">
        <v>560</v>
      </c>
      <c r="C58" s="536" t="s">
        <v>324</v>
      </c>
      <c r="D58" s="506" t="s">
        <v>271</v>
      </c>
      <c r="E58" s="506" t="s">
        <v>316</v>
      </c>
      <c r="F58" s="536" t="s">
        <v>208</v>
      </c>
      <c r="G58" s="649">
        <v>400000000</v>
      </c>
      <c r="H58" s="507">
        <v>44209</v>
      </c>
      <c r="I58" s="679">
        <v>44469</v>
      </c>
      <c r="K58" s="530" t="s">
        <v>569</v>
      </c>
      <c r="L58" s="505" t="s">
        <v>669</v>
      </c>
      <c r="M58" s="536" t="s">
        <v>324</v>
      </c>
      <c r="N58" s="506" t="s">
        <v>271</v>
      </c>
      <c r="O58" s="506" t="s">
        <v>316</v>
      </c>
      <c r="P58" s="536" t="s">
        <v>296</v>
      </c>
      <c r="Q58" s="649">
        <v>400000000</v>
      </c>
      <c r="R58" s="507">
        <v>44209</v>
      </c>
      <c r="S58" s="679">
        <v>44500</v>
      </c>
      <c r="U58" s="510">
        <f t="shared" si="0"/>
        <v>0</v>
      </c>
    </row>
    <row r="59" spans="1:22">
      <c r="A59" s="530" t="s">
        <v>7</v>
      </c>
      <c r="B59" s="505" t="s">
        <v>560</v>
      </c>
      <c r="C59" s="536" t="s">
        <v>324</v>
      </c>
      <c r="D59" s="506" t="s">
        <v>271</v>
      </c>
      <c r="E59" s="506" t="s">
        <v>316</v>
      </c>
      <c r="F59" s="536" t="s">
        <v>294</v>
      </c>
      <c r="G59" s="649">
        <v>400000000</v>
      </c>
      <c r="H59" s="507">
        <v>44209</v>
      </c>
      <c r="I59" s="679">
        <v>44469</v>
      </c>
      <c r="K59" s="530" t="s">
        <v>569</v>
      </c>
      <c r="L59" s="505" t="s">
        <v>669</v>
      </c>
      <c r="M59" s="536" t="s">
        <v>324</v>
      </c>
      <c r="N59" s="506" t="s">
        <v>271</v>
      </c>
      <c r="O59" s="506" t="s">
        <v>316</v>
      </c>
      <c r="P59" s="536" t="s">
        <v>294</v>
      </c>
      <c r="Q59" s="649">
        <v>400000000</v>
      </c>
      <c r="R59" s="507">
        <v>44209</v>
      </c>
      <c r="S59" s="679">
        <v>44500</v>
      </c>
      <c r="U59" s="510">
        <f t="shared" si="0"/>
        <v>0</v>
      </c>
    </row>
    <row r="60" spans="1:22">
      <c r="A60" s="530" t="s">
        <v>7</v>
      </c>
      <c r="B60" s="505" t="s">
        <v>560</v>
      </c>
      <c r="C60" s="536" t="s">
        <v>324</v>
      </c>
      <c r="D60" s="506" t="s">
        <v>271</v>
      </c>
      <c r="E60" s="506" t="s">
        <v>316</v>
      </c>
      <c r="F60" s="536" t="s">
        <v>567</v>
      </c>
      <c r="G60" s="649">
        <v>400000000</v>
      </c>
      <c r="H60" s="507">
        <v>44209</v>
      </c>
      <c r="I60" s="679">
        <v>44469</v>
      </c>
      <c r="K60" s="530" t="s">
        <v>569</v>
      </c>
      <c r="L60" s="505" t="s">
        <v>669</v>
      </c>
      <c r="M60" s="536" t="s">
        <v>324</v>
      </c>
      <c r="N60" s="506" t="s">
        <v>271</v>
      </c>
      <c r="O60" s="506" t="s">
        <v>316</v>
      </c>
      <c r="P60" s="536" t="s">
        <v>566</v>
      </c>
      <c r="Q60" s="649">
        <v>400000000</v>
      </c>
      <c r="R60" s="507">
        <v>44209</v>
      </c>
      <c r="S60" s="679">
        <v>44500</v>
      </c>
      <c r="U60" s="510">
        <f t="shared" si="0"/>
        <v>0</v>
      </c>
    </row>
    <row r="61" spans="1:22" s="551" customFormat="1">
      <c r="A61" s="267"/>
      <c r="B61" s="268"/>
      <c r="C61" s="397"/>
      <c r="D61" s="269"/>
      <c r="E61" s="269"/>
      <c r="F61" s="397"/>
      <c r="G61" s="845"/>
      <c r="H61" s="270"/>
      <c r="I61" s="846"/>
      <c r="K61" s="267" t="s">
        <v>569</v>
      </c>
      <c r="L61" s="268" t="s">
        <v>643</v>
      </c>
      <c r="M61" s="397" t="s">
        <v>324</v>
      </c>
      <c r="N61" s="269" t="s">
        <v>647</v>
      </c>
      <c r="O61" s="269" t="s">
        <v>644</v>
      </c>
      <c r="P61" s="397" t="s">
        <v>289</v>
      </c>
      <c r="Q61" s="845">
        <v>150000000</v>
      </c>
      <c r="R61" s="270">
        <v>44447</v>
      </c>
      <c r="S61" s="846">
        <v>44500</v>
      </c>
      <c r="U61" s="552">
        <f t="shared" si="0"/>
        <v>150000000</v>
      </c>
      <c r="V61" s="553"/>
    </row>
    <row r="62" spans="1:22">
      <c r="A62" s="530"/>
      <c r="B62" s="505"/>
      <c r="C62" s="536"/>
      <c r="D62" s="506"/>
      <c r="E62" s="506"/>
      <c r="F62" s="536"/>
      <c r="G62" s="649"/>
      <c r="H62" s="507"/>
      <c r="I62" s="679"/>
      <c r="K62" s="530" t="s">
        <v>569</v>
      </c>
      <c r="L62" s="505" t="s">
        <v>643</v>
      </c>
      <c r="M62" s="536" t="s">
        <v>324</v>
      </c>
      <c r="N62" s="506" t="s">
        <v>647</v>
      </c>
      <c r="O62" s="506" t="s">
        <v>644</v>
      </c>
      <c r="P62" s="536" t="s">
        <v>628</v>
      </c>
      <c r="Q62" s="649">
        <v>150000000</v>
      </c>
      <c r="R62" s="507">
        <v>44447</v>
      </c>
      <c r="S62" s="679">
        <v>44500</v>
      </c>
      <c r="U62" s="510">
        <f t="shared" si="0"/>
        <v>150000000</v>
      </c>
    </row>
    <row r="63" spans="1:22">
      <c r="A63" s="530"/>
      <c r="B63" s="505"/>
      <c r="C63" s="536"/>
      <c r="D63" s="506"/>
      <c r="E63" s="506"/>
      <c r="F63" s="536"/>
      <c r="G63" s="649"/>
      <c r="H63" s="507"/>
      <c r="I63" s="679"/>
      <c r="K63" s="530" t="s">
        <v>569</v>
      </c>
      <c r="L63" s="505" t="s">
        <v>643</v>
      </c>
      <c r="M63" s="536" t="s">
        <v>324</v>
      </c>
      <c r="N63" s="506" t="s">
        <v>647</v>
      </c>
      <c r="O63" s="506" t="s">
        <v>644</v>
      </c>
      <c r="P63" s="536" t="s">
        <v>305</v>
      </c>
      <c r="Q63" s="649">
        <v>150000000</v>
      </c>
      <c r="R63" s="507">
        <v>44447</v>
      </c>
      <c r="S63" s="679">
        <v>44500</v>
      </c>
      <c r="U63" s="510">
        <f t="shared" si="0"/>
        <v>150000000</v>
      </c>
    </row>
    <row r="64" spans="1:22">
      <c r="A64" s="530"/>
      <c r="B64" s="505"/>
      <c r="C64" s="536"/>
      <c r="D64" s="506"/>
      <c r="E64" s="506"/>
      <c r="F64" s="536"/>
      <c r="G64" s="649"/>
      <c r="H64" s="507"/>
      <c r="I64" s="679"/>
      <c r="K64" s="530" t="s">
        <v>569</v>
      </c>
      <c r="L64" s="505" t="s">
        <v>643</v>
      </c>
      <c r="M64" s="536" t="s">
        <v>324</v>
      </c>
      <c r="N64" s="506" t="s">
        <v>647</v>
      </c>
      <c r="O64" s="506" t="s">
        <v>644</v>
      </c>
      <c r="P64" s="536" t="s">
        <v>279</v>
      </c>
      <c r="Q64" s="649">
        <v>150000000</v>
      </c>
      <c r="R64" s="507">
        <v>44447</v>
      </c>
      <c r="S64" s="679">
        <v>44500</v>
      </c>
      <c r="U64" s="510">
        <f t="shared" si="0"/>
        <v>150000000</v>
      </c>
    </row>
    <row r="65" spans="1:22">
      <c r="A65" s="530"/>
      <c r="B65" s="505"/>
      <c r="C65" s="536"/>
      <c r="D65" s="506"/>
      <c r="E65" s="506"/>
      <c r="F65" s="536"/>
      <c r="G65" s="649"/>
      <c r="H65" s="507"/>
      <c r="I65" s="679"/>
      <c r="K65" s="530" t="s">
        <v>569</v>
      </c>
      <c r="L65" s="505" t="s">
        <v>614</v>
      </c>
      <c r="M65" s="536" t="s">
        <v>324</v>
      </c>
      <c r="N65" s="506" t="s">
        <v>647</v>
      </c>
      <c r="O65" s="506" t="s">
        <v>321</v>
      </c>
      <c r="P65" s="536" t="s">
        <v>218</v>
      </c>
      <c r="Q65" s="649">
        <v>200000000</v>
      </c>
      <c r="R65" s="507">
        <v>44484</v>
      </c>
      <c r="S65" s="679">
        <v>44500</v>
      </c>
      <c r="U65" s="510">
        <f t="shared" si="0"/>
        <v>200000000</v>
      </c>
    </row>
    <row r="66" spans="1:22">
      <c r="A66" s="530"/>
      <c r="B66" s="505"/>
      <c r="C66" s="536"/>
      <c r="D66" s="506"/>
      <c r="E66" s="506"/>
      <c r="F66" s="536"/>
      <c r="G66" s="649"/>
      <c r="H66" s="507"/>
      <c r="I66" s="679"/>
      <c r="K66" s="530" t="s">
        <v>569</v>
      </c>
      <c r="L66" s="505" t="s">
        <v>614</v>
      </c>
      <c r="M66" s="536" t="s">
        <v>324</v>
      </c>
      <c r="N66" s="506" t="s">
        <v>647</v>
      </c>
      <c r="O66" s="506" t="s">
        <v>321</v>
      </c>
      <c r="P66" s="536" t="s">
        <v>208</v>
      </c>
      <c r="Q66" s="649">
        <v>200000000</v>
      </c>
      <c r="R66" s="507">
        <v>44484</v>
      </c>
      <c r="S66" s="679">
        <v>44500</v>
      </c>
      <c r="U66" s="510">
        <f t="shared" si="0"/>
        <v>200000000</v>
      </c>
    </row>
    <row r="67" spans="1:22" s="551" customFormat="1">
      <c r="A67" s="267"/>
      <c r="B67" s="268"/>
      <c r="C67" s="397"/>
      <c r="D67" s="269"/>
      <c r="E67" s="269"/>
      <c r="F67" s="397"/>
      <c r="G67" s="845"/>
      <c r="H67" s="270"/>
      <c r="I67" s="846"/>
      <c r="K67" s="267" t="s">
        <v>569</v>
      </c>
      <c r="L67" s="268" t="s">
        <v>614</v>
      </c>
      <c r="M67" s="397" t="s">
        <v>324</v>
      </c>
      <c r="N67" s="269" t="s">
        <v>647</v>
      </c>
      <c r="O67" s="269" t="s">
        <v>321</v>
      </c>
      <c r="P67" s="397" t="s">
        <v>641</v>
      </c>
      <c r="Q67" s="845">
        <v>200000000</v>
      </c>
      <c r="R67" s="270">
        <v>44484</v>
      </c>
      <c r="S67" s="846">
        <v>44500</v>
      </c>
      <c r="U67" s="552">
        <f t="shared" si="0"/>
        <v>200000000</v>
      </c>
      <c r="V67" s="553"/>
    </row>
    <row r="68" spans="1:22" s="551" customFormat="1">
      <c r="A68" s="267"/>
      <c r="B68" s="268"/>
      <c r="C68" s="397"/>
      <c r="D68" s="269"/>
      <c r="E68" s="269"/>
      <c r="F68" s="397"/>
      <c r="G68" s="845"/>
      <c r="H68" s="270"/>
      <c r="I68" s="846"/>
      <c r="K68" s="530" t="s">
        <v>569</v>
      </c>
      <c r="L68" s="505" t="s">
        <v>614</v>
      </c>
      <c r="M68" s="536" t="s">
        <v>324</v>
      </c>
      <c r="N68" s="506" t="s">
        <v>647</v>
      </c>
      <c r="O68" s="506" t="s">
        <v>321</v>
      </c>
      <c r="P68" s="536" t="s">
        <v>166</v>
      </c>
      <c r="Q68" s="649">
        <v>200000000</v>
      </c>
      <c r="R68" s="507">
        <v>44484</v>
      </c>
      <c r="S68" s="679">
        <v>44500</v>
      </c>
      <c r="U68" s="510">
        <f t="shared" ref="U68:U131" si="1">Q68-G68</f>
        <v>200000000</v>
      </c>
      <c r="V68" s="553"/>
    </row>
    <row r="69" spans="1:22" ht="17.25" thickBot="1">
      <c r="A69" s="530"/>
      <c r="B69" s="505"/>
      <c r="C69" s="536"/>
      <c r="D69" s="506"/>
      <c r="E69" s="506"/>
      <c r="F69" s="536"/>
      <c r="G69" s="649"/>
      <c r="H69" s="507"/>
      <c r="I69" s="679"/>
      <c r="K69" s="542" t="s">
        <v>569</v>
      </c>
      <c r="L69" s="541" t="s">
        <v>614</v>
      </c>
      <c r="M69" s="542" t="s">
        <v>324</v>
      </c>
      <c r="N69" s="542" t="s">
        <v>647</v>
      </c>
      <c r="O69" s="542" t="s">
        <v>321</v>
      </c>
      <c r="P69" s="542" t="s">
        <v>619</v>
      </c>
      <c r="Q69" s="684">
        <v>200000000</v>
      </c>
      <c r="R69" s="543">
        <v>44484</v>
      </c>
      <c r="S69" s="679">
        <v>44500</v>
      </c>
      <c r="U69" s="510">
        <f t="shared" si="1"/>
        <v>200000000</v>
      </c>
    </row>
    <row r="70" spans="1:22" ht="17.25" thickTop="1">
      <c r="A70" s="531" t="s">
        <v>31</v>
      </c>
      <c r="B70" s="538" t="s">
        <v>489</v>
      </c>
      <c r="C70" s="531" t="s">
        <v>324</v>
      </c>
      <c r="D70" s="531" t="s">
        <v>270</v>
      </c>
      <c r="E70" s="531" t="s">
        <v>321</v>
      </c>
      <c r="F70" s="531" t="s">
        <v>218</v>
      </c>
      <c r="G70" s="677">
        <v>786579222</v>
      </c>
      <c r="H70" s="532">
        <v>43640</v>
      </c>
      <c r="I70" s="508">
        <v>44469</v>
      </c>
      <c r="K70" s="539" t="s">
        <v>645</v>
      </c>
      <c r="L70" s="538" t="s">
        <v>671</v>
      </c>
      <c r="M70" s="531" t="s">
        <v>324</v>
      </c>
      <c r="N70" s="531" t="s">
        <v>647</v>
      </c>
      <c r="O70" s="531" t="s">
        <v>321</v>
      </c>
      <c r="P70" s="578" t="s">
        <v>309</v>
      </c>
      <c r="Q70" s="602">
        <v>786579222</v>
      </c>
      <c r="R70" s="532">
        <v>43640</v>
      </c>
      <c r="S70" s="577">
        <v>44500</v>
      </c>
      <c r="U70" s="510">
        <f t="shared" si="1"/>
        <v>0</v>
      </c>
    </row>
    <row r="71" spans="1:22">
      <c r="A71" s="539" t="s">
        <v>31</v>
      </c>
      <c r="B71" s="538" t="s">
        <v>380</v>
      </c>
      <c r="C71" s="531" t="s">
        <v>324</v>
      </c>
      <c r="D71" s="531" t="s">
        <v>272</v>
      </c>
      <c r="E71" s="531" t="s">
        <v>316</v>
      </c>
      <c r="F71" s="578" t="s">
        <v>294</v>
      </c>
      <c r="G71" s="602">
        <v>1123576760</v>
      </c>
      <c r="H71" s="532">
        <v>42741</v>
      </c>
      <c r="I71" s="577">
        <v>44469</v>
      </c>
      <c r="K71" s="530" t="s">
        <v>645</v>
      </c>
      <c r="L71" s="505" t="s">
        <v>672</v>
      </c>
      <c r="M71" s="506" t="s">
        <v>324</v>
      </c>
      <c r="N71" s="506" t="s">
        <v>271</v>
      </c>
      <c r="O71" s="506" t="s">
        <v>316</v>
      </c>
      <c r="P71" s="576" t="s">
        <v>294</v>
      </c>
      <c r="Q71" s="602">
        <v>1123576760</v>
      </c>
      <c r="R71" s="507">
        <v>42741</v>
      </c>
      <c r="S71" s="577">
        <v>44500</v>
      </c>
      <c r="U71" s="510">
        <f t="shared" si="1"/>
        <v>0</v>
      </c>
    </row>
    <row r="72" spans="1:22">
      <c r="A72" s="530" t="s">
        <v>31</v>
      </c>
      <c r="B72" s="505" t="s">
        <v>380</v>
      </c>
      <c r="C72" s="506" t="s">
        <v>324</v>
      </c>
      <c r="D72" s="506" t="s">
        <v>272</v>
      </c>
      <c r="E72" s="506" t="s">
        <v>316</v>
      </c>
      <c r="F72" s="576" t="s">
        <v>613</v>
      </c>
      <c r="G72" s="602">
        <v>798763197</v>
      </c>
      <c r="H72" s="507">
        <v>42741</v>
      </c>
      <c r="I72" s="577">
        <v>44469</v>
      </c>
      <c r="K72" s="530" t="s">
        <v>645</v>
      </c>
      <c r="L72" s="505" t="s">
        <v>672</v>
      </c>
      <c r="M72" s="506" t="s">
        <v>324</v>
      </c>
      <c r="N72" s="506" t="s">
        <v>271</v>
      </c>
      <c r="O72" s="506" t="s">
        <v>316</v>
      </c>
      <c r="P72" s="576" t="s">
        <v>613</v>
      </c>
      <c r="Q72" s="602">
        <v>798763197</v>
      </c>
      <c r="R72" s="507">
        <v>42741</v>
      </c>
      <c r="S72" s="577">
        <v>44500</v>
      </c>
      <c r="U72" s="510">
        <f t="shared" si="1"/>
        <v>0</v>
      </c>
    </row>
    <row r="73" spans="1:22">
      <c r="A73" s="530" t="s">
        <v>31</v>
      </c>
      <c r="B73" s="505" t="s">
        <v>381</v>
      </c>
      <c r="C73" s="506" t="s">
        <v>324</v>
      </c>
      <c r="D73" s="506" t="s">
        <v>271</v>
      </c>
      <c r="E73" s="506" t="s">
        <v>319</v>
      </c>
      <c r="F73" s="576" t="s">
        <v>295</v>
      </c>
      <c r="G73" s="602">
        <v>756337413</v>
      </c>
      <c r="H73" s="507">
        <v>42772</v>
      </c>
      <c r="I73" s="577">
        <v>44469</v>
      </c>
      <c r="K73" s="530" t="s">
        <v>645</v>
      </c>
      <c r="L73" s="505" t="s">
        <v>673</v>
      </c>
      <c r="M73" s="506" t="s">
        <v>324</v>
      </c>
      <c r="N73" s="506" t="s">
        <v>271</v>
      </c>
      <c r="O73" s="506" t="s">
        <v>318</v>
      </c>
      <c r="P73" s="576" t="s">
        <v>295</v>
      </c>
      <c r="Q73" s="602">
        <v>756337413</v>
      </c>
      <c r="R73" s="507">
        <v>42772</v>
      </c>
      <c r="S73" s="577">
        <v>44500</v>
      </c>
      <c r="U73" s="510">
        <f t="shared" si="1"/>
        <v>0</v>
      </c>
      <c r="V73" s="533"/>
    </row>
    <row r="74" spans="1:22">
      <c r="A74" s="530" t="s">
        <v>31</v>
      </c>
      <c r="B74" s="505" t="s">
        <v>382</v>
      </c>
      <c r="C74" s="506" t="s">
        <v>328</v>
      </c>
      <c r="D74" s="506" t="s">
        <v>270</v>
      </c>
      <c r="E74" s="506" t="s">
        <v>319</v>
      </c>
      <c r="F74" s="576" t="s">
        <v>297</v>
      </c>
      <c r="G74" s="602">
        <v>307323526</v>
      </c>
      <c r="H74" s="507">
        <v>42800</v>
      </c>
      <c r="I74" s="577">
        <v>44469</v>
      </c>
      <c r="K74" s="530" t="s">
        <v>645</v>
      </c>
      <c r="L74" s="505" t="s">
        <v>674</v>
      </c>
      <c r="M74" s="506" t="s">
        <v>665</v>
      </c>
      <c r="N74" s="506" t="s">
        <v>647</v>
      </c>
      <c r="O74" s="506" t="s">
        <v>318</v>
      </c>
      <c r="P74" s="576" t="s">
        <v>297</v>
      </c>
      <c r="Q74" s="602">
        <v>307323526</v>
      </c>
      <c r="R74" s="507">
        <v>43056</v>
      </c>
      <c r="S74" s="577">
        <v>44500</v>
      </c>
      <c r="U74" s="510">
        <f t="shared" si="1"/>
        <v>0</v>
      </c>
    </row>
    <row r="75" spans="1:22">
      <c r="A75" s="530" t="s">
        <v>31</v>
      </c>
      <c r="B75" s="505" t="s">
        <v>383</v>
      </c>
      <c r="C75" s="506" t="s">
        <v>324</v>
      </c>
      <c r="D75" s="506" t="s">
        <v>273</v>
      </c>
      <c r="E75" s="506" t="s">
        <v>319</v>
      </c>
      <c r="F75" s="576" t="s">
        <v>295</v>
      </c>
      <c r="G75" s="602">
        <v>255588950</v>
      </c>
      <c r="H75" s="507">
        <v>42800</v>
      </c>
      <c r="I75" s="577">
        <v>44469</v>
      </c>
      <c r="K75" s="530" t="s">
        <v>645</v>
      </c>
      <c r="L75" s="505" t="s">
        <v>675</v>
      </c>
      <c r="M75" s="506" t="s">
        <v>324</v>
      </c>
      <c r="N75" s="506" t="s">
        <v>651</v>
      </c>
      <c r="O75" s="506" t="s">
        <v>318</v>
      </c>
      <c r="P75" s="576" t="s">
        <v>295</v>
      </c>
      <c r="Q75" s="602">
        <v>255588950</v>
      </c>
      <c r="R75" s="507">
        <v>42800</v>
      </c>
      <c r="S75" s="577">
        <v>44500</v>
      </c>
      <c r="U75" s="510">
        <f t="shared" si="1"/>
        <v>0</v>
      </c>
    </row>
    <row r="76" spans="1:22">
      <c r="A76" s="530" t="s">
        <v>31</v>
      </c>
      <c r="B76" s="505" t="s">
        <v>383</v>
      </c>
      <c r="C76" s="506" t="s">
        <v>324</v>
      </c>
      <c r="D76" s="506" t="s">
        <v>273</v>
      </c>
      <c r="E76" s="506" t="s">
        <v>319</v>
      </c>
      <c r="F76" s="576" t="s">
        <v>298</v>
      </c>
      <c r="G76" s="602">
        <v>258539391</v>
      </c>
      <c r="H76" s="507">
        <v>42800</v>
      </c>
      <c r="I76" s="577">
        <v>44469</v>
      </c>
      <c r="K76" s="530" t="s">
        <v>645</v>
      </c>
      <c r="L76" s="505" t="s">
        <v>675</v>
      </c>
      <c r="M76" s="506" t="s">
        <v>324</v>
      </c>
      <c r="N76" s="506" t="s">
        <v>651</v>
      </c>
      <c r="O76" s="506" t="s">
        <v>318</v>
      </c>
      <c r="P76" s="576" t="s">
        <v>298</v>
      </c>
      <c r="Q76" s="602">
        <v>258539391</v>
      </c>
      <c r="R76" s="507">
        <v>42800</v>
      </c>
      <c r="S76" s="577">
        <v>44500</v>
      </c>
      <c r="U76" s="510">
        <f t="shared" si="1"/>
        <v>0</v>
      </c>
    </row>
    <row r="77" spans="1:22">
      <c r="A77" s="530" t="s">
        <v>31</v>
      </c>
      <c r="B77" s="505" t="s">
        <v>383</v>
      </c>
      <c r="C77" s="506" t="s">
        <v>324</v>
      </c>
      <c r="D77" s="506" t="s">
        <v>273</v>
      </c>
      <c r="E77" s="506" t="s">
        <v>319</v>
      </c>
      <c r="F77" s="576" t="s">
        <v>310</v>
      </c>
      <c r="G77" s="602">
        <v>256994133</v>
      </c>
      <c r="H77" s="507">
        <v>42800</v>
      </c>
      <c r="I77" s="577">
        <v>44469</v>
      </c>
      <c r="K77" s="530" t="s">
        <v>645</v>
      </c>
      <c r="L77" s="505" t="s">
        <v>675</v>
      </c>
      <c r="M77" s="506" t="s">
        <v>324</v>
      </c>
      <c r="N77" s="506" t="s">
        <v>651</v>
      </c>
      <c r="O77" s="506" t="s">
        <v>318</v>
      </c>
      <c r="P77" s="576" t="s">
        <v>310</v>
      </c>
      <c r="Q77" s="602">
        <v>256994133</v>
      </c>
      <c r="R77" s="507">
        <v>42800</v>
      </c>
      <c r="S77" s="577">
        <v>44500</v>
      </c>
      <c r="U77" s="510">
        <f t="shared" si="1"/>
        <v>0</v>
      </c>
    </row>
    <row r="78" spans="1:22" s="551" customFormat="1">
      <c r="A78" s="267" t="s">
        <v>31</v>
      </c>
      <c r="B78" s="268" t="s">
        <v>383</v>
      </c>
      <c r="C78" s="269" t="s">
        <v>324</v>
      </c>
      <c r="D78" s="269" t="s">
        <v>273</v>
      </c>
      <c r="E78" s="269" t="s">
        <v>319</v>
      </c>
      <c r="F78" s="611" t="s">
        <v>311</v>
      </c>
      <c r="G78" s="609">
        <v>257549840</v>
      </c>
      <c r="H78" s="270">
        <v>42800</v>
      </c>
      <c r="I78" s="612">
        <v>44469</v>
      </c>
      <c r="K78" s="267" t="s">
        <v>645</v>
      </c>
      <c r="L78" s="268" t="s">
        <v>675</v>
      </c>
      <c r="M78" s="269" t="s">
        <v>324</v>
      </c>
      <c r="N78" s="269" t="s">
        <v>651</v>
      </c>
      <c r="O78" s="269" t="s">
        <v>318</v>
      </c>
      <c r="P78" s="611" t="s">
        <v>311</v>
      </c>
      <c r="Q78" s="609">
        <v>257549840</v>
      </c>
      <c r="R78" s="270">
        <v>42800</v>
      </c>
      <c r="S78" s="612">
        <v>44500</v>
      </c>
      <c r="U78" s="552">
        <f t="shared" si="1"/>
        <v>0</v>
      </c>
      <c r="V78" s="553"/>
    </row>
    <row r="79" spans="1:22">
      <c r="A79" s="530" t="s">
        <v>31</v>
      </c>
      <c r="B79" s="505" t="s">
        <v>587</v>
      </c>
      <c r="C79" s="506" t="s">
        <v>324</v>
      </c>
      <c r="D79" s="506" t="s">
        <v>273</v>
      </c>
      <c r="E79" s="506" t="s">
        <v>319</v>
      </c>
      <c r="F79" s="576" t="s">
        <v>295</v>
      </c>
      <c r="G79" s="602">
        <v>671455711</v>
      </c>
      <c r="H79" s="507">
        <v>43264</v>
      </c>
      <c r="I79" s="577">
        <v>44469</v>
      </c>
      <c r="K79" s="530" t="s">
        <v>645</v>
      </c>
      <c r="L79" s="505" t="s">
        <v>676</v>
      </c>
      <c r="M79" s="506" t="s">
        <v>324</v>
      </c>
      <c r="N79" s="506" t="s">
        <v>651</v>
      </c>
      <c r="O79" s="506" t="s">
        <v>318</v>
      </c>
      <c r="P79" s="576" t="s">
        <v>295</v>
      </c>
      <c r="Q79" s="602">
        <v>671455711</v>
      </c>
      <c r="R79" s="507">
        <v>43264</v>
      </c>
      <c r="S79" s="577">
        <v>44500</v>
      </c>
      <c r="U79" s="510">
        <f t="shared" si="1"/>
        <v>0</v>
      </c>
      <c r="V79" s="544"/>
    </row>
    <row r="80" spans="1:22">
      <c r="A80" s="530" t="s">
        <v>31</v>
      </c>
      <c r="B80" s="505" t="s">
        <v>588</v>
      </c>
      <c r="C80" s="506" t="s">
        <v>324</v>
      </c>
      <c r="D80" s="506" t="s">
        <v>271</v>
      </c>
      <c r="E80" s="506" t="s">
        <v>319</v>
      </c>
      <c r="F80" s="576" t="s">
        <v>299</v>
      </c>
      <c r="G80" s="602">
        <v>287169673</v>
      </c>
      <c r="H80" s="507">
        <v>43487</v>
      </c>
      <c r="I80" s="577">
        <v>44469</v>
      </c>
      <c r="K80" s="530" t="s">
        <v>645</v>
      </c>
      <c r="L80" s="505" t="s">
        <v>677</v>
      </c>
      <c r="M80" s="506" t="s">
        <v>324</v>
      </c>
      <c r="N80" s="506" t="s">
        <v>271</v>
      </c>
      <c r="O80" s="506" t="s">
        <v>318</v>
      </c>
      <c r="P80" s="506" t="s">
        <v>299</v>
      </c>
      <c r="Q80" s="649">
        <v>287169673</v>
      </c>
      <c r="R80" s="507">
        <v>43487</v>
      </c>
      <c r="S80" s="577">
        <v>44500</v>
      </c>
      <c r="U80" s="510">
        <f t="shared" si="1"/>
        <v>0</v>
      </c>
      <c r="V80" s="533"/>
    </row>
    <row r="81" spans="1:22">
      <c r="A81" s="530" t="s">
        <v>31</v>
      </c>
      <c r="B81" s="505" t="s">
        <v>588</v>
      </c>
      <c r="C81" s="506" t="s">
        <v>324</v>
      </c>
      <c r="D81" s="506" t="s">
        <v>271</v>
      </c>
      <c r="E81" s="506" t="s">
        <v>319</v>
      </c>
      <c r="F81" s="506" t="s">
        <v>276</v>
      </c>
      <c r="G81" s="649">
        <v>246618331</v>
      </c>
      <c r="H81" s="507">
        <v>43487</v>
      </c>
      <c r="I81" s="577">
        <v>44469</v>
      </c>
      <c r="K81" s="530" t="s">
        <v>645</v>
      </c>
      <c r="L81" s="505" t="s">
        <v>677</v>
      </c>
      <c r="M81" s="506" t="s">
        <v>324</v>
      </c>
      <c r="N81" s="506" t="s">
        <v>271</v>
      </c>
      <c r="O81" s="506" t="s">
        <v>318</v>
      </c>
      <c r="P81" s="576" t="s">
        <v>276</v>
      </c>
      <c r="Q81" s="602">
        <v>246618331</v>
      </c>
      <c r="R81" s="507">
        <v>43487</v>
      </c>
      <c r="S81" s="577">
        <v>44500</v>
      </c>
      <c r="U81" s="510">
        <f t="shared" si="1"/>
        <v>0</v>
      </c>
    </row>
    <row r="82" spans="1:22">
      <c r="A82" s="530" t="s">
        <v>31</v>
      </c>
      <c r="B82" s="505" t="s">
        <v>588</v>
      </c>
      <c r="C82" s="506" t="s">
        <v>324</v>
      </c>
      <c r="D82" s="506" t="s">
        <v>271</v>
      </c>
      <c r="E82" s="506" t="s">
        <v>319</v>
      </c>
      <c r="F82" s="576" t="s">
        <v>301</v>
      </c>
      <c r="G82" s="602">
        <v>503548464</v>
      </c>
      <c r="H82" s="507">
        <v>43487</v>
      </c>
      <c r="I82" s="577">
        <v>44469</v>
      </c>
      <c r="K82" s="530" t="s">
        <v>645</v>
      </c>
      <c r="L82" s="505" t="s">
        <v>677</v>
      </c>
      <c r="M82" s="506" t="s">
        <v>324</v>
      </c>
      <c r="N82" s="506" t="s">
        <v>271</v>
      </c>
      <c r="O82" s="506" t="s">
        <v>318</v>
      </c>
      <c r="P82" s="576" t="s">
        <v>301</v>
      </c>
      <c r="Q82" s="602">
        <v>503548464</v>
      </c>
      <c r="R82" s="507">
        <v>43487</v>
      </c>
      <c r="S82" s="577">
        <v>44500</v>
      </c>
      <c r="U82" s="510">
        <f t="shared" si="1"/>
        <v>0</v>
      </c>
    </row>
    <row r="83" spans="1:22">
      <c r="A83" s="530" t="s">
        <v>31</v>
      </c>
      <c r="B83" s="505" t="s">
        <v>593</v>
      </c>
      <c r="C83" s="506" t="s">
        <v>324</v>
      </c>
      <c r="D83" s="506" t="s">
        <v>270</v>
      </c>
      <c r="E83" s="506" t="s">
        <v>320</v>
      </c>
      <c r="F83" s="576" t="s">
        <v>284</v>
      </c>
      <c r="G83" s="602">
        <v>713987040</v>
      </c>
      <c r="H83" s="507">
        <v>43614</v>
      </c>
      <c r="I83" s="577">
        <v>44469</v>
      </c>
      <c r="K83" s="530" t="s">
        <v>645</v>
      </c>
      <c r="L83" s="505" t="s">
        <v>678</v>
      </c>
      <c r="M83" s="506" t="s">
        <v>324</v>
      </c>
      <c r="N83" s="506" t="s">
        <v>647</v>
      </c>
      <c r="O83" s="506" t="s">
        <v>644</v>
      </c>
      <c r="P83" s="576" t="s">
        <v>284</v>
      </c>
      <c r="Q83" s="602">
        <v>713987040</v>
      </c>
      <c r="R83" s="507">
        <v>43614</v>
      </c>
      <c r="S83" s="577">
        <v>44500</v>
      </c>
      <c r="U83" s="510">
        <f t="shared" si="1"/>
        <v>0</v>
      </c>
    </row>
    <row r="84" spans="1:22">
      <c r="A84" s="530" t="s">
        <v>31</v>
      </c>
      <c r="B84" s="505" t="s">
        <v>594</v>
      </c>
      <c r="C84" s="506" t="s">
        <v>324</v>
      </c>
      <c r="D84" s="506" t="s">
        <v>270</v>
      </c>
      <c r="E84" s="506" t="s">
        <v>320</v>
      </c>
      <c r="F84" s="576" t="s">
        <v>285</v>
      </c>
      <c r="G84" s="602">
        <v>610886182</v>
      </c>
      <c r="H84" s="507">
        <v>43704</v>
      </c>
      <c r="I84" s="577">
        <v>44469</v>
      </c>
      <c r="K84" s="530" t="s">
        <v>645</v>
      </c>
      <c r="L84" s="505" t="s">
        <v>679</v>
      </c>
      <c r="M84" s="506" t="s">
        <v>324</v>
      </c>
      <c r="N84" s="506" t="s">
        <v>647</v>
      </c>
      <c r="O84" s="506" t="s">
        <v>644</v>
      </c>
      <c r="P84" s="576" t="s">
        <v>285</v>
      </c>
      <c r="Q84" s="602">
        <v>610886182</v>
      </c>
      <c r="R84" s="507">
        <v>43704</v>
      </c>
      <c r="S84" s="577">
        <v>44500</v>
      </c>
      <c r="U84" s="510">
        <f t="shared" si="1"/>
        <v>0</v>
      </c>
    </row>
    <row r="85" spans="1:22">
      <c r="A85" s="530" t="s">
        <v>31</v>
      </c>
      <c r="B85" s="505" t="s">
        <v>594</v>
      </c>
      <c r="C85" s="506" t="s">
        <v>324</v>
      </c>
      <c r="D85" s="506" t="s">
        <v>270</v>
      </c>
      <c r="E85" s="506" t="s">
        <v>320</v>
      </c>
      <c r="F85" s="576" t="s">
        <v>286</v>
      </c>
      <c r="G85" s="602">
        <v>126937100</v>
      </c>
      <c r="H85" s="507">
        <v>43704</v>
      </c>
      <c r="I85" s="577">
        <v>44469</v>
      </c>
      <c r="K85" s="530" t="s">
        <v>645</v>
      </c>
      <c r="L85" s="505" t="s">
        <v>679</v>
      </c>
      <c r="M85" s="506" t="s">
        <v>324</v>
      </c>
      <c r="N85" s="506" t="s">
        <v>647</v>
      </c>
      <c r="O85" s="506" t="s">
        <v>644</v>
      </c>
      <c r="P85" s="576" t="s">
        <v>286</v>
      </c>
      <c r="Q85" s="602">
        <v>126937100</v>
      </c>
      <c r="R85" s="507">
        <v>43704</v>
      </c>
      <c r="S85" s="577">
        <v>44500</v>
      </c>
      <c r="U85" s="510">
        <f t="shared" si="1"/>
        <v>0</v>
      </c>
    </row>
    <row r="86" spans="1:22">
      <c r="A86" s="530" t="s">
        <v>31</v>
      </c>
      <c r="B86" s="505" t="s">
        <v>605</v>
      </c>
      <c r="C86" s="506" t="s">
        <v>324</v>
      </c>
      <c r="D86" s="506" t="s">
        <v>270</v>
      </c>
      <c r="E86" s="506" t="s">
        <v>321</v>
      </c>
      <c r="F86" s="576" t="s">
        <v>306</v>
      </c>
      <c r="G86" s="602">
        <v>155447975</v>
      </c>
      <c r="H86" s="507">
        <v>44397</v>
      </c>
      <c r="I86" s="577">
        <v>44469</v>
      </c>
      <c r="K86" s="530" t="s">
        <v>645</v>
      </c>
      <c r="L86" s="505" t="s">
        <v>663</v>
      </c>
      <c r="M86" s="506" t="s">
        <v>324</v>
      </c>
      <c r="N86" s="506" t="s">
        <v>647</v>
      </c>
      <c r="O86" s="506" t="s">
        <v>321</v>
      </c>
      <c r="P86" s="576" t="s">
        <v>306</v>
      </c>
      <c r="Q86" s="602">
        <v>155447975</v>
      </c>
      <c r="R86" s="507">
        <v>44397</v>
      </c>
      <c r="S86" s="577">
        <v>44500</v>
      </c>
      <c r="U86" s="510">
        <f t="shared" si="1"/>
        <v>0</v>
      </c>
    </row>
    <row r="87" spans="1:22">
      <c r="A87" s="530" t="s">
        <v>31</v>
      </c>
      <c r="B87" s="505" t="s">
        <v>605</v>
      </c>
      <c r="C87" s="506" t="s">
        <v>325</v>
      </c>
      <c r="D87" s="506" t="s">
        <v>270</v>
      </c>
      <c r="E87" s="506" t="s">
        <v>321</v>
      </c>
      <c r="F87" s="576" t="s">
        <v>296</v>
      </c>
      <c r="G87" s="602">
        <v>594592070</v>
      </c>
      <c r="H87" s="507">
        <v>44397</v>
      </c>
      <c r="I87" s="577">
        <v>44469</v>
      </c>
      <c r="K87" s="530" t="s">
        <v>645</v>
      </c>
      <c r="L87" s="505" t="s">
        <v>663</v>
      </c>
      <c r="M87" s="506" t="s">
        <v>324</v>
      </c>
      <c r="N87" s="506" t="s">
        <v>647</v>
      </c>
      <c r="O87" s="506" t="s">
        <v>321</v>
      </c>
      <c r="P87" s="576" t="s">
        <v>296</v>
      </c>
      <c r="Q87" s="602">
        <v>594592070</v>
      </c>
      <c r="R87" s="507">
        <v>44397</v>
      </c>
      <c r="S87" s="577">
        <v>44500</v>
      </c>
      <c r="U87" s="510">
        <f t="shared" si="1"/>
        <v>0</v>
      </c>
    </row>
    <row r="88" spans="1:22">
      <c r="A88" s="530" t="s">
        <v>31</v>
      </c>
      <c r="B88" s="505" t="s">
        <v>605</v>
      </c>
      <c r="C88" s="506" t="s">
        <v>324</v>
      </c>
      <c r="D88" s="506" t="s">
        <v>270</v>
      </c>
      <c r="E88" s="506" t="s">
        <v>321</v>
      </c>
      <c r="F88" s="576" t="s">
        <v>563</v>
      </c>
      <c r="G88" s="602">
        <v>311387682</v>
      </c>
      <c r="H88" s="507">
        <v>44397</v>
      </c>
      <c r="I88" s="577">
        <v>44469</v>
      </c>
      <c r="K88" s="530" t="s">
        <v>645</v>
      </c>
      <c r="L88" s="505" t="s">
        <v>663</v>
      </c>
      <c r="M88" s="506" t="s">
        <v>324</v>
      </c>
      <c r="N88" s="506" t="s">
        <v>647</v>
      </c>
      <c r="O88" s="506" t="s">
        <v>321</v>
      </c>
      <c r="P88" s="576" t="s">
        <v>561</v>
      </c>
      <c r="Q88" s="602">
        <v>311387682</v>
      </c>
      <c r="R88" s="507">
        <v>44397</v>
      </c>
      <c r="S88" s="577">
        <v>44500</v>
      </c>
      <c r="U88" s="510">
        <f t="shared" si="1"/>
        <v>0</v>
      </c>
    </row>
    <row r="89" spans="1:22">
      <c r="A89" s="530" t="s">
        <v>31</v>
      </c>
      <c r="B89" s="505" t="s">
        <v>605</v>
      </c>
      <c r="C89" s="506" t="s">
        <v>324</v>
      </c>
      <c r="D89" s="506" t="s">
        <v>270</v>
      </c>
      <c r="E89" s="506" t="s">
        <v>321</v>
      </c>
      <c r="F89" s="576" t="s">
        <v>307</v>
      </c>
      <c r="G89" s="602">
        <v>254823294</v>
      </c>
      <c r="H89" s="507">
        <v>44397</v>
      </c>
      <c r="I89" s="577">
        <v>44469</v>
      </c>
      <c r="K89" s="530" t="s">
        <v>645</v>
      </c>
      <c r="L89" s="505" t="s">
        <v>663</v>
      </c>
      <c r="M89" s="506" t="s">
        <v>324</v>
      </c>
      <c r="N89" s="506" t="s">
        <v>647</v>
      </c>
      <c r="O89" s="506" t="s">
        <v>321</v>
      </c>
      <c r="P89" s="576" t="s">
        <v>307</v>
      </c>
      <c r="Q89" s="602">
        <v>254823294</v>
      </c>
      <c r="R89" s="507">
        <v>44397</v>
      </c>
      <c r="S89" s="577">
        <v>44500</v>
      </c>
      <c r="U89" s="510">
        <f t="shared" si="1"/>
        <v>0</v>
      </c>
    </row>
    <row r="90" spans="1:22">
      <c r="A90" s="530" t="s">
        <v>31</v>
      </c>
      <c r="B90" s="505" t="s">
        <v>378</v>
      </c>
      <c r="C90" s="506" t="s">
        <v>324</v>
      </c>
      <c r="D90" s="506" t="s">
        <v>273</v>
      </c>
      <c r="E90" s="506" t="s">
        <v>319</v>
      </c>
      <c r="F90" s="576" t="s">
        <v>295</v>
      </c>
      <c r="G90" s="602">
        <v>150000000</v>
      </c>
      <c r="H90" s="507">
        <v>42908</v>
      </c>
      <c r="I90" s="577">
        <v>44469</v>
      </c>
      <c r="K90" s="530" t="s">
        <v>645</v>
      </c>
      <c r="L90" s="505" t="s">
        <v>666</v>
      </c>
      <c r="M90" s="506" t="s">
        <v>324</v>
      </c>
      <c r="N90" s="506" t="s">
        <v>651</v>
      </c>
      <c r="O90" s="506" t="s">
        <v>318</v>
      </c>
      <c r="P90" s="576" t="s">
        <v>295</v>
      </c>
      <c r="Q90" s="602">
        <v>150000000</v>
      </c>
      <c r="R90" s="507">
        <v>42908</v>
      </c>
      <c r="S90" s="577">
        <v>44500</v>
      </c>
      <c r="U90" s="510">
        <f t="shared" si="1"/>
        <v>0</v>
      </c>
    </row>
    <row r="91" spans="1:22">
      <c r="A91" s="530" t="s">
        <v>31</v>
      </c>
      <c r="B91" s="505" t="s">
        <v>378</v>
      </c>
      <c r="C91" s="506" t="s">
        <v>324</v>
      </c>
      <c r="D91" s="506" t="s">
        <v>273</v>
      </c>
      <c r="E91" s="506" t="s">
        <v>319</v>
      </c>
      <c r="F91" s="576" t="s">
        <v>563</v>
      </c>
      <c r="G91" s="602">
        <v>150000000</v>
      </c>
      <c r="H91" s="507">
        <v>42908</v>
      </c>
      <c r="I91" s="577">
        <v>44469</v>
      </c>
      <c r="K91" s="530" t="s">
        <v>645</v>
      </c>
      <c r="L91" s="505" t="s">
        <v>666</v>
      </c>
      <c r="M91" s="506" t="s">
        <v>324</v>
      </c>
      <c r="N91" s="506" t="s">
        <v>651</v>
      </c>
      <c r="O91" s="506" t="s">
        <v>318</v>
      </c>
      <c r="P91" s="576" t="s">
        <v>561</v>
      </c>
      <c r="Q91" s="602">
        <v>150000000</v>
      </c>
      <c r="R91" s="507">
        <v>42908</v>
      </c>
      <c r="S91" s="577">
        <v>44500</v>
      </c>
      <c r="U91" s="510">
        <f t="shared" si="1"/>
        <v>0</v>
      </c>
    </row>
    <row r="92" spans="1:22">
      <c r="A92" s="530" t="s">
        <v>31</v>
      </c>
      <c r="B92" s="505" t="s">
        <v>378</v>
      </c>
      <c r="C92" s="506" t="s">
        <v>324</v>
      </c>
      <c r="D92" s="506" t="s">
        <v>273</v>
      </c>
      <c r="E92" s="506" t="s">
        <v>319</v>
      </c>
      <c r="F92" s="576" t="s">
        <v>298</v>
      </c>
      <c r="G92" s="602">
        <v>150000000</v>
      </c>
      <c r="H92" s="507">
        <v>42908</v>
      </c>
      <c r="I92" s="577">
        <v>44469</v>
      </c>
      <c r="K92" s="530" t="s">
        <v>645</v>
      </c>
      <c r="L92" s="505" t="s">
        <v>666</v>
      </c>
      <c r="M92" s="506" t="s">
        <v>324</v>
      </c>
      <c r="N92" s="506" t="s">
        <v>651</v>
      </c>
      <c r="O92" s="506" t="s">
        <v>318</v>
      </c>
      <c r="P92" s="576" t="s">
        <v>298</v>
      </c>
      <c r="Q92" s="602">
        <v>150000000</v>
      </c>
      <c r="R92" s="507">
        <v>42908</v>
      </c>
      <c r="S92" s="577">
        <v>44500</v>
      </c>
      <c r="U92" s="510">
        <f t="shared" si="1"/>
        <v>0</v>
      </c>
    </row>
    <row r="93" spans="1:22">
      <c r="A93" s="530" t="s">
        <v>31</v>
      </c>
      <c r="B93" s="505" t="s">
        <v>378</v>
      </c>
      <c r="C93" s="506" t="s">
        <v>324</v>
      </c>
      <c r="D93" s="506" t="s">
        <v>273</v>
      </c>
      <c r="E93" s="506" t="s">
        <v>319</v>
      </c>
      <c r="F93" s="576" t="s">
        <v>314</v>
      </c>
      <c r="G93" s="602">
        <v>150000000</v>
      </c>
      <c r="H93" s="507">
        <v>42908</v>
      </c>
      <c r="I93" s="577">
        <v>44469</v>
      </c>
      <c r="K93" s="530" t="s">
        <v>645</v>
      </c>
      <c r="L93" s="505" t="s">
        <v>666</v>
      </c>
      <c r="M93" s="506" t="s">
        <v>324</v>
      </c>
      <c r="N93" s="506" t="s">
        <v>651</v>
      </c>
      <c r="O93" s="506" t="s">
        <v>318</v>
      </c>
      <c r="P93" s="576" t="s">
        <v>314</v>
      </c>
      <c r="Q93" s="602">
        <v>150000000</v>
      </c>
      <c r="R93" s="507">
        <v>42908</v>
      </c>
      <c r="S93" s="577">
        <v>44500</v>
      </c>
      <c r="U93" s="510">
        <f t="shared" si="1"/>
        <v>0</v>
      </c>
    </row>
    <row r="94" spans="1:22" s="551" customFormat="1">
      <c r="A94" s="267" t="s">
        <v>31</v>
      </c>
      <c r="B94" s="268" t="s">
        <v>379</v>
      </c>
      <c r="C94" s="269" t="s">
        <v>324</v>
      </c>
      <c r="D94" s="269" t="s">
        <v>322</v>
      </c>
      <c r="E94" s="269" t="s">
        <v>316</v>
      </c>
      <c r="F94" s="611" t="s">
        <v>211</v>
      </c>
      <c r="G94" s="609">
        <v>300000000</v>
      </c>
      <c r="H94" s="270">
        <v>42941</v>
      </c>
      <c r="I94" s="612">
        <v>44469</v>
      </c>
      <c r="K94" s="267" t="s">
        <v>645</v>
      </c>
      <c r="L94" s="268" t="s">
        <v>363</v>
      </c>
      <c r="M94" s="269" t="s">
        <v>324</v>
      </c>
      <c r="N94" s="269" t="s">
        <v>322</v>
      </c>
      <c r="O94" s="269" t="s">
        <v>316</v>
      </c>
      <c r="P94" s="611" t="s">
        <v>308</v>
      </c>
      <c r="Q94" s="609">
        <v>300000000</v>
      </c>
      <c r="R94" s="270">
        <v>42941</v>
      </c>
      <c r="S94" s="612">
        <v>44500</v>
      </c>
      <c r="U94" s="552">
        <f t="shared" si="1"/>
        <v>0</v>
      </c>
      <c r="V94" s="553"/>
    </row>
    <row r="95" spans="1:22">
      <c r="A95" s="530" t="s">
        <v>31</v>
      </c>
      <c r="B95" s="505" t="s">
        <v>379</v>
      </c>
      <c r="C95" s="506" t="s">
        <v>324</v>
      </c>
      <c r="D95" s="506" t="s">
        <v>322</v>
      </c>
      <c r="E95" s="506" t="s">
        <v>316</v>
      </c>
      <c r="F95" s="576" t="s">
        <v>309</v>
      </c>
      <c r="G95" s="602">
        <v>300000000</v>
      </c>
      <c r="H95" s="507">
        <v>42941</v>
      </c>
      <c r="I95" s="577">
        <v>44469</v>
      </c>
      <c r="K95" s="530" t="s">
        <v>645</v>
      </c>
      <c r="L95" s="505" t="s">
        <v>363</v>
      </c>
      <c r="M95" s="506" t="s">
        <v>324</v>
      </c>
      <c r="N95" s="506" t="s">
        <v>322</v>
      </c>
      <c r="O95" s="506" t="s">
        <v>316</v>
      </c>
      <c r="P95" s="576" t="s">
        <v>309</v>
      </c>
      <c r="Q95" s="602">
        <v>300000000</v>
      </c>
      <c r="R95" s="507">
        <v>42941</v>
      </c>
      <c r="S95" s="577">
        <v>44500</v>
      </c>
      <c r="U95" s="510">
        <f t="shared" si="1"/>
        <v>0</v>
      </c>
    </row>
    <row r="96" spans="1:22">
      <c r="A96" s="530" t="s">
        <v>31</v>
      </c>
      <c r="B96" s="505" t="s">
        <v>379</v>
      </c>
      <c r="C96" s="506" t="s">
        <v>324</v>
      </c>
      <c r="D96" s="506" t="s">
        <v>322</v>
      </c>
      <c r="E96" s="506" t="s">
        <v>316</v>
      </c>
      <c r="F96" s="576" t="s">
        <v>287</v>
      </c>
      <c r="G96" s="602">
        <v>300000000</v>
      </c>
      <c r="H96" s="507">
        <v>42941</v>
      </c>
      <c r="I96" s="577">
        <v>44469</v>
      </c>
      <c r="K96" s="534" t="s">
        <v>645</v>
      </c>
      <c r="L96" s="535" t="s">
        <v>363</v>
      </c>
      <c r="M96" s="536" t="s">
        <v>324</v>
      </c>
      <c r="N96" s="536" t="s">
        <v>322</v>
      </c>
      <c r="O96" s="536" t="s">
        <v>316</v>
      </c>
      <c r="P96" s="579" t="s">
        <v>287</v>
      </c>
      <c r="Q96" s="602">
        <v>300000000</v>
      </c>
      <c r="R96" s="537">
        <v>42941</v>
      </c>
      <c r="S96" s="581">
        <v>44500</v>
      </c>
      <c r="U96" s="510">
        <f t="shared" si="1"/>
        <v>0</v>
      </c>
    </row>
    <row r="97" spans="1:22" s="640" customFormat="1">
      <c r="A97" s="534" t="s">
        <v>31</v>
      </c>
      <c r="B97" s="535" t="s">
        <v>363</v>
      </c>
      <c r="C97" s="536" t="s">
        <v>324</v>
      </c>
      <c r="D97" s="536" t="s">
        <v>322</v>
      </c>
      <c r="E97" s="536" t="s">
        <v>316</v>
      </c>
      <c r="F97" s="579" t="s">
        <v>281</v>
      </c>
      <c r="G97" s="602">
        <v>300000000</v>
      </c>
      <c r="H97" s="537">
        <v>42941</v>
      </c>
      <c r="I97" s="581">
        <v>44469</v>
      </c>
      <c r="K97" s="534" t="s">
        <v>645</v>
      </c>
      <c r="L97" s="535" t="s">
        <v>363</v>
      </c>
      <c r="M97" s="536" t="s">
        <v>324</v>
      </c>
      <c r="N97" s="536" t="s">
        <v>322</v>
      </c>
      <c r="O97" s="536" t="s">
        <v>316</v>
      </c>
      <c r="P97" s="579" t="s">
        <v>281</v>
      </c>
      <c r="Q97" s="602">
        <v>300000000</v>
      </c>
      <c r="R97" s="507">
        <v>42941</v>
      </c>
      <c r="S97" s="581">
        <v>44500</v>
      </c>
      <c r="U97" s="510">
        <f t="shared" si="1"/>
        <v>0</v>
      </c>
      <c r="V97" s="641"/>
    </row>
    <row r="98" spans="1:22" s="551" customFormat="1">
      <c r="A98" s="399" t="s">
        <v>31</v>
      </c>
      <c r="B98" s="407" t="s">
        <v>456</v>
      </c>
      <c r="C98" s="397" t="s">
        <v>324</v>
      </c>
      <c r="D98" s="397" t="s">
        <v>322</v>
      </c>
      <c r="E98" s="397" t="s">
        <v>318</v>
      </c>
      <c r="F98" s="613" t="s">
        <v>311</v>
      </c>
      <c r="G98" s="609">
        <v>40000000</v>
      </c>
      <c r="H98" s="270">
        <v>43488</v>
      </c>
      <c r="I98" s="615">
        <v>44469</v>
      </c>
      <c r="K98" s="399" t="s">
        <v>645</v>
      </c>
      <c r="L98" s="407" t="s">
        <v>456</v>
      </c>
      <c r="M98" s="397" t="s">
        <v>324</v>
      </c>
      <c r="N98" s="397" t="s">
        <v>322</v>
      </c>
      <c r="O98" s="397" t="s">
        <v>318</v>
      </c>
      <c r="P98" s="613" t="s">
        <v>311</v>
      </c>
      <c r="Q98" s="609">
        <v>40000000</v>
      </c>
      <c r="R98" s="270">
        <v>43488</v>
      </c>
      <c r="S98" s="615">
        <v>44500</v>
      </c>
      <c r="U98" s="552">
        <f t="shared" si="1"/>
        <v>0</v>
      </c>
      <c r="V98" s="553"/>
    </row>
    <row r="99" spans="1:22">
      <c r="A99" s="534" t="s">
        <v>31</v>
      </c>
      <c r="B99" s="535" t="s">
        <v>456</v>
      </c>
      <c r="C99" s="536" t="s">
        <v>324</v>
      </c>
      <c r="D99" s="536" t="s">
        <v>322</v>
      </c>
      <c r="E99" s="536" t="s">
        <v>318</v>
      </c>
      <c r="F99" s="579" t="s">
        <v>297</v>
      </c>
      <c r="G99" s="602">
        <v>80000000</v>
      </c>
      <c r="H99" s="507">
        <v>43488</v>
      </c>
      <c r="I99" s="581">
        <v>44469</v>
      </c>
      <c r="K99" s="534" t="s">
        <v>645</v>
      </c>
      <c r="L99" s="535" t="s">
        <v>456</v>
      </c>
      <c r="M99" s="536" t="s">
        <v>324</v>
      </c>
      <c r="N99" s="536" t="s">
        <v>322</v>
      </c>
      <c r="O99" s="536" t="s">
        <v>318</v>
      </c>
      <c r="P99" s="579" t="s">
        <v>297</v>
      </c>
      <c r="Q99" s="602">
        <v>80000000</v>
      </c>
      <c r="R99" s="507">
        <v>43488</v>
      </c>
      <c r="S99" s="581">
        <v>44500</v>
      </c>
      <c r="U99" s="510">
        <f t="shared" si="1"/>
        <v>0</v>
      </c>
    </row>
    <row r="100" spans="1:22">
      <c r="A100" s="534" t="s">
        <v>31</v>
      </c>
      <c r="B100" s="535" t="s">
        <v>456</v>
      </c>
      <c r="C100" s="536" t="s">
        <v>324</v>
      </c>
      <c r="D100" s="536" t="s">
        <v>322</v>
      </c>
      <c r="E100" s="536" t="s">
        <v>318</v>
      </c>
      <c r="F100" s="579" t="s">
        <v>301</v>
      </c>
      <c r="G100" s="602">
        <v>80000000</v>
      </c>
      <c r="H100" s="507">
        <v>43488</v>
      </c>
      <c r="I100" s="581">
        <v>44469</v>
      </c>
      <c r="K100" s="534" t="s">
        <v>645</v>
      </c>
      <c r="L100" s="505" t="s">
        <v>456</v>
      </c>
      <c r="M100" s="536" t="s">
        <v>324</v>
      </c>
      <c r="N100" s="536" t="s">
        <v>322</v>
      </c>
      <c r="O100" s="536" t="s">
        <v>318</v>
      </c>
      <c r="P100" s="576" t="s">
        <v>301</v>
      </c>
      <c r="Q100" s="602">
        <v>80000000</v>
      </c>
      <c r="R100" s="507">
        <v>43488</v>
      </c>
      <c r="S100" s="581">
        <v>44500</v>
      </c>
      <c r="U100" s="510">
        <f t="shared" si="1"/>
        <v>0</v>
      </c>
    </row>
    <row r="101" spans="1:22">
      <c r="A101" s="534" t="s">
        <v>31</v>
      </c>
      <c r="B101" s="505" t="s">
        <v>456</v>
      </c>
      <c r="C101" s="536" t="s">
        <v>324</v>
      </c>
      <c r="D101" s="536" t="s">
        <v>322</v>
      </c>
      <c r="E101" s="536" t="s">
        <v>318</v>
      </c>
      <c r="F101" s="576" t="s">
        <v>458</v>
      </c>
      <c r="G101" s="602">
        <v>80000000</v>
      </c>
      <c r="H101" s="507">
        <v>43488</v>
      </c>
      <c r="I101" s="581">
        <v>44469</v>
      </c>
      <c r="K101" s="534" t="s">
        <v>645</v>
      </c>
      <c r="L101" s="505" t="s">
        <v>456</v>
      </c>
      <c r="M101" s="536" t="s">
        <v>324</v>
      </c>
      <c r="N101" s="536" t="s">
        <v>322</v>
      </c>
      <c r="O101" s="536" t="s">
        <v>318</v>
      </c>
      <c r="P101" s="576" t="s">
        <v>458</v>
      </c>
      <c r="Q101" s="602">
        <v>80000000</v>
      </c>
      <c r="R101" s="507">
        <v>43488</v>
      </c>
      <c r="S101" s="581">
        <v>44500</v>
      </c>
      <c r="U101" s="510">
        <f t="shared" si="1"/>
        <v>0</v>
      </c>
    </row>
    <row r="102" spans="1:22">
      <c r="A102" s="534" t="s">
        <v>31</v>
      </c>
      <c r="B102" s="505" t="s">
        <v>456</v>
      </c>
      <c r="C102" s="536" t="s">
        <v>324</v>
      </c>
      <c r="D102" s="536" t="s">
        <v>322</v>
      </c>
      <c r="E102" s="536" t="s">
        <v>318</v>
      </c>
      <c r="F102" s="576" t="s">
        <v>298</v>
      </c>
      <c r="G102" s="602">
        <v>80000000</v>
      </c>
      <c r="H102" s="507">
        <v>43488</v>
      </c>
      <c r="I102" s="581">
        <v>44469</v>
      </c>
      <c r="K102" s="534" t="s">
        <v>645</v>
      </c>
      <c r="L102" s="505" t="s">
        <v>456</v>
      </c>
      <c r="M102" s="536" t="s">
        <v>324</v>
      </c>
      <c r="N102" s="536" t="s">
        <v>322</v>
      </c>
      <c r="O102" s="536" t="s">
        <v>318</v>
      </c>
      <c r="P102" s="576" t="s">
        <v>298</v>
      </c>
      <c r="Q102" s="602">
        <v>80000000</v>
      </c>
      <c r="R102" s="507">
        <v>43488</v>
      </c>
      <c r="S102" s="581">
        <v>44500</v>
      </c>
      <c r="U102" s="510">
        <f t="shared" si="1"/>
        <v>0</v>
      </c>
    </row>
    <row r="103" spans="1:22" s="551" customFormat="1">
      <c r="A103" s="399"/>
      <c r="B103" s="268"/>
      <c r="C103" s="397"/>
      <c r="D103" s="397"/>
      <c r="E103" s="397"/>
      <c r="F103" s="611"/>
      <c r="G103" s="609"/>
      <c r="H103" s="270"/>
      <c r="I103" s="615"/>
      <c r="K103" s="399" t="s">
        <v>645</v>
      </c>
      <c r="L103" s="268" t="s">
        <v>643</v>
      </c>
      <c r="M103" s="397" t="s">
        <v>324</v>
      </c>
      <c r="N103" s="397" t="s">
        <v>647</v>
      </c>
      <c r="O103" s="397" t="s">
        <v>644</v>
      </c>
      <c r="P103" s="611" t="s">
        <v>289</v>
      </c>
      <c r="Q103" s="609">
        <v>30000000</v>
      </c>
      <c r="R103" s="270">
        <v>44447</v>
      </c>
      <c r="S103" s="615">
        <v>44500</v>
      </c>
      <c r="U103" s="552">
        <f t="shared" si="1"/>
        <v>30000000</v>
      </c>
      <c r="V103" s="553"/>
    </row>
    <row r="104" spans="1:22">
      <c r="A104" s="534"/>
      <c r="B104" s="505"/>
      <c r="C104" s="536"/>
      <c r="D104" s="536"/>
      <c r="E104" s="536"/>
      <c r="F104" s="576"/>
      <c r="G104" s="602"/>
      <c r="H104" s="507"/>
      <c r="I104" s="581"/>
      <c r="K104" s="534" t="s">
        <v>645</v>
      </c>
      <c r="L104" s="505" t="s">
        <v>643</v>
      </c>
      <c r="M104" s="536" t="s">
        <v>324</v>
      </c>
      <c r="N104" s="536" t="s">
        <v>647</v>
      </c>
      <c r="O104" s="536" t="s">
        <v>644</v>
      </c>
      <c r="P104" s="576" t="s">
        <v>628</v>
      </c>
      <c r="Q104" s="602">
        <v>30000000</v>
      </c>
      <c r="R104" s="507">
        <v>44447</v>
      </c>
      <c r="S104" s="581">
        <v>44500</v>
      </c>
      <c r="U104" s="510">
        <f t="shared" si="1"/>
        <v>30000000</v>
      </c>
    </row>
    <row r="105" spans="1:22">
      <c r="A105" s="534"/>
      <c r="B105" s="505"/>
      <c r="C105" s="536"/>
      <c r="D105" s="536"/>
      <c r="E105" s="536"/>
      <c r="F105" s="576"/>
      <c r="G105" s="602"/>
      <c r="H105" s="507"/>
      <c r="I105" s="581"/>
      <c r="K105" s="534" t="s">
        <v>645</v>
      </c>
      <c r="L105" s="505" t="s">
        <v>643</v>
      </c>
      <c r="M105" s="536" t="s">
        <v>324</v>
      </c>
      <c r="N105" s="536" t="s">
        <v>647</v>
      </c>
      <c r="O105" s="536" t="s">
        <v>644</v>
      </c>
      <c r="P105" s="576" t="s">
        <v>305</v>
      </c>
      <c r="Q105" s="602">
        <v>30000000</v>
      </c>
      <c r="R105" s="507">
        <v>44447</v>
      </c>
      <c r="S105" s="581">
        <v>44500</v>
      </c>
      <c r="U105" s="510">
        <f t="shared" si="1"/>
        <v>30000000</v>
      </c>
    </row>
    <row r="106" spans="1:22" ht="17.25" thickBot="1">
      <c r="A106" s="534"/>
      <c r="B106" s="505"/>
      <c r="C106" s="536"/>
      <c r="D106" s="536"/>
      <c r="E106" s="536"/>
      <c r="F106" s="576"/>
      <c r="G106" s="602"/>
      <c r="H106" s="507"/>
      <c r="I106" s="581"/>
      <c r="K106" s="542" t="s">
        <v>645</v>
      </c>
      <c r="L106" s="541" t="s">
        <v>643</v>
      </c>
      <c r="M106" s="542" t="s">
        <v>324</v>
      </c>
      <c r="N106" s="542" t="s">
        <v>647</v>
      </c>
      <c r="O106" s="542" t="s">
        <v>644</v>
      </c>
      <c r="P106" s="580" t="s">
        <v>279</v>
      </c>
      <c r="Q106" s="639">
        <v>30000000</v>
      </c>
      <c r="R106" s="543">
        <v>44447</v>
      </c>
      <c r="S106" s="543">
        <v>44500</v>
      </c>
      <c r="U106" s="510">
        <f t="shared" si="1"/>
        <v>30000000</v>
      </c>
    </row>
    <row r="107" spans="1:22" ht="17.25" thickTop="1">
      <c r="A107" s="530" t="s">
        <v>36</v>
      </c>
      <c r="B107" s="505" t="s">
        <v>384</v>
      </c>
      <c r="C107" s="506" t="s">
        <v>327</v>
      </c>
      <c r="D107" s="506" t="s">
        <v>270</v>
      </c>
      <c r="E107" s="506" t="s">
        <v>319</v>
      </c>
      <c r="F107" s="576" t="s">
        <v>299</v>
      </c>
      <c r="G107" s="638">
        <v>134445625</v>
      </c>
      <c r="H107" s="507">
        <v>43010</v>
      </c>
      <c r="I107" s="577">
        <v>44469</v>
      </c>
      <c r="K107" s="530" t="s">
        <v>680</v>
      </c>
      <c r="L107" s="505" t="s">
        <v>681</v>
      </c>
      <c r="M107" s="506" t="s">
        <v>653</v>
      </c>
      <c r="N107" s="506" t="s">
        <v>647</v>
      </c>
      <c r="O107" s="506" t="s">
        <v>318</v>
      </c>
      <c r="P107" s="576" t="s">
        <v>299</v>
      </c>
      <c r="Q107" s="602">
        <v>134445625</v>
      </c>
      <c r="R107" s="507">
        <v>43010</v>
      </c>
      <c r="S107" s="577">
        <v>44500</v>
      </c>
      <c r="U107" s="510">
        <f t="shared" si="1"/>
        <v>0</v>
      </c>
    </row>
    <row r="108" spans="1:22">
      <c r="A108" s="530" t="s">
        <v>36</v>
      </c>
      <c r="B108" s="505" t="s">
        <v>385</v>
      </c>
      <c r="C108" s="506" t="s">
        <v>324</v>
      </c>
      <c r="D108" s="506" t="s">
        <v>270</v>
      </c>
      <c r="E108" s="506" t="s">
        <v>319</v>
      </c>
      <c r="F108" s="576" t="s">
        <v>276</v>
      </c>
      <c r="G108" s="602">
        <v>796706966</v>
      </c>
      <c r="H108" s="507">
        <v>42675</v>
      </c>
      <c r="I108" s="577">
        <v>44469</v>
      </c>
      <c r="K108" s="530" t="s">
        <v>680</v>
      </c>
      <c r="L108" s="505" t="s">
        <v>682</v>
      </c>
      <c r="M108" s="506" t="s">
        <v>324</v>
      </c>
      <c r="N108" s="506" t="s">
        <v>647</v>
      </c>
      <c r="O108" s="506" t="s">
        <v>318</v>
      </c>
      <c r="P108" s="715" t="s">
        <v>276</v>
      </c>
      <c r="Q108" s="649">
        <v>796706966</v>
      </c>
      <c r="R108" s="507">
        <v>42675</v>
      </c>
      <c r="S108" s="577">
        <v>44500</v>
      </c>
      <c r="U108" s="510">
        <f t="shared" si="1"/>
        <v>0</v>
      </c>
    </row>
    <row r="109" spans="1:22">
      <c r="A109" s="530" t="s">
        <v>36</v>
      </c>
      <c r="B109" s="505" t="s">
        <v>595</v>
      </c>
      <c r="C109" s="506" t="s">
        <v>327</v>
      </c>
      <c r="D109" s="506" t="s">
        <v>270</v>
      </c>
      <c r="E109" s="506" t="s">
        <v>316</v>
      </c>
      <c r="F109" s="715" t="s">
        <v>234</v>
      </c>
      <c r="G109" s="649">
        <v>300039317</v>
      </c>
      <c r="H109" s="507">
        <v>43040</v>
      </c>
      <c r="I109" s="577">
        <v>44469</v>
      </c>
      <c r="K109" s="530" t="s">
        <v>680</v>
      </c>
      <c r="L109" s="505" t="s">
        <v>683</v>
      </c>
      <c r="M109" s="506" t="s">
        <v>653</v>
      </c>
      <c r="N109" s="506" t="s">
        <v>647</v>
      </c>
      <c r="O109" s="506" t="s">
        <v>316</v>
      </c>
      <c r="P109" s="576" t="s">
        <v>293</v>
      </c>
      <c r="Q109" s="602">
        <v>300039317</v>
      </c>
      <c r="R109" s="507">
        <v>43040</v>
      </c>
      <c r="S109" s="577">
        <v>44500</v>
      </c>
      <c r="U109" s="510">
        <f t="shared" si="1"/>
        <v>0</v>
      </c>
    </row>
    <row r="110" spans="1:22">
      <c r="A110" s="530" t="s">
        <v>36</v>
      </c>
      <c r="B110" s="505" t="s">
        <v>531</v>
      </c>
      <c r="C110" s="506" t="s">
        <v>324</v>
      </c>
      <c r="D110" s="506" t="s">
        <v>270</v>
      </c>
      <c r="E110" s="506" t="s">
        <v>316</v>
      </c>
      <c r="F110" s="576" t="s">
        <v>301</v>
      </c>
      <c r="G110" s="602">
        <v>358235765</v>
      </c>
      <c r="H110" s="507">
        <v>43864</v>
      </c>
      <c r="I110" s="577">
        <v>44469</v>
      </c>
      <c r="K110" s="530" t="s">
        <v>680</v>
      </c>
      <c r="L110" s="505" t="s">
        <v>684</v>
      </c>
      <c r="M110" s="506" t="s">
        <v>324</v>
      </c>
      <c r="N110" s="506" t="s">
        <v>647</v>
      </c>
      <c r="O110" s="506" t="s">
        <v>316</v>
      </c>
      <c r="P110" s="576" t="s">
        <v>301</v>
      </c>
      <c r="Q110" s="602">
        <v>358235765</v>
      </c>
      <c r="R110" s="507">
        <v>43864</v>
      </c>
      <c r="S110" s="577">
        <v>44500</v>
      </c>
      <c r="U110" s="510">
        <f t="shared" si="1"/>
        <v>0</v>
      </c>
    </row>
    <row r="111" spans="1:22">
      <c r="A111" s="530" t="s">
        <v>36</v>
      </c>
      <c r="B111" s="505" t="s">
        <v>531</v>
      </c>
      <c r="C111" s="506" t="s">
        <v>324</v>
      </c>
      <c r="D111" s="506" t="s">
        <v>270</v>
      </c>
      <c r="E111" s="506" t="s">
        <v>316</v>
      </c>
      <c r="F111" s="576" t="s">
        <v>294</v>
      </c>
      <c r="G111" s="602">
        <v>934536253</v>
      </c>
      <c r="H111" s="507">
        <v>43864</v>
      </c>
      <c r="I111" s="577">
        <v>44469</v>
      </c>
      <c r="K111" s="530" t="s">
        <v>680</v>
      </c>
      <c r="L111" s="538" t="s">
        <v>684</v>
      </c>
      <c r="M111" s="506" t="s">
        <v>324</v>
      </c>
      <c r="N111" s="506" t="s">
        <v>647</v>
      </c>
      <c r="O111" s="506" t="s">
        <v>316</v>
      </c>
      <c r="P111" s="576" t="s">
        <v>294</v>
      </c>
      <c r="Q111" s="602">
        <v>934536253</v>
      </c>
      <c r="R111" s="507">
        <v>43864</v>
      </c>
      <c r="S111" s="577">
        <v>44500</v>
      </c>
      <c r="U111" s="510">
        <f t="shared" si="1"/>
        <v>0</v>
      </c>
    </row>
    <row r="112" spans="1:22">
      <c r="A112" s="530" t="s">
        <v>36</v>
      </c>
      <c r="B112" s="538" t="s">
        <v>552</v>
      </c>
      <c r="C112" s="506" t="s">
        <v>324</v>
      </c>
      <c r="D112" s="506" t="s">
        <v>273</v>
      </c>
      <c r="E112" s="506" t="s">
        <v>319</v>
      </c>
      <c r="F112" s="576" t="s">
        <v>314</v>
      </c>
      <c r="G112" s="602">
        <v>423550185</v>
      </c>
      <c r="H112" s="507">
        <v>44054</v>
      </c>
      <c r="I112" s="577">
        <v>44469</v>
      </c>
      <c r="K112" s="530" t="s">
        <v>680</v>
      </c>
      <c r="L112" s="538" t="s">
        <v>660</v>
      </c>
      <c r="M112" s="506" t="s">
        <v>324</v>
      </c>
      <c r="N112" s="506" t="s">
        <v>651</v>
      </c>
      <c r="O112" s="506" t="s">
        <v>318</v>
      </c>
      <c r="P112" s="576" t="s">
        <v>314</v>
      </c>
      <c r="Q112" s="602">
        <v>423550185</v>
      </c>
      <c r="R112" s="507">
        <v>44054</v>
      </c>
      <c r="S112" s="577">
        <v>44500</v>
      </c>
      <c r="U112" s="510">
        <f t="shared" si="1"/>
        <v>0</v>
      </c>
    </row>
    <row r="113" spans="1:22">
      <c r="A113" s="530" t="s">
        <v>36</v>
      </c>
      <c r="B113" s="538" t="s">
        <v>552</v>
      </c>
      <c r="C113" s="506" t="s">
        <v>324</v>
      </c>
      <c r="D113" s="506" t="s">
        <v>273</v>
      </c>
      <c r="E113" s="506" t="s">
        <v>319</v>
      </c>
      <c r="F113" s="576" t="s">
        <v>278</v>
      </c>
      <c r="G113" s="602">
        <v>423212022</v>
      </c>
      <c r="H113" s="507">
        <v>44054</v>
      </c>
      <c r="I113" s="577">
        <v>44469</v>
      </c>
      <c r="K113" s="530" t="s">
        <v>680</v>
      </c>
      <c r="L113" s="538" t="s">
        <v>660</v>
      </c>
      <c r="M113" s="506" t="s">
        <v>324</v>
      </c>
      <c r="N113" s="506" t="s">
        <v>651</v>
      </c>
      <c r="O113" s="506" t="s">
        <v>318</v>
      </c>
      <c r="P113" s="576" t="s">
        <v>278</v>
      </c>
      <c r="Q113" s="602">
        <v>423212022</v>
      </c>
      <c r="R113" s="507">
        <v>44054</v>
      </c>
      <c r="S113" s="577">
        <v>44500</v>
      </c>
      <c r="U113" s="510">
        <f t="shared" si="1"/>
        <v>0</v>
      </c>
    </row>
    <row r="114" spans="1:22">
      <c r="A114" s="530" t="s">
        <v>36</v>
      </c>
      <c r="B114" s="538" t="s">
        <v>552</v>
      </c>
      <c r="C114" s="506" t="s">
        <v>324</v>
      </c>
      <c r="D114" s="506" t="s">
        <v>273</v>
      </c>
      <c r="E114" s="506" t="s">
        <v>319</v>
      </c>
      <c r="F114" s="576" t="s">
        <v>303</v>
      </c>
      <c r="G114" s="602">
        <v>422872469</v>
      </c>
      <c r="H114" s="507">
        <v>44054</v>
      </c>
      <c r="I114" s="577">
        <v>44469</v>
      </c>
      <c r="K114" s="530" t="s">
        <v>680</v>
      </c>
      <c r="L114" s="505" t="s">
        <v>660</v>
      </c>
      <c r="M114" s="506" t="s">
        <v>324</v>
      </c>
      <c r="N114" s="506" t="s">
        <v>651</v>
      </c>
      <c r="O114" s="506" t="s">
        <v>318</v>
      </c>
      <c r="P114" s="576" t="s">
        <v>303</v>
      </c>
      <c r="Q114" s="602">
        <v>422872469</v>
      </c>
      <c r="R114" s="507">
        <v>44054</v>
      </c>
      <c r="S114" s="577">
        <v>44500</v>
      </c>
      <c r="U114" s="510">
        <f t="shared" si="1"/>
        <v>0</v>
      </c>
    </row>
    <row r="115" spans="1:22">
      <c r="A115" s="530" t="s">
        <v>36</v>
      </c>
      <c r="B115" s="505" t="s">
        <v>597</v>
      </c>
      <c r="C115" s="506" t="s">
        <v>324</v>
      </c>
      <c r="D115" s="506" t="s">
        <v>270</v>
      </c>
      <c r="E115" s="506" t="s">
        <v>320</v>
      </c>
      <c r="F115" s="576" t="s">
        <v>304</v>
      </c>
      <c r="G115" s="602">
        <v>103110456</v>
      </c>
      <c r="H115" s="507">
        <v>44099</v>
      </c>
      <c r="I115" s="577">
        <v>44469</v>
      </c>
      <c r="K115" s="530" t="s">
        <v>680</v>
      </c>
      <c r="L115" s="505" t="s">
        <v>596</v>
      </c>
      <c r="M115" s="506" t="s">
        <v>324</v>
      </c>
      <c r="N115" s="506" t="s">
        <v>647</v>
      </c>
      <c r="O115" s="506" t="s">
        <v>644</v>
      </c>
      <c r="P115" s="576" t="s">
        <v>304</v>
      </c>
      <c r="Q115" s="602">
        <v>103110456</v>
      </c>
      <c r="R115" s="507">
        <v>44099</v>
      </c>
      <c r="S115" s="577">
        <v>44500</v>
      </c>
      <c r="U115" s="510">
        <f t="shared" si="1"/>
        <v>0</v>
      </c>
    </row>
    <row r="116" spans="1:22">
      <c r="A116" s="530" t="s">
        <v>36</v>
      </c>
      <c r="B116" s="505" t="s">
        <v>597</v>
      </c>
      <c r="C116" s="506" t="s">
        <v>324</v>
      </c>
      <c r="D116" s="506" t="s">
        <v>270</v>
      </c>
      <c r="E116" s="506" t="s">
        <v>320</v>
      </c>
      <c r="F116" s="576" t="s">
        <v>305</v>
      </c>
      <c r="G116" s="602">
        <v>334158139</v>
      </c>
      <c r="H116" s="507">
        <v>44099</v>
      </c>
      <c r="I116" s="577">
        <v>44469</v>
      </c>
      <c r="K116" s="530" t="s">
        <v>680</v>
      </c>
      <c r="L116" s="505" t="s">
        <v>596</v>
      </c>
      <c r="M116" s="506" t="s">
        <v>324</v>
      </c>
      <c r="N116" s="506" t="s">
        <v>647</v>
      </c>
      <c r="O116" s="506" t="s">
        <v>644</v>
      </c>
      <c r="P116" s="576" t="s">
        <v>305</v>
      </c>
      <c r="Q116" s="602">
        <v>334158139</v>
      </c>
      <c r="R116" s="507">
        <v>44099</v>
      </c>
      <c r="S116" s="577">
        <v>44500</v>
      </c>
      <c r="U116" s="510">
        <f t="shared" si="1"/>
        <v>0</v>
      </c>
    </row>
    <row r="117" spans="1:22">
      <c r="A117" s="530" t="s">
        <v>36</v>
      </c>
      <c r="B117" s="505" t="s">
        <v>596</v>
      </c>
      <c r="C117" s="506" t="s">
        <v>324</v>
      </c>
      <c r="D117" s="506" t="s">
        <v>270</v>
      </c>
      <c r="E117" s="506" t="s">
        <v>320</v>
      </c>
      <c r="F117" s="576" t="s">
        <v>279</v>
      </c>
      <c r="G117" s="602">
        <v>265570288</v>
      </c>
      <c r="H117" s="507">
        <v>44099</v>
      </c>
      <c r="I117" s="577">
        <v>44469</v>
      </c>
      <c r="K117" s="530" t="s">
        <v>680</v>
      </c>
      <c r="L117" s="505" t="s">
        <v>596</v>
      </c>
      <c r="M117" s="506" t="s">
        <v>324</v>
      </c>
      <c r="N117" s="506" t="s">
        <v>647</v>
      </c>
      <c r="O117" s="506" t="s">
        <v>644</v>
      </c>
      <c r="P117" s="576" t="s">
        <v>279</v>
      </c>
      <c r="Q117" s="602">
        <v>265570288</v>
      </c>
      <c r="R117" s="507">
        <v>44099</v>
      </c>
      <c r="S117" s="577">
        <v>44500</v>
      </c>
      <c r="U117" s="510">
        <f t="shared" si="1"/>
        <v>0</v>
      </c>
    </row>
    <row r="118" spans="1:22" s="551" customFormat="1">
      <c r="A118" s="267" t="s">
        <v>36</v>
      </c>
      <c r="B118" s="268" t="s">
        <v>598</v>
      </c>
      <c r="C118" s="269" t="s">
        <v>324</v>
      </c>
      <c r="D118" s="269" t="s">
        <v>270</v>
      </c>
      <c r="E118" s="269" t="s">
        <v>320</v>
      </c>
      <c r="F118" s="611" t="s">
        <v>289</v>
      </c>
      <c r="G118" s="609">
        <v>229525997</v>
      </c>
      <c r="H118" s="270">
        <v>44099</v>
      </c>
      <c r="I118" s="612">
        <v>44469</v>
      </c>
      <c r="K118" s="267" t="s">
        <v>680</v>
      </c>
      <c r="L118" s="268" t="s">
        <v>685</v>
      </c>
      <c r="M118" s="269" t="s">
        <v>324</v>
      </c>
      <c r="N118" s="269" t="s">
        <v>647</v>
      </c>
      <c r="O118" s="269" t="s">
        <v>644</v>
      </c>
      <c r="P118" s="611" t="s">
        <v>289</v>
      </c>
      <c r="Q118" s="609">
        <v>229525997</v>
      </c>
      <c r="R118" s="270">
        <v>44099</v>
      </c>
      <c r="S118" s="612">
        <v>44500</v>
      </c>
      <c r="U118" s="552">
        <f t="shared" si="1"/>
        <v>0</v>
      </c>
      <c r="V118" s="554"/>
    </row>
    <row r="119" spans="1:22">
      <c r="A119" s="530" t="s">
        <v>36</v>
      </c>
      <c r="B119" s="505" t="s">
        <v>598</v>
      </c>
      <c r="C119" s="506" t="s">
        <v>324</v>
      </c>
      <c r="D119" s="506" t="s">
        <v>270</v>
      </c>
      <c r="E119" s="506" t="s">
        <v>320</v>
      </c>
      <c r="F119" s="576" t="s">
        <v>285</v>
      </c>
      <c r="G119" s="602">
        <v>343981408</v>
      </c>
      <c r="H119" s="507">
        <v>44099</v>
      </c>
      <c r="I119" s="577">
        <v>44469</v>
      </c>
      <c r="K119" s="530" t="s">
        <v>680</v>
      </c>
      <c r="L119" s="505" t="s">
        <v>685</v>
      </c>
      <c r="M119" s="506" t="s">
        <v>324</v>
      </c>
      <c r="N119" s="506" t="s">
        <v>647</v>
      </c>
      <c r="O119" s="506" t="s">
        <v>644</v>
      </c>
      <c r="P119" s="576" t="s">
        <v>285</v>
      </c>
      <c r="Q119" s="602">
        <v>343981408</v>
      </c>
      <c r="R119" s="507">
        <v>44099</v>
      </c>
      <c r="S119" s="577">
        <v>44500</v>
      </c>
      <c r="U119" s="510">
        <f t="shared" si="1"/>
        <v>0</v>
      </c>
    </row>
    <row r="120" spans="1:22">
      <c r="A120" s="530" t="s">
        <v>36</v>
      </c>
      <c r="B120" s="505" t="s">
        <v>586</v>
      </c>
      <c r="C120" s="506" t="s">
        <v>324</v>
      </c>
      <c r="D120" s="506" t="s">
        <v>271</v>
      </c>
      <c r="E120" s="506" t="s">
        <v>316</v>
      </c>
      <c r="F120" s="576" t="s">
        <v>613</v>
      </c>
      <c r="G120" s="602">
        <v>122855665</v>
      </c>
      <c r="H120" s="507">
        <v>44148</v>
      </c>
      <c r="I120" s="577">
        <v>44469</v>
      </c>
      <c r="K120" s="530" t="s">
        <v>680</v>
      </c>
      <c r="L120" s="505" t="s">
        <v>662</v>
      </c>
      <c r="M120" s="506" t="s">
        <v>324</v>
      </c>
      <c r="N120" s="506" t="s">
        <v>271</v>
      </c>
      <c r="O120" s="506" t="s">
        <v>316</v>
      </c>
      <c r="P120" s="576" t="s">
        <v>613</v>
      </c>
      <c r="Q120" s="602">
        <v>122855665</v>
      </c>
      <c r="R120" s="507">
        <v>44148</v>
      </c>
      <c r="S120" s="577">
        <v>44500</v>
      </c>
      <c r="U120" s="510">
        <f t="shared" si="1"/>
        <v>0</v>
      </c>
    </row>
    <row r="121" spans="1:22">
      <c r="A121" s="530" t="s">
        <v>36</v>
      </c>
      <c r="B121" s="505" t="s">
        <v>605</v>
      </c>
      <c r="C121" s="506" t="s">
        <v>324</v>
      </c>
      <c r="D121" s="506" t="s">
        <v>270</v>
      </c>
      <c r="E121" s="506" t="s">
        <v>321</v>
      </c>
      <c r="F121" s="576" t="s">
        <v>306</v>
      </c>
      <c r="G121" s="602">
        <v>194927948</v>
      </c>
      <c r="H121" s="507">
        <v>44397</v>
      </c>
      <c r="I121" s="577">
        <v>44469</v>
      </c>
      <c r="K121" s="530" t="s">
        <v>680</v>
      </c>
      <c r="L121" s="505" t="s">
        <v>663</v>
      </c>
      <c r="M121" s="506" t="s">
        <v>324</v>
      </c>
      <c r="N121" s="506" t="s">
        <v>647</v>
      </c>
      <c r="O121" s="506" t="s">
        <v>321</v>
      </c>
      <c r="P121" s="576" t="s">
        <v>306</v>
      </c>
      <c r="Q121" s="602">
        <v>194927948</v>
      </c>
      <c r="R121" s="507">
        <v>44397</v>
      </c>
      <c r="S121" s="577">
        <v>44500</v>
      </c>
      <c r="U121" s="510">
        <f t="shared" si="1"/>
        <v>0</v>
      </c>
      <c r="V121" s="533"/>
    </row>
    <row r="122" spans="1:22">
      <c r="A122" s="530" t="s">
        <v>36</v>
      </c>
      <c r="B122" s="505" t="s">
        <v>605</v>
      </c>
      <c r="C122" s="506" t="s">
        <v>324</v>
      </c>
      <c r="D122" s="506" t="s">
        <v>270</v>
      </c>
      <c r="E122" s="506" t="s">
        <v>321</v>
      </c>
      <c r="F122" s="576" t="s">
        <v>296</v>
      </c>
      <c r="G122" s="602">
        <v>426766888</v>
      </c>
      <c r="H122" s="507">
        <v>44397</v>
      </c>
      <c r="I122" s="577">
        <v>44469</v>
      </c>
      <c r="K122" s="530" t="s">
        <v>680</v>
      </c>
      <c r="L122" s="505" t="s">
        <v>663</v>
      </c>
      <c r="M122" s="506" t="s">
        <v>324</v>
      </c>
      <c r="N122" s="506" t="s">
        <v>647</v>
      </c>
      <c r="O122" s="506" t="s">
        <v>321</v>
      </c>
      <c r="P122" s="576" t="s">
        <v>296</v>
      </c>
      <c r="Q122" s="602">
        <v>426766888</v>
      </c>
      <c r="R122" s="507">
        <v>44397</v>
      </c>
      <c r="S122" s="577">
        <v>44500</v>
      </c>
      <c r="U122" s="510">
        <f t="shared" si="1"/>
        <v>0</v>
      </c>
    </row>
    <row r="123" spans="1:22">
      <c r="A123" s="530" t="s">
        <v>36</v>
      </c>
      <c r="B123" s="505" t="s">
        <v>605</v>
      </c>
      <c r="C123" s="506" t="s">
        <v>324</v>
      </c>
      <c r="D123" s="506" t="s">
        <v>270</v>
      </c>
      <c r="E123" s="506" t="s">
        <v>321</v>
      </c>
      <c r="F123" s="576" t="s">
        <v>563</v>
      </c>
      <c r="G123" s="602">
        <v>326338852</v>
      </c>
      <c r="H123" s="507">
        <v>44397</v>
      </c>
      <c r="I123" s="577">
        <v>44469</v>
      </c>
      <c r="K123" s="530" t="s">
        <v>680</v>
      </c>
      <c r="L123" s="505" t="s">
        <v>663</v>
      </c>
      <c r="M123" s="506" t="s">
        <v>324</v>
      </c>
      <c r="N123" s="506" t="s">
        <v>647</v>
      </c>
      <c r="O123" s="506" t="s">
        <v>321</v>
      </c>
      <c r="P123" s="576" t="s">
        <v>561</v>
      </c>
      <c r="Q123" s="602">
        <v>326338852</v>
      </c>
      <c r="R123" s="507">
        <v>44397</v>
      </c>
      <c r="S123" s="577">
        <v>44500</v>
      </c>
      <c r="U123" s="510">
        <f t="shared" si="1"/>
        <v>0</v>
      </c>
    </row>
    <row r="124" spans="1:22">
      <c r="A124" s="530" t="s">
        <v>36</v>
      </c>
      <c r="B124" s="505" t="s">
        <v>605</v>
      </c>
      <c r="C124" s="506" t="s">
        <v>324</v>
      </c>
      <c r="D124" s="506" t="s">
        <v>270</v>
      </c>
      <c r="E124" s="506" t="s">
        <v>321</v>
      </c>
      <c r="F124" s="576" t="s">
        <v>307</v>
      </c>
      <c r="G124" s="602">
        <v>317911365</v>
      </c>
      <c r="H124" s="507">
        <v>44397</v>
      </c>
      <c r="I124" s="577">
        <v>44469</v>
      </c>
      <c r="K124" s="530" t="s">
        <v>680</v>
      </c>
      <c r="L124" s="505" t="s">
        <v>663</v>
      </c>
      <c r="M124" s="506" t="s">
        <v>324</v>
      </c>
      <c r="N124" s="506" t="s">
        <v>647</v>
      </c>
      <c r="O124" s="506" t="s">
        <v>321</v>
      </c>
      <c r="P124" s="576" t="s">
        <v>307</v>
      </c>
      <c r="Q124" s="602">
        <v>317911365</v>
      </c>
      <c r="R124" s="507">
        <v>44397</v>
      </c>
      <c r="S124" s="577">
        <v>44500</v>
      </c>
      <c r="U124" s="510">
        <f t="shared" si="1"/>
        <v>0</v>
      </c>
    </row>
    <row r="125" spans="1:22">
      <c r="A125" s="530" t="s">
        <v>36</v>
      </c>
      <c r="B125" s="505" t="s">
        <v>608</v>
      </c>
      <c r="C125" s="506" t="s">
        <v>328</v>
      </c>
      <c r="D125" s="506" t="s">
        <v>271</v>
      </c>
      <c r="E125" s="506" t="s">
        <v>319</v>
      </c>
      <c r="F125" s="576" t="s">
        <v>295</v>
      </c>
      <c r="G125" s="602">
        <v>151969815</v>
      </c>
      <c r="H125" s="507">
        <v>44432</v>
      </c>
      <c r="I125" s="577">
        <v>44469</v>
      </c>
      <c r="K125" s="530" t="s">
        <v>680</v>
      </c>
      <c r="L125" s="505" t="s">
        <v>664</v>
      </c>
      <c r="M125" s="506" t="s">
        <v>665</v>
      </c>
      <c r="N125" s="506" t="s">
        <v>271</v>
      </c>
      <c r="O125" s="506" t="s">
        <v>318</v>
      </c>
      <c r="P125" s="576" t="s">
        <v>295</v>
      </c>
      <c r="Q125" s="602">
        <v>151969815</v>
      </c>
      <c r="R125" s="507">
        <v>44432</v>
      </c>
      <c r="S125" s="577">
        <v>44500</v>
      </c>
      <c r="U125" s="510">
        <f t="shared" si="1"/>
        <v>0</v>
      </c>
      <c r="V125" s="533"/>
    </row>
    <row r="126" spans="1:22">
      <c r="A126" s="530" t="s">
        <v>36</v>
      </c>
      <c r="B126" s="505" t="s">
        <v>378</v>
      </c>
      <c r="C126" s="506" t="s">
        <v>324</v>
      </c>
      <c r="D126" s="506" t="s">
        <v>273</v>
      </c>
      <c r="E126" s="506" t="s">
        <v>319</v>
      </c>
      <c r="F126" s="576" t="s">
        <v>295</v>
      </c>
      <c r="G126" s="602">
        <v>125000000</v>
      </c>
      <c r="H126" s="507">
        <v>42908</v>
      </c>
      <c r="I126" s="577">
        <v>44469</v>
      </c>
      <c r="K126" s="530" t="s">
        <v>680</v>
      </c>
      <c r="L126" s="505" t="s">
        <v>666</v>
      </c>
      <c r="M126" s="506" t="s">
        <v>324</v>
      </c>
      <c r="N126" s="506" t="s">
        <v>651</v>
      </c>
      <c r="O126" s="506" t="s">
        <v>318</v>
      </c>
      <c r="P126" s="576" t="s">
        <v>295</v>
      </c>
      <c r="Q126" s="602">
        <v>125000000</v>
      </c>
      <c r="R126" s="507">
        <v>42908</v>
      </c>
      <c r="S126" s="577">
        <v>44500</v>
      </c>
      <c r="U126" s="510">
        <f t="shared" si="1"/>
        <v>0</v>
      </c>
    </row>
    <row r="127" spans="1:22">
      <c r="A127" s="530" t="s">
        <v>36</v>
      </c>
      <c r="B127" s="505" t="s">
        <v>378</v>
      </c>
      <c r="C127" s="506" t="s">
        <v>324</v>
      </c>
      <c r="D127" s="506" t="s">
        <v>273</v>
      </c>
      <c r="E127" s="506" t="s">
        <v>319</v>
      </c>
      <c r="F127" s="576" t="s">
        <v>563</v>
      </c>
      <c r="G127" s="602">
        <v>125000000</v>
      </c>
      <c r="H127" s="507">
        <v>42908</v>
      </c>
      <c r="I127" s="577">
        <v>44469</v>
      </c>
      <c r="K127" s="530" t="s">
        <v>680</v>
      </c>
      <c r="L127" s="505" t="s">
        <v>666</v>
      </c>
      <c r="M127" s="506" t="s">
        <v>324</v>
      </c>
      <c r="N127" s="506" t="s">
        <v>651</v>
      </c>
      <c r="O127" s="506" t="s">
        <v>318</v>
      </c>
      <c r="P127" s="576" t="s">
        <v>561</v>
      </c>
      <c r="Q127" s="602">
        <v>125000000</v>
      </c>
      <c r="R127" s="507">
        <v>42908</v>
      </c>
      <c r="S127" s="577">
        <v>44500</v>
      </c>
      <c r="U127" s="510">
        <f t="shared" si="1"/>
        <v>0</v>
      </c>
    </row>
    <row r="128" spans="1:22">
      <c r="A128" s="530" t="s">
        <v>36</v>
      </c>
      <c r="B128" s="505" t="s">
        <v>378</v>
      </c>
      <c r="C128" s="506" t="s">
        <v>324</v>
      </c>
      <c r="D128" s="506" t="s">
        <v>273</v>
      </c>
      <c r="E128" s="506" t="s">
        <v>319</v>
      </c>
      <c r="F128" s="576" t="s">
        <v>298</v>
      </c>
      <c r="G128" s="602">
        <v>125000000</v>
      </c>
      <c r="H128" s="507">
        <v>42908</v>
      </c>
      <c r="I128" s="577">
        <v>44469</v>
      </c>
      <c r="K128" s="530" t="s">
        <v>680</v>
      </c>
      <c r="L128" s="505" t="s">
        <v>666</v>
      </c>
      <c r="M128" s="506" t="s">
        <v>324</v>
      </c>
      <c r="N128" s="506" t="s">
        <v>651</v>
      </c>
      <c r="O128" s="506" t="s">
        <v>318</v>
      </c>
      <c r="P128" s="576" t="s">
        <v>298</v>
      </c>
      <c r="Q128" s="602">
        <v>125000000</v>
      </c>
      <c r="R128" s="507">
        <v>42908</v>
      </c>
      <c r="S128" s="577">
        <v>44500</v>
      </c>
      <c r="U128" s="510">
        <f t="shared" si="1"/>
        <v>0</v>
      </c>
    </row>
    <row r="129" spans="1:22">
      <c r="A129" s="530" t="s">
        <v>36</v>
      </c>
      <c r="B129" s="505" t="s">
        <v>378</v>
      </c>
      <c r="C129" s="506" t="s">
        <v>324</v>
      </c>
      <c r="D129" s="506" t="s">
        <v>273</v>
      </c>
      <c r="E129" s="506" t="s">
        <v>319</v>
      </c>
      <c r="F129" s="576" t="s">
        <v>314</v>
      </c>
      <c r="G129" s="602">
        <v>125000000</v>
      </c>
      <c r="H129" s="507">
        <v>42908</v>
      </c>
      <c r="I129" s="577">
        <v>44469</v>
      </c>
      <c r="K129" s="530" t="s">
        <v>680</v>
      </c>
      <c r="L129" s="505" t="s">
        <v>666</v>
      </c>
      <c r="M129" s="506" t="s">
        <v>324</v>
      </c>
      <c r="N129" s="506" t="s">
        <v>651</v>
      </c>
      <c r="O129" s="506" t="s">
        <v>318</v>
      </c>
      <c r="P129" s="576" t="s">
        <v>314</v>
      </c>
      <c r="Q129" s="602">
        <v>125000000</v>
      </c>
      <c r="R129" s="507">
        <v>42908</v>
      </c>
      <c r="S129" s="577">
        <v>44500</v>
      </c>
      <c r="U129" s="510">
        <f t="shared" si="1"/>
        <v>0</v>
      </c>
    </row>
    <row r="130" spans="1:22" s="551" customFormat="1">
      <c r="A130" s="267" t="s">
        <v>36</v>
      </c>
      <c r="B130" s="268" t="s">
        <v>379</v>
      </c>
      <c r="C130" s="269" t="s">
        <v>324</v>
      </c>
      <c r="D130" s="269" t="s">
        <v>322</v>
      </c>
      <c r="E130" s="269" t="s">
        <v>316</v>
      </c>
      <c r="F130" s="611" t="s">
        <v>308</v>
      </c>
      <c r="G130" s="609">
        <v>100000000</v>
      </c>
      <c r="H130" s="270">
        <v>42941</v>
      </c>
      <c r="I130" s="612">
        <v>44469</v>
      </c>
      <c r="K130" s="267" t="s">
        <v>680</v>
      </c>
      <c r="L130" s="268" t="s">
        <v>363</v>
      </c>
      <c r="M130" s="269" t="s">
        <v>324</v>
      </c>
      <c r="N130" s="269" t="s">
        <v>322</v>
      </c>
      <c r="O130" s="269" t="s">
        <v>316</v>
      </c>
      <c r="P130" s="611" t="s">
        <v>308</v>
      </c>
      <c r="Q130" s="609">
        <v>100000000</v>
      </c>
      <c r="R130" s="270">
        <v>42941</v>
      </c>
      <c r="S130" s="612">
        <v>44500</v>
      </c>
      <c r="U130" s="552">
        <f t="shared" si="1"/>
        <v>0</v>
      </c>
      <c r="V130" s="553"/>
    </row>
    <row r="131" spans="1:22">
      <c r="A131" s="530" t="s">
        <v>36</v>
      </c>
      <c r="B131" s="505" t="s">
        <v>379</v>
      </c>
      <c r="C131" s="506" t="s">
        <v>324</v>
      </c>
      <c r="D131" s="506" t="s">
        <v>322</v>
      </c>
      <c r="E131" s="506" t="s">
        <v>316</v>
      </c>
      <c r="F131" s="576" t="s">
        <v>309</v>
      </c>
      <c r="G131" s="602">
        <v>100000000</v>
      </c>
      <c r="H131" s="507">
        <v>42941</v>
      </c>
      <c r="I131" s="577">
        <v>44469</v>
      </c>
      <c r="K131" s="530" t="s">
        <v>680</v>
      </c>
      <c r="L131" s="505" t="s">
        <v>363</v>
      </c>
      <c r="M131" s="506" t="s">
        <v>324</v>
      </c>
      <c r="N131" s="506" t="s">
        <v>322</v>
      </c>
      <c r="O131" s="506" t="s">
        <v>316</v>
      </c>
      <c r="P131" s="576" t="s">
        <v>309</v>
      </c>
      <c r="Q131" s="602">
        <v>100000000</v>
      </c>
      <c r="R131" s="507">
        <v>42941</v>
      </c>
      <c r="S131" s="577">
        <v>44500</v>
      </c>
      <c r="U131" s="510">
        <f t="shared" si="1"/>
        <v>0</v>
      </c>
    </row>
    <row r="132" spans="1:22" ht="17.25" thickBot="1">
      <c r="A132" s="530" t="s">
        <v>36</v>
      </c>
      <c r="B132" s="505" t="s">
        <v>379</v>
      </c>
      <c r="C132" s="506" t="s">
        <v>324</v>
      </c>
      <c r="D132" s="506" t="s">
        <v>322</v>
      </c>
      <c r="E132" s="506" t="s">
        <v>316</v>
      </c>
      <c r="F132" s="576" t="s">
        <v>287</v>
      </c>
      <c r="G132" s="602">
        <v>100000000</v>
      </c>
      <c r="H132" s="507">
        <v>42941</v>
      </c>
      <c r="I132" s="577">
        <v>44469</v>
      </c>
      <c r="K132" s="540" t="s">
        <v>680</v>
      </c>
      <c r="L132" s="541" t="s">
        <v>363</v>
      </c>
      <c r="M132" s="542" t="s">
        <v>324</v>
      </c>
      <c r="N132" s="542" t="s">
        <v>322</v>
      </c>
      <c r="O132" s="542" t="s">
        <v>316</v>
      </c>
      <c r="P132" s="580" t="s">
        <v>287</v>
      </c>
      <c r="Q132" s="639">
        <v>100000000</v>
      </c>
      <c r="R132" s="543">
        <v>42941</v>
      </c>
      <c r="S132" s="543">
        <v>44500</v>
      </c>
      <c r="U132" s="510">
        <f t="shared" ref="U132:U183" si="2">Q132-G132</f>
        <v>0</v>
      </c>
    </row>
    <row r="133" spans="1:22" ht="18" thickTop="1" thickBot="1">
      <c r="A133" s="540" t="s">
        <v>36</v>
      </c>
      <c r="B133" s="541" t="s">
        <v>363</v>
      </c>
      <c r="C133" s="542" t="s">
        <v>324</v>
      </c>
      <c r="D133" s="542" t="s">
        <v>322</v>
      </c>
      <c r="E133" s="542" t="s">
        <v>316</v>
      </c>
      <c r="F133" s="580" t="s">
        <v>281</v>
      </c>
      <c r="G133" s="639">
        <v>100000000</v>
      </c>
      <c r="H133" s="543">
        <v>42941</v>
      </c>
      <c r="I133" s="577">
        <v>44469</v>
      </c>
      <c r="K133" s="539" t="s">
        <v>680</v>
      </c>
      <c r="L133" s="538" t="s">
        <v>363</v>
      </c>
      <c r="M133" s="531" t="s">
        <v>324</v>
      </c>
      <c r="N133" s="531" t="s">
        <v>322</v>
      </c>
      <c r="O133" s="531" t="s">
        <v>316</v>
      </c>
      <c r="P133" s="531" t="s">
        <v>281</v>
      </c>
      <c r="Q133" s="677">
        <v>100000000</v>
      </c>
      <c r="R133" s="532">
        <v>42941</v>
      </c>
      <c r="S133" s="508">
        <v>44500</v>
      </c>
      <c r="U133" s="510">
        <f t="shared" si="2"/>
        <v>0</v>
      </c>
    </row>
    <row r="134" spans="1:22" ht="17.25" thickTop="1">
      <c r="A134" s="539" t="s">
        <v>37</v>
      </c>
      <c r="B134" s="538" t="s">
        <v>552</v>
      </c>
      <c r="C134" s="531" t="s">
        <v>324</v>
      </c>
      <c r="D134" s="531" t="s">
        <v>273</v>
      </c>
      <c r="E134" s="531" t="s">
        <v>318</v>
      </c>
      <c r="F134" s="531" t="s">
        <v>314</v>
      </c>
      <c r="G134" s="677">
        <v>279504715</v>
      </c>
      <c r="H134" s="532">
        <v>44054</v>
      </c>
      <c r="I134" s="508">
        <v>44469</v>
      </c>
      <c r="K134" s="530" t="s">
        <v>459</v>
      </c>
      <c r="L134" s="538" t="s">
        <v>660</v>
      </c>
      <c r="M134" s="506" t="s">
        <v>324</v>
      </c>
      <c r="N134" s="506" t="s">
        <v>651</v>
      </c>
      <c r="O134" s="506" t="s">
        <v>318</v>
      </c>
      <c r="P134" s="576" t="s">
        <v>314</v>
      </c>
      <c r="Q134" s="602">
        <v>279504715</v>
      </c>
      <c r="R134" s="532">
        <v>44054</v>
      </c>
      <c r="S134" s="577">
        <v>44500</v>
      </c>
      <c r="U134" s="510">
        <f t="shared" si="2"/>
        <v>0</v>
      </c>
    </row>
    <row r="135" spans="1:22">
      <c r="A135" s="530" t="s">
        <v>37</v>
      </c>
      <c r="B135" s="538" t="s">
        <v>552</v>
      </c>
      <c r="C135" s="506" t="s">
        <v>324</v>
      </c>
      <c r="D135" s="506" t="s">
        <v>273</v>
      </c>
      <c r="E135" s="506" t="s">
        <v>319</v>
      </c>
      <c r="F135" s="576" t="s">
        <v>278</v>
      </c>
      <c r="G135" s="602">
        <v>279205663</v>
      </c>
      <c r="H135" s="532">
        <v>44054</v>
      </c>
      <c r="I135" s="577">
        <v>44469</v>
      </c>
      <c r="K135" s="530" t="s">
        <v>459</v>
      </c>
      <c r="L135" s="538" t="s">
        <v>660</v>
      </c>
      <c r="M135" s="506" t="s">
        <v>324</v>
      </c>
      <c r="N135" s="506" t="s">
        <v>651</v>
      </c>
      <c r="O135" s="506" t="s">
        <v>318</v>
      </c>
      <c r="P135" s="506" t="s">
        <v>278</v>
      </c>
      <c r="Q135" s="649">
        <v>279205663</v>
      </c>
      <c r="R135" s="532">
        <v>44054</v>
      </c>
      <c r="S135" s="508">
        <v>44500</v>
      </c>
      <c r="U135" s="510">
        <f t="shared" si="2"/>
        <v>0</v>
      </c>
    </row>
    <row r="136" spans="1:22">
      <c r="A136" s="530" t="s">
        <v>37</v>
      </c>
      <c r="B136" s="538" t="s">
        <v>552</v>
      </c>
      <c r="C136" s="506" t="s">
        <v>324</v>
      </c>
      <c r="D136" s="506" t="s">
        <v>273</v>
      </c>
      <c r="E136" s="506" t="s">
        <v>319</v>
      </c>
      <c r="F136" s="506" t="s">
        <v>303</v>
      </c>
      <c r="G136" s="649">
        <v>278841018</v>
      </c>
      <c r="H136" s="532">
        <v>44054</v>
      </c>
      <c r="I136" s="508">
        <v>44469</v>
      </c>
      <c r="K136" s="530" t="s">
        <v>459</v>
      </c>
      <c r="L136" s="505" t="s">
        <v>660</v>
      </c>
      <c r="M136" s="506" t="s">
        <v>324</v>
      </c>
      <c r="N136" s="506" t="s">
        <v>651</v>
      </c>
      <c r="O136" s="506" t="s">
        <v>318</v>
      </c>
      <c r="P136" s="576" t="s">
        <v>303</v>
      </c>
      <c r="Q136" s="602">
        <v>278841018</v>
      </c>
      <c r="R136" s="507">
        <v>44054</v>
      </c>
      <c r="S136" s="577">
        <v>44500</v>
      </c>
      <c r="U136" s="510">
        <f t="shared" si="2"/>
        <v>0</v>
      </c>
    </row>
    <row r="137" spans="1:22" s="551" customFormat="1">
      <c r="A137" s="267" t="s">
        <v>37</v>
      </c>
      <c r="B137" s="268" t="s">
        <v>598</v>
      </c>
      <c r="C137" s="269" t="s">
        <v>324</v>
      </c>
      <c r="D137" s="269" t="s">
        <v>270</v>
      </c>
      <c r="E137" s="269" t="s">
        <v>320</v>
      </c>
      <c r="F137" s="611" t="s">
        <v>289</v>
      </c>
      <c r="G137" s="609">
        <v>115859702</v>
      </c>
      <c r="H137" s="270">
        <v>44099</v>
      </c>
      <c r="I137" s="612">
        <v>44469</v>
      </c>
      <c r="K137" s="267" t="s">
        <v>459</v>
      </c>
      <c r="L137" s="268" t="s">
        <v>685</v>
      </c>
      <c r="M137" s="269" t="s">
        <v>324</v>
      </c>
      <c r="N137" s="269" t="s">
        <v>647</v>
      </c>
      <c r="O137" s="269" t="s">
        <v>644</v>
      </c>
      <c r="P137" s="611" t="s">
        <v>289</v>
      </c>
      <c r="Q137" s="609">
        <v>115859702</v>
      </c>
      <c r="R137" s="270">
        <v>44099</v>
      </c>
      <c r="S137" s="612">
        <v>44500</v>
      </c>
      <c r="U137" s="552">
        <f t="shared" si="2"/>
        <v>0</v>
      </c>
      <c r="V137" s="553"/>
    </row>
    <row r="138" spans="1:22">
      <c r="A138" s="530" t="s">
        <v>37</v>
      </c>
      <c r="B138" s="505" t="s">
        <v>598</v>
      </c>
      <c r="C138" s="506" t="s">
        <v>324</v>
      </c>
      <c r="D138" s="506" t="s">
        <v>270</v>
      </c>
      <c r="E138" s="506" t="s">
        <v>320</v>
      </c>
      <c r="F138" s="576" t="s">
        <v>285</v>
      </c>
      <c r="G138" s="602">
        <v>170968577</v>
      </c>
      <c r="H138" s="507">
        <v>44099</v>
      </c>
      <c r="I138" s="577">
        <v>44469</v>
      </c>
      <c r="K138" s="530" t="s">
        <v>459</v>
      </c>
      <c r="L138" s="505" t="s">
        <v>685</v>
      </c>
      <c r="M138" s="506" t="s">
        <v>324</v>
      </c>
      <c r="N138" s="506" t="s">
        <v>647</v>
      </c>
      <c r="O138" s="506" t="s">
        <v>644</v>
      </c>
      <c r="P138" s="506" t="s">
        <v>285</v>
      </c>
      <c r="Q138" s="649">
        <v>170968577</v>
      </c>
      <c r="R138" s="507">
        <v>44099</v>
      </c>
      <c r="S138" s="577">
        <v>44500</v>
      </c>
      <c r="U138" s="510">
        <f t="shared" si="2"/>
        <v>0</v>
      </c>
    </row>
    <row r="139" spans="1:22">
      <c r="A139" s="530" t="s">
        <v>37</v>
      </c>
      <c r="B139" s="505" t="s">
        <v>606</v>
      </c>
      <c r="C139" s="506" t="s">
        <v>324</v>
      </c>
      <c r="D139" s="506" t="s">
        <v>271</v>
      </c>
      <c r="E139" s="506" t="s">
        <v>316</v>
      </c>
      <c r="F139" s="506" t="s">
        <v>613</v>
      </c>
      <c r="G139" s="649">
        <v>294532220</v>
      </c>
      <c r="H139" s="507">
        <v>44148</v>
      </c>
      <c r="I139" s="577">
        <v>44469</v>
      </c>
      <c r="K139" s="530" t="s">
        <v>459</v>
      </c>
      <c r="L139" s="505" t="s">
        <v>686</v>
      </c>
      <c r="M139" s="506" t="s">
        <v>324</v>
      </c>
      <c r="N139" s="506" t="s">
        <v>271</v>
      </c>
      <c r="O139" s="506" t="s">
        <v>316</v>
      </c>
      <c r="P139" s="694" t="s">
        <v>613</v>
      </c>
      <c r="Q139" s="694">
        <v>294532220</v>
      </c>
      <c r="R139" s="507">
        <v>44148</v>
      </c>
      <c r="S139" s="577">
        <v>44500</v>
      </c>
      <c r="U139" s="510">
        <f t="shared" si="2"/>
        <v>0</v>
      </c>
    </row>
    <row r="140" spans="1:22">
      <c r="A140" s="530" t="s">
        <v>37</v>
      </c>
      <c r="B140" s="505" t="s">
        <v>608</v>
      </c>
      <c r="C140" s="506" t="s">
        <v>328</v>
      </c>
      <c r="D140" s="506" t="s">
        <v>271</v>
      </c>
      <c r="E140" s="506" t="s">
        <v>319</v>
      </c>
      <c r="F140" s="694" t="s">
        <v>202</v>
      </c>
      <c r="G140" s="694">
        <v>151227051</v>
      </c>
      <c r="H140" s="507">
        <v>44432</v>
      </c>
      <c r="I140" s="577">
        <v>44469</v>
      </c>
      <c r="K140" s="530" t="s">
        <v>459</v>
      </c>
      <c r="L140" s="505" t="s">
        <v>664</v>
      </c>
      <c r="M140" s="506" t="s">
        <v>665</v>
      </c>
      <c r="N140" s="506" t="s">
        <v>271</v>
      </c>
      <c r="O140" s="506" t="s">
        <v>318</v>
      </c>
      <c r="P140" s="576" t="s">
        <v>295</v>
      </c>
      <c r="Q140" s="602">
        <v>151227051</v>
      </c>
      <c r="R140" s="507">
        <v>44432</v>
      </c>
      <c r="S140" s="577">
        <v>44500</v>
      </c>
      <c r="U140" s="510">
        <f t="shared" si="2"/>
        <v>0</v>
      </c>
    </row>
    <row r="141" spans="1:22">
      <c r="A141" s="530" t="s">
        <v>37</v>
      </c>
      <c r="B141" s="505" t="s">
        <v>378</v>
      </c>
      <c r="C141" s="506" t="s">
        <v>324</v>
      </c>
      <c r="D141" s="506" t="s">
        <v>273</v>
      </c>
      <c r="E141" s="506" t="s">
        <v>319</v>
      </c>
      <c r="F141" s="576" t="s">
        <v>295</v>
      </c>
      <c r="G141" s="602">
        <v>125000000</v>
      </c>
      <c r="H141" s="507">
        <v>42908</v>
      </c>
      <c r="I141" s="577">
        <v>44469</v>
      </c>
      <c r="K141" s="530" t="s">
        <v>459</v>
      </c>
      <c r="L141" s="505" t="s">
        <v>666</v>
      </c>
      <c r="M141" s="506" t="s">
        <v>324</v>
      </c>
      <c r="N141" s="506" t="s">
        <v>651</v>
      </c>
      <c r="O141" s="506" t="s">
        <v>318</v>
      </c>
      <c r="P141" s="576" t="s">
        <v>295</v>
      </c>
      <c r="Q141" s="602">
        <v>125000000</v>
      </c>
      <c r="R141" s="507">
        <v>42908</v>
      </c>
      <c r="S141" s="577">
        <v>44500</v>
      </c>
      <c r="U141" s="510">
        <f t="shared" si="2"/>
        <v>0</v>
      </c>
    </row>
    <row r="142" spans="1:22">
      <c r="A142" s="530" t="s">
        <v>37</v>
      </c>
      <c r="B142" s="505" t="s">
        <v>378</v>
      </c>
      <c r="C142" s="506" t="s">
        <v>324</v>
      </c>
      <c r="D142" s="506" t="s">
        <v>273</v>
      </c>
      <c r="E142" s="506" t="s">
        <v>319</v>
      </c>
      <c r="F142" s="576" t="s">
        <v>563</v>
      </c>
      <c r="G142" s="602">
        <v>125000000</v>
      </c>
      <c r="H142" s="507">
        <v>42908</v>
      </c>
      <c r="I142" s="577">
        <v>44469</v>
      </c>
      <c r="K142" s="530" t="s">
        <v>459</v>
      </c>
      <c r="L142" s="505" t="s">
        <v>666</v>
      </c>
      <c r="M142" s="506" t="s">
        <v>324</v>
      </c>
      <c r="N142" s="506" t="s">
        <v>651</v>
      </c>
      <c r="O142" s="506" t="s">
        <v>318</v>
      </c>
      <c r="P142" s="576" t="s">
        <v>561</v>
      </c>
      <c r="Q142" s="602">
        <v>125000000</v>
      </c>
      <c r="R142" s="507">
        <v>42908</v>
      </c>
      <c r="S142" s="577">
        <v>44500</v>
      </c>
      <c r="U142" s="510">
        <f t="shared" si="2"/>
        <v>0</v>
      </c>
    </row>
    <row r="143" spans="1:22">
      <c r="A143" s="530" t="s">
        <v>37</v>
      </c>
      <c r="B143" s="505" t="s">
        <v>378</v>
      </c>
      <c r="C143" s="506" t="s">
        <v>324</v>
      </c>
      <c r="D143" s="506" t="s">
        <v>273</v>
      </c>
      <c r="E143" s="506" t="s">
        <v>319</v>
      </c>
      <c r="F143" s="576" t="s">
        <v>298</v>
      </c>
      <c r="G143" s="602">
        <v>125000000</v>
      </c>
      <c r="H143" s="507">
        <v>42908</v>
      </c>
      <c r="I143" s="577">
        <v>44469</v>
      </c>
      <c r="K143" s="530" t="s">
        <v>459</v>
      </c>
      <c r="L143" s="505" t="s">
        <v>666</v>
      </c>
      <c r="M143" s="506" t="s">
        <v>324</v>
      </c>
      <c r="N143" s="506" t="s">
        <v>651</v>
      </c>
      <c r="O143" s="506" t="s">
        <v>318</v>
      </c>
      <c r="P143" s="576" t="s">
        <v>298</v>
      </c>
      <c r="Q143" s="602">
        <v>125000000</v>
      </c>
      <c r="R143" s="507">
        <v>42908</v>
      </c>
      <c r="S143" s="577">
        <v>44500</v>
      </c>
      <c r="U143" s="510">
        <f t="shared" si="2"/>
        <v>0</v>
      </c>
    </row>
    <row r="144" spans="1:22">
      <c r="A144" s="530" t="s">
        <v>37</v>
      </c>
      <c r="B144" s="505" t="s">
        <v>378</v>
      </c>
      <c r="C144" s="506" t="s">
        <v>324</v>
      </c>
      <c r="D144" s="506" t="s">
        <v>273</v>
      </c>
      <c r="E144" s="506" t="s">
        <v>319</v>
      </c>
      <c r="F144" s="576" t="s">
        <v>314</v>
      </c>
      <c r="G144" s="602">
        <v>125000000</v>
      </c>
      <c r="H144" s="507">
        <v>42908</v>
      </c>
      <c r="I144" s="577">
        <v>44469</v>
      </c>
      <c r="K144" s="530" t="s">
        <v>459</v>
      </c>
      <c r="L144" s="505" t="s">
        <v>666</v>
      </c>
      <c r="M144" s="506" t="s">
        <v>324</v>
      </c>
      <c r="N144" s="506" t="s">
        <v>651</v>
      </c>
      <c r="O144" s="506" t="s">
        <v>318</v>
      </c>
      <c r="P144" s="576" t="s">
        <v>314</v>
      </c>
      <c r="Q144" s="602">
        <v>125000000</v>
      </c>
      <c r="R144" s="507">
        <v>42908</v>
      </c>
      <c r="S144" s="577">
        <v>44500</v>
      </c>
      <c r="U144" s="510">
        <f t="shared" si="2"/>
        <v>0</v>
      </c>
    </row>
    <row r="145" spans="1:22" s="551" customFormat="1">
      <c r="A145" s="267" t="s">
        <v>37</v>
      </c>
      <c r="B145" s="268" t="s">
        <v>379</v>
      </c>
      <c r="C145" s="269" t="s">
        <v>324</v>
      </c>
      <c r="D145" s="269" t="s">
        <v>322</v>
      </c>
      <c r="E145" s="269" t="s">
        <v>316</v>
      </c>
      <c r="F145" s="611" t="s">
        <v>308</v>
      </c>
      <c r="G145" s="609">
        <v>100000000</v>
      </c>
      <c r="H145" s="270">
        <v>42941</v>
      </c>
      <c r="I145" s="612">
        <v>44469</v>
      </c>
      <c r="K145" s="267" t="s">
        <v>459</v>
      </c>
      <c r="L145" s="268" t="s">
        <v>363</v>
      </c>
      <c r="M145" s="269" t="s">
        <v>324</v>
      </c>
      <c r="N145" s="269" t="s">
        <v>322</v>
      </c>
      <c r="O145" s="269" t="s">
        <v>316</v>
      </c>
      <c r="P145" s="611" t="s">
        <v>308</v>
      </c>
      <c r="Q145" s="609">
        <v>100000000</v>
      </c>
      <c r="R145" s="270">
        <v>42941</v>
      </c>
      <c r="S145" s="612">
        <v>44500</v>
      </c>
      <c r="U145" s="552">
        <f t="shared" si="2"/>
        <v>0</v>
      </c>
      <c r="V145" s="553"/>
    </row>
    <row r="146" spans="1:22">
      <c r="A146" s="530" t="s">
        <v>37</v>
      </c>
      <c r="B146" s="505" t="s">
        <v>379</v>
      </c>
      <c r="C146" s="506" t="s">
        <v>324</v>
      </c>
      <c r="D146" s="506" t="s">
        <v>322</v>
      </c>
      <c r="E146" s="506" t="s">
        <v>316</v>
      </c>
      <c r="F146" s="576" t="s">
        <v>309</v>
      </c>
      <c r="G146" s="602">
        <v>100000000</v>
      </c>
      <c r="H146" s="507">
        <v>42941</v>
      </c>
      <c r="I146" s="577">
        <v>44469</v>
      </c>
      <c r="K146" s="530" t="s">
        <v>459</v>
      </c>
      <c r="L146" s="505" t="s">
        <v>363</v>
      </c>
      <c r="M146" s="506" t="s">
        <v>324</v>
      </c>
      <c r="N146" s="506" t="s">
        <v>322</v>
      </c>
      <c r="O146" s="506" t="s">
        <v>316</v>
      </c>
      <c r="P146" s="576" t="s">
        <v>309</v>
      </c>
      <c r="Q146" s="602">
        <v>100000000</v>
      </c>
      <c r="R146" s="507">
        <v>42941</v>
      </c>
      <c r="S146" s="577">
        <v>44500</v>
      </c>
      <c r="U146" s="510">
        <f t="shared" si="2"/>
        <v>0</v>
      </c>
    </row>
    <row r="147" spans="1:22">
      <c r="A147" s="530" t="s">
        <v>37</v>
      </c>
      <c r="B147" s="505" t="s">
        <v>379</v>
      </c>
      <c r="C147" s="506" t="s">
        <v>324</v>
      </c>
      <c r="D147" s="506" t="s">
        <v>322</v>
      </c>
      <c r="E147" s="506" t="s">
        <v>316</v>
      </c>
      <c r="F147" s="576" t="s">
        <v>287</v>
      </c>
      <c r="G147" s="602">
        <v>100000000</v>
      </c>
      <c r="H147" s="507">
        <v>42941</v>
      </c>
      <c r="I147" s="577">
        <v>44469</v>
      </c>
      <c r="K147" s="534" t="s">
        <v>459</v>
      </c>
      <c r="L147" s="535" t="s">
        <v>363</v>
      </c>
      <c r="M147" s="536" t="s">
        <v>324</v>
      </c>
      <c r="N147" s="536" t="s">
        <v>322</v>
      </c>
      <c r="O147" s="536" t="s">
        <v>316</v>
      </c>
      <c r="P147" s="579" t="s">
        <v>287</v>
      </c>
      <c r="Q147" s="602">
        <v>100000000</v>
      </c>
      <c r="R147" s="537">
        <v>42941</v>
      </c>
      <c r="S147" s="577">
        <v>44500</v>
      </c>
      <c r="U147" s="510">
        <f t="shared" si="2"/>
        <v>0</v>
      </c>
    </row>
    <row r="148" spans="1:22">
      <c r="A148" s="534" t="s">
        <v>37</v>
      </c>
      <c r="B148" s="535" t="s">
        <v>363</v>
      </c>
      <c r="C148" s="536" t="s">
        <v>324</v>
      </c>
      <c r="D148" s="536" t="s">
        <v>322</v>
      </c>
      <c r="E148" s="536" t="s">
        <v>316</v>
      </c>
      <c r="F148" s="579" t="s">
        <v>281</v>
      </c>
      <c r="G148" s="602">
        <v>100000000</v>
      </c>
      <c r="H148" s="537">
        <v>42941</v>
      </c>
      <c r="I148" s="577">
        <v>44469</v>
      </c>
      <c r="K148" s="534" t="s">
        <v>459</v>
      </c>
      <c r="L148" s="505" t="s">
        <v>363</v>
      </c>
      <c r="M148" s="506" t="s">
        <v>324</v>
      </c>
      <c r="N148" s="506" t="s">
        <v>322</v>
      </c>
      <c r="O148" s="506" t="s">
        <v>316</v>
      </c>
      <c r="P148" s="576" t="s">
        <v>281</v>
      </c>
      <c r="Q148" s="602">
        <v>100000000</v>
      </c>
      <c r="R148" s="507">
        <v>42941</v>
      </c>
      <c r="S148" s="577">
        <v>44500</v>
      </c>
      <c r="U148" s="510">
        <f t="shared" si="2"/>
        <v>0</v>
      </c>
    </row>
    <row r="149" spans="1:22" s="642" customFormat="1">
      <c r="A149" s="399" t="s">
        <v>37</v>
      </c>
      <c r="B149" s="268" t="s">
        <v>456</v>
      </c>
      <c r="C149" s="269" t="s">
        <v>324</v>
      </c>
      <c r="D149" s="269" t="s">
        <v>322</v>
      </c>
      <c r="E149" s="269" t="s">
        <v>318</v>
      </c>
      <c r="F149" s="611" t="s">
        <v>311</v>
      </c>
      <c r="G149" s="609">
        <v>40000000</v>
      </c>
      <c r="H149" s="270">
        <v>43488</v>
      </c>
      <c r="I149" s="612">
        <v>44469</v>
      </c>
      <c r="K149" s="399" t="s">
        <v>459</v>
      </c>
      <c r="L149" s="268" t="s">
        <v>456</v>
      </c>
      <c r="M149" s="269" t="s">
        <v>324</v>
      </c>
      <c r="N149" s="269" t="s">
        <v>322</v>
      </c>
      <c r="O149" s="269" t="s">
        <v>318</v>
      </c>
      <c r="P149" s="611" t="s">
        <v>311</v>
      </c>
      <c r="Q149" s="609">
        <v>40000000</v>
      </c>
      <c r="R149" s="270">
        <v>43488</v>
      </c>
      <c r="S149" s="612">
        <v>44500</v>
      </c>
      <c r="U149" s="552">
        <f t="shared" si="2"/>
        <v>0</v>
      </c>
      <c r="V149" s="643"/>
    </row>
    <row r="150" spans="1:22">
      <c r="A150" s="534" t="s">
        <v>37</v>
      </c>
      <c r="B150" s="505" t="s">
        <v>456</v>
      </c>
      <c r="C150" s="506" t="s">
        <v>324</v>
      </c>
      <c r="D150" s="506" t="s">
        <v>322</v>
      </c>
      <c r="E150" s="506" t="s">
        <v>318</v>
      </c>
      <c r="F150" s="576" t="s">
        <v>297</v>
      </c>
      <c r="G150" s="602">
        <v>80000000</v>
      </c>
      <c r="H150" s="507">
        <v>43488</v>
      </c>
      <c r="I150" s="577">
        <v>44469</v>
      </c>
      <c r="K150" s="534" t="s">
        <v>459</v>
      </c>
      <c r="L150" s="505" t="s">
        <v>456</v>
      </c>
      <c r="M150" s="506" t="s">
        <v>324</v>
      </c>
      <c r="N150" s="506" t="s">
        <v>322</v>
      </c>
      <c r="O150" s="506" t="s">
        <v>318</v>
      </c>
      <c r="P150" s="576" t="s">
        <v>297</v>
      </c>
      <c r="Q150" s="602">
        <v>80000000</v>
      </c>
      <c r="R150" s="507">
        <v>43488</v>
      </c>
      <c r="S150" s="577">
        <v>44500</v>
      </c>
      <c r="U150" s="510">
        <f t="shared" si="2"/>
        <v>0</v>
      </c>
    </row>
    <row r="151" spans="1:22">
      <c r="A151" s="534" t="s">
        <v>37</v>
      </c>
      <c r="B151" s="505" t="s">
        <v>456</v>
      </c>
      <c r="C151" s="506" t="s">
        <v>324</v>
      </c>
      <c r="D151" s="506" t="s">
        <v>322</v>
      </c>
      <c r="E151" s="506" t="s">
        <v>318</v>
      </c>
      <c r="F151" s="576" t="s">
        <v>301</v>
      </c>
      <c r="G151" s="602">
        <v>120000000</v>
      </c>
      <c r="H151" s="507">
        <v>43488</v>
      </c>
      <c r="I151" s="577">
        <v>44469</v>
      </c>
      <c r="K151" s="534" t="s">
        <v>459</v>
      </c>
      <c r="L151" s="505" t="s">
        <v>456</v>
      </c>
      <c r="M151" s="506" t="s">
        <v>324</v>
      </c>
      <c r="N151" s="506" t="s">
        <v>322</v>
      </c>
      <c r="O151" s="506" t="s">
        <v>318</v>
      </c>
      <c r="P151" s="576" t="s">
        <v>301</v>
      </c>
      <c r="Q151" s="602">
        <v>120000000</v>
      </c>
      <c r="R151" s="507">
        <v>43488</v>
      </c>
      <c r="S151" s="577">
        <v>44500</v>
      </c>
      <c r="U151" s="510">
        <f t="shared" si="2"/>
        <v>0</v>
      </c>
    </row>
    <row r="152" spans="1:22">
      <c r="A152" s="534" t="s">
        <v>37</v>
      </c>
      <c r="B152" s="505" t="s">
        <v>456</v>
      </c>
      <c r="C152" s="506" t="s">
        <v>324</v>
      </c>
      <c r="D152" s="506" t="s">
        <v>322</v>
      </c>
      <c r="E152" s="506" t="s">
        <v>318</v>
      </c>
      <c r="F152" s="576" t="s">
        <v>460</v>
      </c>
      <c r="G152" s="602">
        <v>80000000</v>
      </c>
      <c r="H152" s="507">
        <v>43488</v>
      </c>
      <c r="I152" s="577">
        <v>44469</v>
      </c>
      <c r="K152" s="506" t="s">
        <v>459</v>
      </c>
      <c r="L152" s="505" t="s">
        <v>456</v>
      </c>
      <c r="M152" s="506" t="s">
        <v>324</v>
      </c>
      <c r="N152" s="506" t="s">
        <v>322</v>
      </c>
      <c r="O152" s="506" t="s">
        <v>318</v>
      </c>
      <c r="P152" s="576" t="s">
        <v>458</v>
      </c>
      <c r="Q152" s="602">
        <v>80000000</v>
      </c>
      <c r="R152" s="507">
        <v>43488</v>
      </c>
      <c r="S152" s="577">
        <v>44500</v>
      </c>
      <c r="U152" s="510">
        <f t="shared" si="2"/>
        <v>0</v>
      </c>
    </row>
    <row r="153" spans="1:22">
      <c r="A153" s="506" t="s">
        <v>459</v>
      </c>
      <c r="B153" s="505" t="s">
        <v>456</v>
      </c>
      <c r="C153" s="506" t="s">
        <v>324</v>
      </c>
      <c r="D153" s="506" t="s">
        <v>322</v>
      </c>
      <c r="E153" s="506" t="s">
        <v>318</v>
      </c>
      <c r="F153" s="576" t="s">
        <v>298</v>
      </c>
      <c r="G153" s="602">
        <v>120000000</v>
      </c>
      <c r="H153" s="507">
        <v>43488</v>
      </c>
      <c r="I153" s="577">
        <v>44469</v>
      </c>
      <c r="K153" s="506" t="s">
        <v>459</v>
      </c>
      <c r="L153" s="505" t="s">
        <v>456</v>
      </c>
      <c r="M153" s="506" t="s">
        <v>324</v>
      </c>
      <c r="N153" s="506" t="s">
        <v>322</v>
      </c>
      <c r="O153" s="506" t="s">
        <v>318</v>
      </c>
      <c r="P153" s="576" t="s">
        <v>298</v>
      </c>
      <c r="Q153" s="602">
        <v>120000000</v>
      </c>
      <c r="R153" s="507">
        <v>43488</v>
      </c>
      <c r="S153" s="577">
        <v>44500</v>
      </c>
      <c r="U153" s="510">
        <f t="shared" si="2"/>
        <v>0</v>
      </c>
    </row>
    <row r="154" spans="1:22">
      <c r="A154" s="506" t="s">
        <v>459</v>
      </c>
      <c r="B154" s="505" t="s">
        <v>560</v>
      </c>
      <c r="C154" s="506" t="s">
        <v>325</v>
      </c>
      <c r="D154" s="506" t="s">
        <v>272</v>
      </c>
      <c r="E154" s="506" t="s">
        <v>317</v>
      </c>
      <c r="F154" s="576" t="s">
        <v>563</v>
      </c>
      <c r="G154" s="602">
        <v>60000000</v>
      </c>
      <c r="H154" s="507">
        <v>44209</v>
      </c>
      <c r="I154" s="577">
        <v>44469</v>
      </c>
      <c r="K154" s="506" t="s">
        <v>459</v>
      </c>
      <c r="L154" s="716" t="s">
        <v>669</v>
      </c>
      <c r="M154" s="681" t="s">
        <v>324</v>
      </c>
      <c r="N154" s="681" t="s">
        <v>271</v>
      </c>
      <c r="O154" s="681" t="s">
        <v>316</v>
      </c>
      <c r="P154" s="695" t="s">
        <v>561</v>
      </c>
      <c r="Q154" s="696">
        <v>60000000</v>
      </c>
      <c r="R154" s="698">
        <v>44209</v>
      </c>
      <c r="S154" s="577">
        <v>44500</v>
      </c>
      <c r="U154" s="510">
        <f t="shared" si="2"/>
        <v>0</v>
      </c>
    </row>
    <row r="155" spans="1:22">
      <c r="A155" s="506" t="s">
        <v>459</v>
      </c>
      <c r="B155" s="716" t="s">
        <v>560</v>
      </c>
      <c r="C155" s="681" t="s">
        <v>325</v>
      </c>
      <c r="D155" s="681" t="s">
        <v>272</v>
      </c>
      <c r="E155" s="681" t="s">
        <v>317</v>
      </c>
      <c r="F155" s="695" t="s">
        <v>575</v>
      </c>
      <c r="G155" s="696">
        <v>60000000</v>
      </c>
      <c r="H155" s="698">
        <v>44209</v>
      </c>
      <c r="I155" s="577">
        <v>44469</v>
      </c>
      <c r="K155" s="506" t="s">
        <v>459</v>
      </c>
      <c r="L155" s="535" t="s">
        <v>669</v>
      </c>
      <c r="M155" s="536" t="s">
        <v>324</v>
      </c>
      <c r="N155" s="536" t="s">
        <v>271</v>
      </c>
      <c r="O155" s="536" t="s">
        <v>316</v>
      </c>
      <c r="P155" s="579" t="s">
        <v>687</v>
      </c>
      <c r="Q155" s="699">
        <v>60000000</v>
      </c>
      <c r="R155" s="537">
        <v>44209</v>
      </c>
      <c r="S155" s="577">
        <v>44500</v>
      </c>
      <c r="U155" s="510">
        <f t="shared" si="2"/>
        <v>0</v>
      </c>
    </row>
    <row r="156" spans="1:22">
      <c r="A156" s="506" t="s">
        <v>459</v>
      </c>
      <c r="B156" s="535" t="s">
        <v>560</v>
      </c>
      <c r="C156" s="536" t="s">
        <v>325</v>
      </c>
      <c r="D156" s="536" t="s">
        <v>272</v>
      </c>
      <c r="E156" s="536" t="s">
        <v>317</v>
      </c>
      <c r="F156" s="579" t="s">
        <v>208</v>
      </c>
      <c r="G156" s="699">
        <v>60000000</v>
      </c>
      <c r="H156" s="537">
        <v>44209</v>
      </c>
      <c r="I156" s="577">
        <v>44469</v>
      </c>
      <c r="K156" s="506" t="s">
        <v>459</v>
      </c>
      <c r="L156" s="535" t="s">
        <v>669</v>
      </c>
      <c r="M156" s="536" t="s">
        <v>324</v>
      </c>
      <c r="N156" s="536" t="s">
        <v>271</v>
      </c>
      <c r="O156" s="536" t="s">
        <v>316</v>
      </c>
      <c r="P156" s="579" t="s">
        <v>296</v>
      </c>
      <c r="Q156" s="699">
        <v>60000000</v>
      </c>
      <c r="R156" s="537">
        <v>44209</v>
      </c>
      <c r="S156" s="577">
        <v>44500</v>
      </c>
      <c r="U156" s="510">
        <f t="shared" si="2"/>
        <v>0</v>
      </c>
    </row>
    <row r="157" spans="1:22">
      <c r="A157" s="506" t="s">
        <v>459</v>
      </c>
      <c r="B157" s="535" t="s">
        <v>560</v>
      </c>
      <c r="C157" s="536" t="s">
        <v>325</v>
      </c>
      <c r="D157" s="536" t="s">
        <v>272</v>
      </c>
      <c r="E157" s="536" t="s">
        <v>317</v>
      </c>
      <c r="F157" s="579" t="s">
        <v>204</v>
      </c>
      <c r="G157" s="699">
        <v>60000000</v>
      </c>
      <c r="H157" s="537">
        <v>44209</v>
      </c>
      <c r="I157" s="577">
        <v>44469</v>
      </c>
      <c r="K157" s="506" t="s">
        <v>459</v>
      </c>
      <c r="L157" s="505" t="s">
        <v>669</v>
      </c>
      <c r="M157" s="506" t="s">
        <v>324</v>
      </c>
      <c r="N157" s="506" t="s">
        <v>271</v>
      </c>
      <c r="O157" s="506" t="s">
        <v>316</v>
      </c>
      <c r="P157" s="576" t="s">
        <v>294</v>
      </c>
      <c r="Q157" s="602">
        <v>60000000</v>
      </c>
      <c r="R157" s="507">
        <v>44209</v>
      </c>
      <c r="S157" s="577">
        <v>44500</v>
      </c>
      <c r="U157" s="510">
        <f t="shared" si="2"/>
        <v>0</v>
      </c>
    </row>
    <row r="158" spans="1:22">
      <c r="A158" s="506" t="s">
        <v>37</v>
      </c>
      <c r="B158" s="505" t="s">
        <v>560</v>
      </c>
      <c r="C158" s="506" t="s">
        <v>325</v>
      </c>
      <c r="D158" s="506" t="s">
        <v>272</v>
      </c>
      <c r="E158" s="506" t="s">
        <v>317</v>
      </c>
      <c r="F158" s="576" t="s">
        <v>567</v>
      </c>
      <c r="G158" s="602">
        <v>60000000</v>
      </c>
      <c r="H158" s="507">
        <v>44209</v>
      </c>
      <c r="I158" s="577">
        <v>44469</v>
      </c>
      <c r="K158" s="506" t="s">
        <v>459</v>
      </c>
      <c r="L158" s="505" t="s">
        <v>669</v>
      </c>
      <c r="M158" s="506" t="s">
        <v>324</v>
      </c>
      <c r="N158" s="506" t="s">
        <v>271</v>
      </c>
      <c r="O158" s="506" t="s">
        <v>316</v>
      </c>
      <c r="P158" s="576" t="s">
        <v>566</v>
      </c>
      <c r="Q158" s="602">
        <v>60000000</v>
      </c>
      <c r="R158" s="507">
        <v>44209</v>
      </c>
      <c r="S158" s="577">
        <v>44500</v>
      </c>
      <c r="U158" s="510">
        <f t="shared" si="2"/>
        <v>0</v>
      </c>
    </row>
    <row r="159" spans="1:22">
      <c r="A159" s="506"/>
      <c r="B159" s="505"/>
      <c r="C159" s="506"/>
      <c r="D159" s="506"/>
      <c r="E159" s="506"/>
      <c r="F159" s="576"/>
      <c r="G159" s="602"/>
      <c r="H159" s="507"/>
      <c r="I159" s="577"/>
      <c r="K159" s="506" t="s">
        <v>459</v>
      </c>
      <c r="L159" s="505" t="s">
        <v>614</v>
      </c>
      <c r="M159" s="506" t="s">
        <v>324</v>
      </c>
      <c r="N159" s="506" t="s">
        <v>647</v>
      </c>
      <c r="O159" s="506" t="s">
        <v>321</v>
      </c>
      <c r="P159" s="576" t="s">
        <v>309</v>
      </c>
      <c r="Q159" s="602">
        <v>60000000</v>
      </c>
      <c r="R159" s="507">
        <v>44484</v>
      </c>
      <c r="S159" s="577">
        <v>44500</v>
      </c>
      <c r="U159" s="510">
        <f t="shared" si="2"/>
        <v>60000000</v>
      </c>
    </row>
    <row r="160" spans="1:22">
      <c r="A160" s="506"/>
      <c r="B160" s="505"/>
      <c r="C160" s="506"/>
      <c r="D160" s="506"/>
      <c r="E160" s="506"/>
      <c r="F160" s="576"/>
      <c r="G160" s="602"/>
      <c r="H160" s="507"/>
      <c r="I160" s="577"/>
      <c r="K160" s="534" t="s">
        <v>459</v>
      </c>
      <c r="L160" s="535" t="s">
        <v>614</v>
      </c>
      <c r="M160" s="536" t="s">
        <v>324</v>
      </c>
      <c r="N160" s="536" t="s">
        <v>647</v>
      </c>
      <c r="O160" s="536" t="s">
        <v>321</v>
      </c>
      <c r="P160" s="579" t="s">
        <v>296</v>
      </c>
      <c r="Q160" s="699">
        <v>60000000</v>
      </c>
      <c r="R160" s="537">
        <v>44484</v>
      </c>
      <c r="S160" s="679">
        <v>44500</v>
      </c>
      <c r="U160" s="510">
        <f t="shared" si="2"/>
        <v>60000000</v>
      </c>
    </row>
    <row r="161" spans="1:22" s="551" customFormat="1">
      <c r="A161" s="269"/>
      <c r="B161" s="268"/>
      <c r="C161" s="269"/>
      <c r="D161" s="269"/>
      <c r="E161" s="269"/>
      <c r="F161" s="611"/>
      <c r="G161" s="609"/>
      <c r="H161" s="270"/>
      <c r="I161" s="612"/>
      <c r="K161" s="269" t="s">
        <v>459</v>
      </c>
      <c r="L161" s="268" t="s">
        <v>614</v>
      </c>
      <c r="M161" s="269" t="s">
        <v>324</v>
      </c>
      <c r="N161" s="269" t="s">
        <v>647</v>
      </c>
      <c r="O161" s="269" t="s">
        <v>321</v>
      </c>
      <c r="P161" s="611" t="s">
        <v>618</v>
      </c>
      <c r="Q161" s="609">
        <v>60000000</v>
      </c>
      <c r="R161" s="270">
        <v>44484</v>
      </c>
      <c r="S161" s="612">
        <v>44500</v>
      </c>
      <c r="U161" s="552">
        <f t="shared" si="2"/>
        <v>60000000</v>
      </c>
      <c r="V161" s="553"/>
    </row>
    <row r="162" spans="1:22">
      <c r="A162" s="506"/>
      <c r="B162" s="505"/>
      <c r="C162" s="506"/>
      <c r="D162" s="506"/>
      <c r="E162" s="506"/>
      <c r="F162" s="576"/>
      <c r="G162" s="602"/>
      <c r="H162" s="507"/>
      <c r="I162" s="577"/>
      <c r="K162" s="506" t="s">
        <v>459</v>
      </c>
      <c r="L162" s="505" t="s">
        <v>614</v>
      </c>
      <c r="M162" s="506" t="s">
        <v>324</v>
      </c>
      <c r="N162" s="506" t="s">
        <v>647</v>
      </c>
      <c r="O162" s="506" t="s">
        <v>321</v>
      </c>
      <c r="P162" s="576" t="s">
        <v>312</v>
      </c>
      <c r="Q162" s="602">
        <v>60000000</v>
      </c>
      <c r="R162" s="507">
        <v>44484</v>
      </c>
      <c r="S162" s="577">
        <v>44500</v>
      </c>
      <c r="U162" s="510">
        <f t="shared" si="2"/>
        <v>60000000</v>
      </c>
    </row>
    <row r="163" spans="1:22" s="838" customFormat="1" ht="17.25" thickBot="1">
      <c r="A163" s="534"/>
      <c r="B163" s="535"/>
      <c r="C163" s="536"/>
      <c r="D163" s="536"/>
      <c r="E163" s="536"/>
      <c r="F163" s="579"/>
      <c r="G163" s="699"/>
      <c r="H163" s="537"/>
      <c r="I163" s="693"/>
      <c r="K163" s="540" t="s">
        <v>459</v>
      </c>
      <c r="L163" s="541" t="s">
        <v>614</v>
      </c>
      <c r="M163" s="542" t="s">
        <v>324</v>
      </c>
      <c r="N163" s="542" t="s">
        <v>270</v>
      </c>
      <c r="O163" s="542" t="s">
        <v>321</v>
      </c>
      <c r="P163" s="580" t="s">
        <v>630</v>
      </c>
      <c r="Q163" s="639">
        <v>60000000</v>
      </c>
      <c r="R163" s="543">
        <v>44484</v>
      </c>
      <c r="S163" s="701">
        <v>44500</v>
      </c>
      <c r="U163" s="510">
        <f t="shared" si="2"/>
        <v>60000000</v>
      </c>
      <c r="V163" s="839"/>
    </row>
    <row r="164" spans="1:22" ht="17.25" thickTop="1">
      <c r="A164" s="530" t="s">
        <v>38</v>
      </c>
      <c r="B164" s="505" t="s">
        <v>365</v>
      </c>
      <c r="C164" s="506" t="s">
        <v>328</v>
      </c>
      <c r="D164" s="506" t="s">
        <v>270</v>
      </c>
      <c r="E164" s="506" t="s">
        <v>319</v>
      </c>
      <c r="F164" s="576" t="s">
        <v>309</v>
      </c>
      <c r="G164" s="604">
        <v>363076477.06999999</v>
      </c>
      <c r="H164" s="507">
        <v>41757</v>
      </c>
      <c r="I164" s="577">
        <v>44469</v>
      </c>
      <c r="K164" s="530" t="s">
        <v>451</v>
      </c>
      <c r="L164" s="505" t="s">
        <v>365</v>
      </c>
      <c r="M164" s="506" t="s">
        <v>665</v>
      </c>
      <c r="N164" s="506" t="s">
        <v>647</v>
      </c>
      <c r="O164" s="506" t="s">
        <v>318</v>
      </c>
      <c r="P164" s="506" t="s">
        <v>309</v>
      </c>
      <c r="Q164" s="649">
        <v>363076477.06999999</v>
      </c>
      <c r="R164" s="507">
        <v>41757</v>
      </c>
      <c r="S164" s="577">
        <v>44500</v>
      </c>
      <c r="U164" s="510">
        <f t="shared" si="2"/>
        <v>0</v>
      </c>
    </row>
    <row r="165" spans="1:22">
      <c r="A165" s="530" t="s">
        <v>38</v>
      </c>
      <c r="B165" s="505" t="s">
        <v>366</v>
      </c>
      <c r="C165" s="506" t="s">
        <v>324</v>
      </c>
      <c r="D165" s="506" t="s">
        <v>270</v>
      </c>
      <c r="E165" s="506" t="s">
        <v>319</v>
      </c>
      <c r="F165" s="576" t="s">
        <v>306</v>
      </c>
      <c r="G165" s="604">
        <v>204341586.66999999</v>
      </c>
      <c r="H165" s="507">
        <v>41794</v>
      </c>
      <c r="I165" s="577">
        <v>44469</v>
      </c>
      <c r="K165" s="530" t="s">
        <v>451</v>
      </c>
      <c r="L165" s="505" t="s">
        <v>366</v>
      </c>
      <c r="M165" s="506" t="s">
        <v>324</v>
      </c>
      <c r="N165" s="506" t="s">
        <v>647</v>
      </c>
      <c r="O165" s="506" t="s">
        <v>318</v>
      </c>
      <c r="P165" s="576" t="s">
        <v>306</v>
      </c>
      <c r="Q165" s="602">
        <v>204341586.66999999</v>
      </c>
      <c r="R165" s="507">
        <v>41794</v>
      </c>
      <c r="S165" s="577">
        <v>44500</v>
      </c>
      <c r="U165" s="510">
        <f t="shared" si="2"/>
        <v>0</v>
      </c>
    </row>
    <row r="166" spans="1:22">
      <c r="A166" s="530" t="s">
        <v>38</v>
      </c>
      <c r="B166" s="505" t="s">
        <v>367</v>
      </c>
      <c r="C166" s="506" t="s">
        <v>324</v>
      </c>
      <c r="D166" s="506" t="s">
        <v>270</v>
      </c>
      <c r="E166" s="506" t="s">
        <v>319</v>
      </c>
      <c r="F166" s="506" t="s">
        <v>312</v>
      </c>
      <c r="G166" s="649">
        <v>300000000</v>
      </c>
      <c r="H166" s="507">
        <v>40771</v>
      </c>
      <c r="I166" s="577">
        <v>44469</v>
      </c>
      <c r="K166" s="534" t="s">
        <v>451</v>
      </c>
      <c r="L166" s="505" t="s">
        <v>367</v>
      </c>
      <c r="M166" s="536" t="s">
        <v>324</v>
      </c>
      <c r="N166" s="536" t="s">
        <v>647</v>
      </c>
      <c r="O166" s="506" t="s">
        <v>318</v>
      </c>
      <c r="P166" s="579" t="s">
        <v>312</v>
      </c>
      <c r="Q166" s="602">
        <v>300000000</v>
      </c>
      <c r="R166" s="507">
        <v>40771</v>
      </c>
      <c r="S166" s="577">
        <v>44500</v>
      </c>
      <c r="U166" s="510">
        <f t="shared" si="2"/>
        <v>0</v>
      </c>
    </row>
    <row r="167" spans="1:22">
      <c r="A167" s="530" t="s">
        <v>38</v>
      </c>
      <c r="B167" s="505" t="s">
        <v>367</v>
      </c>
      <c r="C167" s="506" t="s">
        <v>324</v>
      </c>
      <c r="D167" s="506" t="s">
        <v>270</v>
      </c>
      <c r="E167" s="506" t="s">
        <v>319</v>
      </c>
      <c r="F167" s="576" t="s">
        <v>306</v>
      </c>
      <c r="G167" s="602">
        <v>250000000</v>
      </c>
      <c r="H167" s="507">
        <v>40771</v>
      </c>
      <c r="I167" s="577">
        <v>44469</v>
      </c>
      <c r="K167" s="530" t="s">
        <v>451</v>
      </c>
      <c r="L167" s="505" t="s">
        <v>367</v>
      </c>
      <c r="M167" s="506" t="s">
        <v>324</v>
      </c>
      <c r="N167" s="506" t="s">
        <v>647</v>
      </c>
      <c r="O167" s="506" t="s">
        <v>318</v>
      </c>
      <c r="P167" s="576" t="s">
        <v>306</v>
      </c>
      <c r="Q167" s="602">
        <v>250000000</v>
      </c>
      <c r="R167" s="507">
        <v>40771</v>
      </c>
      <c r="S167" s="577">
        <v>44500</v>
      </c>
      <c r="U167" s="510">
        <f t="shared" si="2"/>
        <v>0</v>
      </c>
    </row>
    <row r="168" spans="1:22">
      <c r="A168" s="534" t="s">
        <v>38</v>
      </c>
      <c r="B168" s="505" t="s">
        <v>386</v>
      </c>
      <c r="C168" s="536" t="s">
        <v>327</v>
      </c>
      <c r="D168" s="536" t="s">
        <v>270</v>
      </c>
      <c r="E168" s="506" t="s">
        <v>319</v>
      </c>
      <c r="F168" s="579" t="s">
        <v>299</v>
      </c>
      <c r="G168" s="602">
        <v>200000000</v>
      </c>
      <c r="H168" s="507">
        <v>40771</v>
      </c>
      <c r="I168" s="577">
        <v>44469</v>
      </c>
      <c r="K168" s="530" t="s">
        <v>451</v>
      </c>
      <c r="L168" s="505" t="s">
        <v>688</v>
      </c>
      <c r="M168" s="506" t="s">
        <v>653</v>
      </c>
      <c r="N168" s="506" t="s">
        <v>647</v>
      </c>
      <c r="O168" s="506" t="s">
        <v>318</v>
      </c>
      <c r="P168" s="576" t="s">
        <v>299</v>
      </c>
      <c r="Q168" s="602">
        <v>200000000</v>
      </c>
      <c r="R168" s="507">
        <v>40771</v>
      </c>
      <c r="S168" s="577">
        <v>44500</v>
      </c>
      <c r="U168" s="510">
        <f t="shared" si="2"/>
        <v>0</v>
      </c>
    </row>
    <row r="169" spans="1:22">
      <c r="A169" s="530" t="s">
        <v>38</v>
      </c>
      <c r="B169" s="505" t="s">
        <v>368</v>
      </c>
      <c r="C169" s="506" t="s">
        <v>324</v>
      </c>
      <c r="D169" s="506" t="s">
        <v>270</v>
      </c>
      <c r="E169" s="506" t="s">
        <v>316</v>
      </c>
      <c r="F169" s="576" t="s">
        <v>313</v>
      </c>
      <c r="G169" s="602">
        <v>320000000</v>
      </c>
      <c r="H169" s="507">
        <v>41067</v>
      </c>
      <c r="I169" s="577">
        <v>44469</v>
      </c>
      <c r="K169" s="534" t="s">
        <v>451</v>
      </c>
      <c r="L169" s="505" t="s">
        <v>368</v>
      </c>
      <c r="M169" s="506" t="s">
        <v>324</v>
      </c>
      <c r="N169" s="506" t="s">
        <v>647</v>
      </c>
      <c r="O169" s="506" t="s">
        <v>316</v>
      </c>
      <c r="P169" s="576" t="s">
        <v>313</v>
      </c>
      <c r="Q169" s="602">
        <v>320000000</v>
      </c>
      <c r="R169" s="507">
        <v>41067</v>
      </c>
      <c r="S169" s="577">
        <v>44500</v>
      </c>
      <c r="U169" s="510">
        <f t="shared" si="2"/>
        <v>0</v>
      </c>
    </row>
    <row r="170" spans="1:22">
      <c r="A170" s="530" t="s">
        <v>38</v>
      </c>
      <c r="B170" s="505" t="s">
        <v>369</v>
      </c>
      <c r="C170" s="506" t="s">
        <v>324</v>
      </c>
      <c r="D170" s="506" t="s">
        <v>270</v>
      </c>
      <c r="E170" s="506" t="s">
        <v>319</v>
      </c>
      <c r="F170" s="576" t="s">
        <v>306</v>
      </c>
      <c r="G170" s="602">
        <v>250000000</v>
      </c>
      <c r="H170" s="507">
        <v>41913</v>
      </c>
      <c r="I170" s="577">
        <v>44469</v>
      </c>
      <c r="K170" s="530" t="s">
        <v>451</v>
      </c>
      <c r="L170" s="505" t="s">
        <v>369</v>
      </c>
      <c r="M170" s="506" t="s">
        <v>324</v>
      </c>
      <c r="N170" s="506" t="s">
        <v>647</v>
      </c>
      <c r="O170" s="506" t="s">
        <v>318</v>
      </c>
      <c r="P170" s="576" t="s">
        <v>306</v>
      </c>
      <c r="Q170" s="602">
        <v>250000000</v>
      </c>
      <c r="R170" s="507">
        <v>41913</v>
      </c>
      <c r="S170" s="577">
        <v>44500</v>
      </c>
      <c r="U170" s="510">
        <f t="shared" si="2"/>
        <v>0</v>
      </c>
    </row>
    <row r="171" spans="1:22">
      <c r="A171" s="534" t="s">
        <v>38</v>
      </c>
      <c r="B171" s="505" t="s">
        <v>369</v>
      </c>
      <c r="C171" s="506" t="s">
        <v>324</v>
      </c>
      <c r="D171" s="506" t="s">
        <v>270</v>
      </c>
      <c r="E171" s="506" t="s">
        <v>319</v>
      </c>
      <c r="F171" s="576" t="s">
        <v>295</v>
      </c>
      <c r="G171" s="602">
        <v>250000000</v>
      </c>
      <c r="H171" s="507">
        <v>41913</v>
      </c>
      <c r="I171" s="577">
        <v>44469</v>
      </c>
      <c r="K171" s="530" t="s">
        <v>451</v>
      </c>
      <c r="L171" s="505" t="s">
        <v>369</v>
      </c>
      <c r="M171" s="506" t="s">
        <v>324</v>
      </c>
      <c r="N171" s="506" t="s">
        <v>647</v>
      </c>
      <c r="O171" s="506" t="s">
        <v>318</v>
      </c>
      <c r="P171" s="576" t="s">
        <v>295</v>
      </c>
      <c r="Q171" s="602">
        <v>250000000</v>
      </c>
      <c r="R171" s="507">
        <v>41913</v>
      </c>
      <c r="S171" s="577">
        <v>44500</v>
      </c>
      <c r="U171" s="510">
        <f t="shared" si="2"/>
        <v>0</v>
      </c>
    </row>
    <row r="172" spans="1:22">
      <c r="A172" s="530" t="s">
        <v>38</v>
      </c>
      <c r="B172" s="505" t="s">
        <v>370</v>
      </c>
      <c r="C172" s="506" t="s">
        <v>324</v>
      </c>
      <c r="D172" s="506" t="s">
        <v>270</v>
      </c>
      <c r="E172" s="506" t="s">
        <v>319</v>
      </c>
      <c r="F172" s="576" t="s">
        <v>295</v>
      </c>
      <c r="G172" s="602">
        <v>250000000</v>
      </c>
      <c r="H172" s="507">
        <v>42156</v>
      </c>
      <c r="I172" s="577">
        <v>44469</v>
      </c>
      <c r="K172" s="530" t="s">
        <v>451</v>
      </c>
      <c r="L172" s="505" t="s">
        <v>370</v>
      </c>
      <c r="M172" s="506" t="s">
        <v>324</v>
      </c>
      <c r="N172" s="506" t="s">
        <v>647</v>
      </c>
      <c r="O172" s="506" t="s">
        <v>318</v>
      </c>
      <c r="P172" s="576" t="s">
        <v>295</v>
      </c>
      <c r="Q172" s="602">
        <v>250000000</v>
      </c>
      <c r="R172" s="507">
        <v>42156</v>
      </c>
      <c r="S172" s="577">
        <v>44500</v>
      </c>
      <c r="U172" s="510">
        <f t="shared" si="2"/>
        <v>0</v>
      </c>
    </row>
    <row r="173" spans="1:22">
      <c r="A173" s="530" t="s">
        <v>38</v>
      </c>
      <c r="B173" s="505" t="s">
        <v>370</v>
      </c>
      <c r="C173" s="506" t="s">
        <v>324</v>
      </c>
      <c r="D173" s="506" t="s">
        <v>270</v>
      </c>
      <c r="E173" s="506" t="s">
        <v>319</v>
      </c>
      <c r="F173" s="576" t="s">
        <v>310</v>
      </c>
      <c r="G173" s="602">
        <v>250000000</v>
      </c>
      <c r="H173" s="507">
        <v>42156</v>
      </c>
      <c r="I173" s="577">
        <v>44469</v>
      </c>
      <c r="K173" s="530" t="s">
        <v>451</v>
      </c>
      <c r="L173" s="505" t="s">
        <v>370</v>
      </c>
      <c r="M173" s="506" t="s">
        <v>324</v>
      </c>
      <c r="N173" s="506" t="s">
        <v>647</v>
      </c>
      <c r="O173" s="506" t="s">
        <v>318</v>
      </c>
      <c r="P173" s="576" t="s">
        <v>310</v>
      </c>
      <c r="Q173" s="602">
        <v>250000000</v>
      </c>
      <c r="R173" s="507">
        <v>42156</v>
      </c>
      <c r="S173" s="577">
        <v>44500</v>
      </c>
      <c r="U173" s="510">
        <f t="shared" si="2"/>
        <v>0</v>
      </c>
    </row>
    <row r="174" spans="1:22">
      <c r="A174" s="530" t="s">
        <v>38</v>
      </c>
      <c r="B174" s="505" t="s">
        <v>371</v>
      </c>
      <c r="C174" s="506" t="s">
        <v>324</v>
      </c>
      <c r="D174" s="506" t="s">
        <v>270</v>
      </c>
      <c r="E174" s="506" t="s">
        <v>320</v>
      </c>
      <c r="F174" s="576" t="s">
        <v>563</v>
      </c>
      <c r="G174" s="602">
        <v>150000000</v>
      </c>
      <c r="H174" s="507">
        <v>42081</v>
      </c>
      <c r="I174" s="577">
        <v>44469</v>
      </c>
      <c r="K174" s="530" t="s">
        <v>451</v>
      </c>
      <c r="L174" s="505" t="s">
        <v>371</v>
      </c>
      <c r="M174" s="506" t="s">
        <v>324</v>
      </c>
      <c r="N174" s="506" t="s">
        <v>647</v>
      </c>
      <c r="O174" s="506" t="s">
        <v>644</v>
      </c>
      <c r="P174" s="576" t="s">
        <v>561</v>
      </c>
      <c r="Q174" s="602">
        <v>150000000</v>
      </c>
      <c r="R174" s="507">
        <v>42081</v>
      </c>
      <c r="S174" s="577">
        <v>44500</v>
      </c>
      <c r="U174" s="510">
        <f t="shared" si="2"/>
        <v>0</v>
      </c>
    </row>
    <row r="175" spans="1:22">
      <c r="A175" s="530" t="s">
        <v>38</v>
      </c>
      <c r="B175" s="505" t="s">
        <v>372</v>
      </c>
      <c r="C175" s="506" t="s">
        <v>324</v>
      </c>
      <c r="D175" s="506" t="s">
        <v>270</v>
      </c>
      <c r="E175" s="506" t="s">
        <v>320</v>
      </c>
      <c r="F175" s="576" t="s">
        <v>300</v>
      </c>
      <c r="G175" s="602">
        <v>300000000</v>
      </c>
      <c r="H175" s="507">
        <v>42156</v>
      </c>
      <c r="I175" s="577">
        <v>44469</v>
      </c>
      <c r="K175" s="534" t="s">
        <v>451</v>
      </c>
      <c r="L175" s="505" t="s">
        <v>372</v>
      </c>
      <c r="M175" s="506" t="s">
        <v>324</v>
      </c>
      <c r="N175" s="506" t="s">
        <v>647</v>
      </c>
      <c r="O175" s="506" t="s">
        <v>644</v>
      </c>
      <c r="P175" s="576" t="s">
        <v>300</v>
      </c>
      <c r="Q175" s="602">
        <v>300000000</v>
      </c>
      <c r="R175" s="507">
        <v>42156</v>
      </c>
      <c r="S175" s="577">
        <v>44500</v>
      </c>
      <c r="U175" s="510">
        <f t="shared" si="2"/>
        <v>0</v>
      </c>
    </row>
    <row r="176" spans="1:22">
      <c r="A176" s="530" t="s">
        <v>38</v>
      </c>
      <c r="B176" s="505" t="s">
        <v>373</v>
      </c>
      <c r="C176" s="506" t="s">
        <v>324</v>
      </c>
      <c r="D176" s="506" t="s">
        <v>270</v>
      </c>
      <c r="E176" s="506" t="s">
        <v>321</v>
      </c>
      <c r="F176" s="576" t="s">
        <v>312</v>
      </c>
      <c r="G176" s="602">
        <v>200000000</v>
      </c>
      <c r="H176" s="507">
        <v>42891</v>
      </c>
      <c r="I176" s="577">
        <v>44469</v>
      </c>
      <c r="K176" s="534" t="s">
        <v>451</v>
      </c>
      <c r="L176" s="535" t="s">
        <v>373</v>
      </c>
      <c r="M176" s="536" t="s">
        <v>324</v>
      </c>
      <c r="N176" s="536" t="s">
        <v>647</v>
      </c>
      <c r="O176" s="536" t="s">
        <v>321</v>
      </c>
      <c r="P176" s="579" t="s">
        <v>312</v>
      </c>
      <c r="Q176" s="602">
        <v>200000000</v>
      </c>
      <c r="R176" s="537">
        <v>42891</v>
      </c>
      <c r="S176" s="581">
        <v>44500</v>
      </c>
      <c r="U176" s="510">
        <f t="shared" si="2"/>
        <v>0</v>
      </c>
    </row>
    <row r="177" spans="1:22">
      <c r="A177" s="534" t="s">
        <v>38</v>
      </c>
      <c r="B177" s="505" t="s">
        <v>373</v>
      </c>
      <c r="C177" s="506" t="s">
        <v>325</v>
      </c>
      <c r="D177" s="506" t="s">
        <v>270</v>
      </c>
      <c r="E177" s="506" t="s">
        <v>321</v>
      </c>
      <c r="F177" s="576" t="s">
        <v>208</v>
      </c>
      <c r="G177" s="602">
        <v>300000000</v>
      </c>
      <c r="H177" s="507">
        <v>42891</v>
      </c>
      <c r="I177" s="577">
        <v>44469</v>
      </c>
      <c r="K177" s="534" t="s">
        <v>451</v>
      </c>
      <c r="L177" s="505" t="s">
        <v>373</v>
      </c>
      <c r="M177" s="536" t="s">
        <v>324</v>
      </c>
      <c r="N177" s="506" t="s">
        <v>647</v>
      </c>
      <c r="O177" s="506" t="s">
        <v>321</v>
      </c>
      <c r="P177" s="576" t="s">
        <v>296</v>
      </c>
      <c r="Q177" s="602">
        <v>300000000</v>
      </c>
      <c r="R177" s="507">
        <v>42891</v>
      </c>
      <c r="S177" s="581">
        <v>44500</v>
      </c>
      <c r="U177" s="510">
        <f t="shared" si="2"/>
        <v>0</v>
      </c>
    </row>
    <row r="178" spans="1:22">
      <c r="A178" s="534" t="s">
        <v>38</v>
      </c>
      <c r="B178" s="535" t="s">
        <v>373</v>
      </c>
      <c r="C178" s="536" t="s">
        <v>324</v>
      </c>
      <c r="D178" s="536" t="s">
        <v>270</v>
      </c>
      <c r="E178" s="536" t="s">
        <v>321</v>
      </c>
      <c r="F178" s="579" t="s">
        <v>210</v>
      </c>
      <c r="G178" s="602">
        <v>300000000</v>
      </c>
      <c r="H178" s="537">
        <v>42891</v>
      </c>
      <c r="I178" s="581">
        <v>44469</v>
      </c>
      <c r="K178" s="534" t="s">
        <v>451</v>
      </c>
      <c r="L178" s="505" t="s">
        <v>373</v>
      </c>
      <c r="M178" s="536" t="s">
        <v>324</v>
      </c>
      <c r="N178" s="506" t="s">
        <v>647</v>
      </c>
      <c r="O178" s="506" t="s">
        <v>321</v>
      </c>
      <c r="P178" s="576" t="s">
        <v>292</v>
      </c>
      <c r="Q178" s="602">
        <v>300000000</v>
      </c>
      <c r="R178" s="507">
        <v>42891</v>
      </c>
      <c r="S178" s="581">
        <v>44500</v>
      </c>
      <c r="U178" s="510">
        <f t="shared" si="2"/>
        <v>0</v>
      </c>
    </row>
    <row r="179" spans="1:22">
      <c r="A179" s="534" t="s">
        <v>38</v>
      </c>
      <c r="B179" s="505" t="s">
        <v>450</v>
      </c>
      <c r="C179" s="536" t="s">
        <v>324</v>
      </c>
      <c r="D179" s="506" t="s">
        <v>270</v>
      </c>
      <c r="E179" s="506" t="s">
        <v>316</v>
      </c>
      <c r="F179" s="576" t="s">
        <v>313</v>
      </c>
      <c r="G179" s="602">
        <v>350000000</v>
      </c>
      <c r="H179" s="507">
        <v>43256</v>
      </c>
      <c r="I179" s="581">
        <v>44469</v>
      </c>
      <c r="K179" s="534" t="s">
        <v>451</v>
      </c>
      <c r="L179" s="505" t="s">
        <v>450</v>
      </c>
      <c r="M179" s="536" t="s">
        <v>324</v>
      </c>
      <c r="N179" s="506" t="s">
        <v>647</v>
      </c>
      <c r="O179" s="506" t="s">
        <v>316</v>
      </c>
      <c r="P179" s="576" t="s">
        <v>313</v>
      </c>
      <c r="Q179" s="602">
        <v>350000000</v>
      </c>
      <c r="R179" s="507">
        <v>43256</v>
      </c>
      <c r="S179" s="581">
        <v>44500</v>
      </c>
      <c r="U179" s="510">
        <f t="shared" si="2"/>
        <v>0</v>
      </c>
    </row>
    <row r="180" spans="1:22">
      <c r="A180" s="534" t="s">
        <v>38</v>
      </c>
      <c r="B180" s="505" t="s">
        <v>450</v>
      </c>
      <c r="C180" s="536" t="s">
        <v>324</v>
      </c>
      <c r="D180" s="506" t="s">
        <v>270</v>
      </c>
      <c r="E180" s="506" t="s">
        <v>316</v>
      </c>
      <c r="F180" s="576" t="s">
        <v>563</v>
      </c>
      <c r="G180" s="602">
        <v>350000000</v>
      </c>
      <c r="H180" s="507">
        <v>43256</v>
      </c>
      <c r="I180" s="581">
        <v>44469</v>
      </c>
      <c r="K180" s="506" t="s">
        <v>451</v>
      </c>
      <c r="L180" s="505" t="s">
        <v>450</v>
      </c>
      <c r="M180" s="506" t="s">
        <v>324</v>
      </c>
      <c r="N180" s="506" t="s">
        <v>647</v>
      </c>
      <c r="O180" s="506" t="s">
        <v>316</v>
      </c>
      <c r="P180" s="576" t="s">
        <v>561</v>
      </c>
      <c r="Q180" s="602">
        <v>350000000</v>
      </c>
      <c r="R180" s="507">
        <v>43256</v>
      </c>
      <c r="S180" s="581">
        <v>44500</v>
      </c>
      <c r="U180" s="510">
        <f t="shared" si="2"/>
        <v>0</v>
      </c>
    </row>
    <row r="181" spans="1:22">
      <c r="A181" s="534" t="s">
        <v>38</v>
      </c>
      <c r="B181" s="505" t="s">
        <v>450</v>
      </c>
      <c r="C181" s="536" t="s">
        <v>324</v>
      </c>
      <c r="D181" s="506" t="s">
        <v>270</v>
      </c>
      <c r="E181" s="506" t="s">
        <v>316</v>
      </c>
      <c r="F181" s="576" t="s">
        <v>281</v>
      </c>
      <c r="G181" s="602">
        <v>350000000</v>
      </c>
      <c r="H181" s="507">
        <v>43256</v>
      </c>
      <c r="I181" s="581">
        <v>44469</v>
      </c>
      <c r="K181" s="840" t="s">
        <v>451</v>
      </c>
      <c r="L181" s="538" t="s">
        <v>450</v>
      </c>
      <c r="M181" s="531" t="s">
        <v>324</v>
      </c>
      <c r="N181" s="531" t="s">
        <v>647</v>
      </c>
      <c r="O181" s="531" t="s">
        <v>316</v>
      </c>
      <c r="P181" s="578" t="s">
        <v>281</v>
      </c>
      <c r="Q181" s="638">
        <v>350000000</v>
      </c>
      <c r="R181" s="507">
        <v>43256</v>
      </c>
      <c r="S181" s="577">
        <v>44500</v>
      </c>
      <c r="U181" s="510">
        <f t="shared" si="2"/>
        <v>0</v>
      </c>
    </row>
    <row r="182" spans="1:22" s="551" customFormat="1">
      <c r="A182" s="399" t="s">
        <v>38</v>
      </c>
      <c r="B182" s="268" t="s">
        <v>450</v>
      </c>
      <c r="C182" s="397" t="s">
        <v>324</v>
      </c>
      <c r="D182" s="269" t="s">
        <v>270</v>
      </c>
      <c r="E182" s="269" t="s">
        <v>316</v>
      </c>
      <c r="F182" s="611" t="s">
        <v>308</v>
      </c>
      <c r="G182" s="609">
        <v>250000000</v>
      </c>
      <c r="H182" s="270">
        <v>43256</v>
      </c>
      <c r="I182" s="615">
        <v>44469</v>
      </c>
      <c r="K182" s="847" t="s">
        <v>451</v>
      </c>
      <c r="L182" s="848" t="s">
        <v>450</v>
      </c>
      <c r="M182" s="271" t="s">
        <v>324</v>
      </c>
      <c r="N182" s="271" t="s">
        <v>647</v>
      </c>
      <c r="O182" s="271" t="s">
        <v>316</v>
      </c>
      <c r="P182" s="849" t="s">
        <v>308</v>
      </c>
      <c r="Q182" s="850">
        <v>250000000</v>
      </c>
      <c r="R182" s="270">
        <v>43256</v>
      </c>
      <c r="S182" s="612">
        <v>44500</v>
      </c>
      <c r="U182" s="552">
        <f t="shared" si="2"/>
        <v>0</v>
      </c>
      <c r="V182" s="553"/>
    </row>
    <row r="183" spans="1:22">
      <c r="A183" s="534"/>
      <c r="B183" s="505"/>
      <c r="C183" s="536"/>
      <c r="D183" s="506"/>
      <c r="E183" s="506"/>
      <c r="F183" s="576"/>
      <c r="G183" s="602"/>
      <c r="H183" s="507"/>
      <c r="I183" s="581"/>
      <c r="K183" s="840" t="s">
        <v>451</v>
      </c>
      <c r="L183" s="538" t="s">
        <v>646</v>
      </c>
      <c r="M183" s="531" t="s">
        <v>324</v>
      </c>
      <c r="N183" s="531" t="s">
        <v>647</v>
      </c>
      <c r="O183" s="531" t="s">
        <v>318</v>
      </c>
      <c r="P183" s="578" t="s">
        <v>295</v>
      </c>
      <c r="Q183" s="638">
        <v>100000000</v>
      </c>
      <c r="R183" s="532">
        <v>44466</v>
      </c>
      <c r="S183" s="577">
        <v>44500</v>
      </c>
      <c r="U183" s="510">
        <f t="shared" si="2"/>
        <v>100000000</v>
      </c>
    </row>
    <row r="184" spans="1:22" ht="17.25" thickBot="1">
      <c r="G184" s="516"/>
      <c r="K184" s="841" t="s">
        <v>451</v>
      </c>
      <c r="L184" s="842" t="s">
        <v>646</v>
      </c>
      <c r="M184" s="841" t="s">
        <v>324</v>
      </c>
      <c r="N184" s="841" t="s">
        <v>647</v>
      </c>
      <c r="O184" s="841" t="s">
        <v>318</v>
      </c>
      <c r="P184" s="843" t="s">
        <v>310</v>
      </c>
      <c r="Q184" s="844">
        <v>100000000</v>
      </c>
      <c r="R184" s="532">
        <v>44466</v>
      </c>
      <c r="S184" s="577">
        <v>44500</v>
      </c>
      <c r="U184" s="510">
        <f>Q184-G184</f>
        <v>100000000</v>
      </c>
    </row>
    <row r="185" spans="1:22">
      <c r="G185" s="548">
        <f>SUM(G3:G182)</f>
        <v>69796219644.73999</v>
      </c>
      <c r="Q185" s="548">
        <f>SUM(Q3:Q184)</f>
        <v>71916219644.73999</v>
      </c>
      <c r="U185" s="549">
        <f>SUM(U3:U184)</f>
        <v>2120000000</v>
      </c>
    </row>
    <row r="189" spans="1:22">
      <c r="F189" s="550"/>
      <c r="G189" s="516"/>
      <c r="H189" s="516"/>
      <c r="I189" s="516"/>
      <c r="P189" s="550"/>
      <c r="Q189" s="516"/>
      <c r="R189" s="516"/>
      <c r="S189" s="516"/>
      <c r="U189" s="516"/>
      <c r="V189" s="51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Government Fund Info (Raw Data)</vt:lpstr>
      <vt:lpstr>Onshore (Raw data)</vt:lpstr>
      <vt:lpstr>Offshore (Raw data)</vt:lpstr>
      <vt:lpstr>Account Summary&amp; Breakdown</vt:lpstr>
      <vt:lpstr>Onshore Mandate</vt:lpstr>
      <vt:lpstr>Offshore Mandate</vt:lpstr>
      <vt:lpstr>Offshore Mandate Performance</vt:lpstr>
      <vt:lpstr>Onshore Difference</vt:lpstr>
      <vt:lpstr>Offshore Difference</vt:lpstr>
      <vt:lpstr>'Offshore Mandate Performance'!Print_Area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 陳煒文</dc:creator>
  <cp:lastModifiedBy>Iris Lin 林宜蓁</cp:lastModifiedBy>
  <cp:lastPrinted>2021-02-03T01:17:32Z</cp:lastPrinted>
  <dcterms:created xsi:type="dcterms:W3CDTF">2018-03-29T03:01:21Z</dcterms:created>
  <dcterms:modified xsi:type="dcterms:W3CDTF">2022-04-11T09:07:58Z</dcterms:modified>
</cp:coreProperties>
</file>