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andyhs\桌面\Andy\政府基金運用資訊-202112\input\"/>
    </mc:Choice>
  </mc:AlternateContent>
  <bookViews>
    <workbookView xWindow="120" yWindow="3735" windowWidth="13995" windowHeight="3615" tabRatio="783" activeTab="2"/>
  </bookViews>
  <sheets>
    <sheet name="Government Fund Info (Raw Data)" sheetId="2" r:id="rId1"/>
    <sheet name="Onshore (Raw data)" sheetId="1" r:id="rId2"/>
    <sheet name="Offshore (Raw data)" sheetId="5" r:id="rId3"/>
    <sheet name="Account Summary&amp; Breakdown" sheetId="6" r:id="rId4"/>
    <sheet name="Onshore Mandate" sheetId="8" r:id="rId5"/>
    <sheet name="Offshore Mandate" sheetId="9" r:id="rId6"/>
    <sheet name="Offshore Mandate Performance" sheetId="11" r:id="rId7"/>
    <sheet name="Onshore Difference" sheetId="12" state="hidden" r:id="rId8"/>
    <sheet name="Offshore Difference" sheetId="13" state="hidden" r:id="rId9"/>
  </sheets>
  <definedNames>
    <definedName name="_xlnm._FilterDatabase" localSheetId="2" hidden="1">'Offshore (Raw data)'!$A$2:$N$185</definedName>
    <definedName name="_xlnm._FilterDatabase" localSheetId="5" hidden="1">'Offshore Mandate'!$B$34:$H$34</definedName>
    <definedName name="_xlnm._FilterDatabase" localSheetId="1" hidden="1">'Onshore (Raw data)'!$A$2:$L$91</definedName>
    <definedName name="_xlnm.Print_Area" localSheetId="6">'Offshore Mandate Performance'!$A$1:$AV$44</definedName>
  </definedNames>
  <calcPr calcId="162913" calcMode="manual" iterateCount="1"/>
</workbook>
</file>

<file path=xl/calcChain.xml><?xml version="1.0" encoding="utf-8"?>
<calcChain xmlns="http://schemas.openxmlformats.org/spreadsheetml/2006/main">
  <c r="J24" i="2" l="1"/>
  <c r="F91" i="1" l="1"/>
  <c r="E91" i="1"/>
  <c r="U184" i="13" l="1"/>
  <c r="Q185" i="13"/>
  <c r="G185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5" i="13" s="1"/>
  <c r="U183" i="13"/>
  <c r="Q3" i="12"/>
  <c r="E91" i="12"/>
  <c r="DH78" i="11"/>
  <c r="DE78" i="11"/>
  <c r="DB78" i="11"/>
  <c r="CY78" i="11"/>
  <c r="CV78" i="11"/>
  <c r="CQ77" i="11"/>
  <c r="CN77" i="11"/>
  <c r="CK77" i="11"/>
  <c r="CH77" i="11"/>
  <c r="CQ78" i="11"/>
  <c r="CN78" i="11"/>
  <c r="CK78" i="11"/>
  <c r="CH78" i="11"/>
  <c r="CC78" i="11"/>
  <c r="BZ78" i="11"/>
  <c r="BW78" i="11"/>
  <c r="BT78" i="11"/>
  <c r="BQ78" i="11"/>
  <c r="BL78" i="11"/>
  <c r="BI78" i="11"/>
  <c r="BF78" i="11"/>
  <c r="BC78" i="11"/>
  <c r="AZ78" i="11"/>
  <c r="AU78" i="11"/>
  <c r="AR78" i="11"/>
  <c r="AO78" i="11"/>
  <c r="AL78" i="11"/>
  <c r="AG78" i="11"/>
  <c r="AD78" i="11"/>
  <c r="AA78" i="11"/>
  <c r="X78" i="11"/>
  <c r="H78" i="11"/>
  <c r="E78" i="11"/>
  <c r="DV77" i="11"/>
  <c r="DS77" i="11"/>
  <c r="DP77" i="11"/>
  <c r="DM77" i="11"/>
  <c r="DV76" i="11"/>
  <c r="DS76" i="11"/>
  <c r="DP76" i="11"/>
  <c r="DM76" i="11"/>
  <c r="DV75" i="11"/>
  <c r="DS75" i="11"/>
  <c r="DP75" i="11"/>
  <c r="DM75" i="11"/>
  <c r="DV74" i="11"/>
  <c r="DS74" i="11"/>
  <c r="DP74" i="11"/>
  <c r="DM74" i="11"/>
  <c r="DV73" i="11"/>
  <c r="DS73" i="11"/>
  <c r="DP73" i="11"/>
  <c r="DM73" i="11"/>
  <c r="DV72" i="11"/>
  <c r="DS72" i="11"/>
  <c r="DP72" i="11"/>
  <c r="DM72" i="11"/>
  <c r="DV71" i="11"/>
  <c r="DS71" i="11"/>
  <c r="DP71" i="11"/>
  <c r="DM71" i="11"/>
  <c r="DV70" i="11"/>
  <c r="DS70" i="11"/>
  <c r="DP70" i="11"/>
  <c r="DM70" i="11"/>
  <c r="DV69" i="11"/>
  <c r="DS69" i="11"/>
  <c r="DP69" i="11"/>
  <c r="DM69" i="11"/>
  <c r="DV68" i="11"/>
  <c r="DS68" i="11"/>
  <c r="DP68" i="11"/>
  <c r="DM68" i="11"/>
  <c r="DV67" i="11"/>
  <c r="DS67" i="11"/>
  <c r="DP67" i="11"/>
  <c r="DM67" i="11"/>
  <c r="DV66" i="11"/>
  <c r="DS66" i="11"/>
  <c r="DP66" i="11"/>
  <c r="DM66" i="11"/>
  <c r="DV65" i="11"/>
  <c r="DS65" i="11"/>
  <c r="DP65" i="11"/>
  <c r="DM65" i="11"/>
  <c r="DV64" i="11"/>
  <c r="DS64" i="11"/>
  <c r="DP64" i="11"/>
  <c r="DM64" i="11"/>
  <c r="DV63" i="11"/>
  <c r="DS63" i="11"/>
  <c r="DP63" i="11"/>
  <c r="DM63" i="11"/>
  <c r="DV62" i="11"/>
  <c r="DS62" i="11"/>
  <c r="DP62" i="11"/>
  <c r="DM62" i="11"/>
  <c r="DV61" i="11"/>
  <c r="DS61" i="11"/>
  <c r="DP61" i="11"/>
  <c r="DM61" i="11"/>
  <c r="DV60" i="11"/>
  <c r="DS60" i="11"/>
  <c r="DP60" i="11"/>
  <c r="DM60" i="11"/>
  <c r="DV59" i="11"/>
  <c r="DS59" i="11"/>
  <c r="DP59" i="11"/>
  <c r="DM59" i="11"/>
  <c r="DV58" i="11"/>
  <c r="DS58" i="11"/>
  <c r="DP58" i="11"/>
  <c r="DM58" i="11"/>
  <c r="DV57" i="11"/>
  <c r="DS57" i="11"/>
  <c r="DP57" i="11"/>
  <c r="DM57" i="11"/>
  <c r="DV56" i="11"/>
  <c r="DS56" i="11"/>
  <c r="DP56" i="11"/>
  <c r="DM56" i="11"/>
  <c r="DV55" i="11"/>
  <c r="DS55" i="11"/>
  <c r="DP55" i="11"/>
  <c r="DM55" i="11"/>
  <c r="DV54" i="11"/>
  <c r="DS54" i="11"/>
  <c r="DP54" i="11"/>
  <c r="DM54" i="11"/>
  <c r="DV53" i="11"/>
  <c r="DS53" i="11"/>
  <c r="DP53" i="11"/>
  <c r="DM53" i="11"/>
  <c r="DV52" i="11"/>
  <c r="DS52" i="11"/>
  <c r="DP52" i="11"/>
  <c r="DM52" i="11"/>
  <c r="DV51" i="11"/>
  <c r="DS51" i="11"/>
  <c r="DP51" i="11"/>
  <c r="DM51" i="11"/>
  <c r="DV50" i="11"/>
  <c r="DS50" i="11"/>
  <c r="DP50" i="11"/>
  <c r="DM50" i="11"/>
  <c r="DV49" i="11"/>
  <c r="DS49" i="11"/>
  <c r="DP49" i="11"/>
  <c r="DM49" i="11"/>
  <c r="DV48" i="11"/>
  <c r="DS48" i="11"/>
  <c r="DP48" i="11"/>
  <c r="DM48" i="11"/>
  <c r="DV47" i="11"/>
  <c r="DS47" i="11"/>
  <c r="DP47" i="11"/>
  <c r="DM47" i="11"/>
  <c r="DV46" i="11"/>
  <c r="DS46" i="11"/>
  <c r="DP46" i="11"/>
  <c r="DM46" i="11"/>
  <c r="DV45" i="11"/>
  <c r="DS45" i="11"/>
  <c r="DP45" i="11"/>
  <c r="DM45" i="11"/>
  <c r="DV44" i="11"/>
  <c r="DS44" i="11"/>
  <c r="DP44" i="11"/>
  <c r="DM44" i="11"/>
  <c r="DV43" i="11"/>
  <c r="DS43" i="11"/>
  <c r="DP43" i="11"/>
  <c r="DM43" i="11"/>
  <c r="DV42" i="11"/>
  <c r="DS42" i="11"/>
  <c r="DP42" i="11"/>
  <c r="DM42" i="11"/>
  <c r="DV41" i="11"/>
  <c r="DS41" i="11"/>
  <c r="DP41" i="11"/>
  <c r="DM41" i="11"/>
  <c r="DV40" i="11"/>
  <c r="DS40" i="11"/>
  <c r="DP40" i="11"/>
  <c r="DM40" i="11"/>
  <c r="DV39" i="11"/>
  <c r="DS39" i="11"/>
  <c r="DP39" i="11"/>
  <c r="DM39" i="11"/>
  <c r="DV38" i="11"/>
  <c r="DS38" i="11"/>
  <c r="DP38" i="11"/>
  <c r="DM38" i="11"/>
  <c r="N48" i="9" l="1"/>
  <c r="M47" i="9"/>
  <c r="L47" i="9"/>
  <c r="M16" i="9"/>
  <c r="H185" i="5"/>
  <c r="M50" i="9"/>
  <c r="M51" i="9"/>
  <c r="M52" i="9"/>
  <c r="L52" i="9"/>
  <c r="N52" i="9"/>
  <c r="L50" i="9"/>
  <c r="L51" i="9"/>
  <c r="N51" i="9"/>
  <c r="N50" i="9"/>
  <c r="L41" i="9"/>
  <c r="M69" i="5"/>
  <c r="M68" i="5"/>
  <c r="M67" i="5"/>
  <c r="M66" i="5"/>
  <c r="M65" i="5"/>
  <c r="M64" i="5"/>
  <c r="M63" i="5"/>
  <c r="M62" i="5"/>
  <c r="M61" i="5"/>
  <c r="L49" i="9" l="1"/>
  <c r="G185" i="5" l="1"/>
  <c r="M102" i="5"/>
  <c r="M101" i="5"/>
  <c r="M100" i="5"/>
  <c r="M99" i="5"/>
  <c r="M182" i="5"/>
  <c r="M181" i="5"/>
  <c r="M158" i="5"/>
  <c r="M157" i="5"/>
  <c r="M156" i="5"/>
  <c r="M155" i="5"/>
  <c r="M154" i="5"/>
  <c r="M163" i="5"/>
  <c r="G10" i="2" l="1"/>
  <c r="G4" i="2"/>
  <c r="U3" i="13" l="1"/>
  <c r="CC77" i="11" l="1"/>
  <c r="BZ77" i="11"/>
  <c r="BW77" i="11"/>
  <c r="BT77" i="11"/>
  <c r="BQ77" i="11"/>
  <c r="BL77" i="11"/>
  <c r="BI77" i="11"/>
  <c r="BF77" i="11"/>
  <c r="BC77" i="11"/>
  <c r="AZ77" i="11"/>
  <c r="AU77" i="11"/>
  <c r="AR77" i="11"/>
  <c r="AO77" i="11"/>
  <c r="AL77" i="11"/>
  <c r="AG77" i="11"/>
  <c r="AD77" i="11"/>
  <c r="AA77" i="11"/>
  <c r="X77" i="11"/>
  <c r="H77" i="11"/>
  <c r="E77" i="11"/>
  <c r="J20" i="2" l="1"/>
  <c r="J19" i="2"/>
  <c r="J18" i="2"/>
  <c r="J4" i="2"/>
  <c r="E9" i="2"/>
  <c r="C4" i="2"/>
  <c r="C7" i="2"/>
  <c r="C5" i="2"/>
  <c r="K4" i="2" l="1"/>
  <c r="E76" i="8"/>
  <c r="G76" i="8"/>
  <c r="G82" i="8"/>
  <c r="G88" i="8"/>
  <c r="G94" i="8"/>
  <c r="G100" i="8"/>
  <c r="F101" i="8"/>
  <c r="E101" i="8"/>
  <c r="F100" i="8"/>
  <c r="E100" i="8"/>
  <c r="F95" i="8"/>
  <c r="E95" i="8"/>
  <c r="F94" i="8"/>
  <c r="E94" i="8"/>
  <c r="F89" i="8"/>
  <c r="F88" i="8"/>
  <c r="E89" i="8"/>
  <c r="E88" i="8"/>
  <c r="F83" i="8"/>
  <c r="E83" i="8"/>
  <c r="F77" i="8"/>
  <c r="E77" i="8"/>
  <c r="F82" i="8"/>
  <c r="E82" i="8"/>
  <c r="F76" i="8"/>
  <c r="CC76" i="11"/>
  <c r="BZ76" i="11"/>
  <c r="BW76" i="11"/>
  <c r="BT76" i="11"/>
  <c r="BQ76" i="11"/>
  <c r="BL76" i="11"/>
  <c r="BI76" i="11"/>
  <c r="BF76" i="11"/>
  <c r="BC76" i="11"/>
  <c r="AZ76" i="11"/>
  <c r="AU76" i="11"/>
  <c r="AR76" i="11"/>
  <c r="AO76" i="11"/>
  <c r="AL76" i="11"/>
  <c r="AG76" i="11"/>
  <c r="AD76" i="11"/>
  <c r="AA76" i="11"/>
  <c r="X76" i="11"/>
  <c r="H76" i="11"/>
  <c r="E76" i="11"/>
  <c r="CC75" i="11"/>
  <c r="BZ75" i="11"/>
  <c r="BW75" i="11"/>
  <c r="BT75" i="11"/>
  <c r="BQ75" i="11"/>
  <c r="BL75" i="11"/>
  <c r="BI75" i="11"/>
  <c r="BF75" i="11"/>
  <c r="BC75" i="11"/>
  <c r="AZ75" i="11"/>
  <c r="AU75" i="11"/>
  <c r="AR75" i="11"/>
  <c r="AO75" i="11"/>
  <c r="AL75" i="11"/>
  <c r="AG75" i="11"/>
  <c r="AD75" i="11"/>
  <c r="AA75" i="11"/>
  <c r="X75" i="11"/>
  <c r="H75" i="11"/>
  <c r="E75" i="11"/>
  <c r="CC74" i="11"/>
  <c r="BZ74" i="11"/>
  <c r="BW74" i="11"/>
  <c r="BT74" i="11"/>
  <c r="BQ74" i="11"/>
  <c r="BL74" i="11"/>
  <c r="BI74" i="11"/>
  <c r="BF74" i="11"/>
  <c r="BC74" i="11"/>
  <c r="AZ74" i="11"/>
  <c r="AU74" i="11"/>
  <c r="AR74" i="11"/>
  <c r="AO74" i="11"/>
  <c r="AL74" i="11"/>
  <c r="AG74" i="11"/>
  <c r="AD74" i="11"/>
  <c r="AA74" i="11"/>
  <c r="X74" i="11"/>
  <c r="H74" i="11"/>
  <c r="E74" i="11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M91" i="12"/>
  <c r="Q91" i="12" s="1"/>
  <c r="L47" i="1"/>
  <c r="L46" i="1"/>
  <c r="L45" i="1"/>
  <c r="L44" i="1"/>
  <c r="L43" i="1"/>
  <c r="CC73" i="11"/>
  <c r="BZ73" i="11"/>
  <c r="BW73" i="11"/>
  <c r="BT73" i="11"/>
  <c r="BQ73" i="11"/>
  <c r="BL73" i="11"/>
  <c r="BI73" i="11"/>
  <c r="BF73" i="11"/>
  <c r="BC73" i="11"/>
  <c r="AZ73" i="11"/>
  <c r="AU73" i="11"/>
  <c r="AR73" i="11"/>
  <c r="AO73" i="11"/>
  <c r="AL73" i="11"/>
  <c r="AG73" i="11"/>
  <c r="AD73" i="11"/>
  <c r="AA73" i="11"/>
  <c r="X73" i="11"/>
  <c r="H73" i="11"/>
  <c r="E73" i="11"/>
  <c r="L81" i="1"/>
  <c r="L82" i="1"/>
  <c r="L83" i="1"/>
  <c r="L84" i="1"/>
  <c r="L85" i="1"/>
  <c r="L86" i="1"/>
  <c r="CC72" i="11"/>
  <c r="BZ72" i="11"/>
  <c r="BW72" i="11"/>
  <c r="BT72" i="11"/>
  <c r="BQ72" i="11"/>
  <c r="BL72" i="11"/>
  <c r="BI72" i="11"/>
  <c r="BF72" i="11"/>
  <c r="BC72" i="11"/>
  <c r="AZ72" i="11"/>
  <c r="AU72" i="11"/>
  <c r="AR72" i="11"/>
  <c r="AO72" i="11"/>
  <c r="AL72" i="11"/>
  <c r="AG72" i="11"/>
  <c r="AD72" i="11"/>
  <c r="AA72" i="11"/>
  <c r="X72" i="11"/>
  <c r="H72" i="11"/>
  <c r="E72" i="11"/>
  <c r="M159" i="5"/>
  <c r="M160" i="5"/>
  <c r="M161" i="5"/>
  <c r="M162" i="5"/>
  <c r="M153" i="5"/>
  <c r="G11" i="2"/>
  <c r="CC71" i="11"/>
  <c r="BZ71" i="11"/>
  <c r="BW71" i="11"/>
  <c r="BT71" i="11"/>
  <c r="BQ71" i="11"/>
  <c r="BL71" i="11"/>
  <c r="BI71" i="11"/>
  <c r="BF71" i="11"/>
  <c r="BC71" i="11"/>
  <c r="AZ71" i="11"/>
  <c r="AU71" i="11"/>
  <c r="AR71" i="11"/>
  <c r="AO71" i="11"/>
  <c r="AL71" i="11"/>
  <c r="AG71" i="11"/>
  <c r="AD71" i="11"/>
  <c r="AA71" i="11"/>
  <c r="X71" i="11"/>
  <c r="H71" i="11"/>
  <c r="E71" i="11"/>
  <c r="CC70" i="11"/>
  <c r="BZ70" i="11"/>
  <c r="BW70" i="11"/>
  <c r="BT70" i="11"/>
  <c r="BQ70" i="11"/>
  <c r="BL70" i="11"/>
  <c r="BI70" i="11"/>
  <c r="BF70" i="11"/>
  <c r="BC70" i="11"/>
  <c r="AZ70" i="11"/>
  <c r="AU70" i="11"/>
  <c r="AR70" i="11"/>
  <c r="AO70" i="11"/>
  <c r="AL70" i="11"/>
  <c r="AG70" i="11"/>
  <c r="AD70" i="11"/>
  <c r="AA70" i="11"/>
  <c r="X70" i="11"/>
  <c r="H70" i="11"/>
  <c r="E70" i="11"/>
  <c r="N49" i="9"/>
  <c r="M49" i="9"/>
  <c r="M48" i="9"/>
  <c r="L48" i="9"/>
  <c r="CC69" i="11"/>
  <c r="BZ69" i="11"/>
  <c r="BW69" i="11"/>
  <c r="BT69" i="11"/>
  <c r="BQ69" i="11"/>
  <c r="BL69" i="11"/>
  <c r="BI69" i="11"/>
  <c r="BF69" i="11"/>
  <c r="BC69" i="11"/>
  <c r="AZ69" i="11"/>
  <c r="AU69" i="11"/>
  <c r="AR69" i="11"/>
  <c r="AO69" i="11"/>
  <c r="AL69" i="11"/>
  <c r="AG69" i="11"/>
  <c r="AD69" i="11"/>
  <c r="AA69" i="11"/>
  <c r="X69" i="11"/>
  <c r="H69" i="11"/>
  <c r="E69" i="11"/>
  <c r="M56" i="5"/>
  <c r="M57" i="5"/>
  <c r="M58" i="5"/>
  <c r="M59" i="5"/>
  <c r="M60" i="5"/>
  <c r="Y22" i="8"/>
  <c r="X22" i="8"/>
  <c r="CC68" i="11"/>
  <c r="BZ68" i="11"/>
  <c r="BW68" i="11"/>
  <c r="BT68" i="11"/>
  <c r="BQ68" i="11"/>
  <c r="BL68" i="11"/>
  <c r="BI68" i="11"/>
  <c r="BF68" i="11"/>
  <c r="BC68" i="11"/>
  <c r="AZ68" i="11"/>
  <c r="AU68" i="11"/>
  <c r="AR68" i="11"/>
  <c r="AO68" i="11"/>
  <c r="AL68" i="11"/>
  <c r="AG68" i="11"/>
  <c r="AD68" i="11"/>
  <c r="AA68" i="11"/>
  <c r="X68" i="11"/>
  <c r="H68" i="11"/>
  <c r="E68" i="11"/>
  <c r="CC67" i="11"/>
  <c r="BZ67" i="11"/>
  <c r="BW67" i="11"/>
  <c r="BT67" i="11"/>
  <c r="BQ67" i="11"/>
  <c r="BL67" i="11"/>
  <c r="BI67" i="11"/>
  <c r="BF67" i="11"/>
  <c r="BC67" i="11"/>
  <c r="AZ67" i="11"/>
  <c r="AU67" i="11"/>
  <c r="AR67" i="11"/>
  <c r="AO67" i="11"/>
  <c r="AL67" i="11"/>
  <c r="AG67" i="11"/>
  <c r="AD67" i="11"/>
  <c r="AA67" i="11"/>
  <c r="X67" i="11"/>
  <c r="P67" i="11"/>
  <c r="M67" i="11"/>
  <c r="H67" i="11"/>
  <c r="E67" i="11"/>
  <c r="M24" i="5"/>
  <c r="CC66" i="11"/>
  <c r="BZ66" i="11"/>
  <c r="BW66" i="11"/>
  <c r="BT66" i="11"/>
  <c r="BQ66" i="11"/>
  <c r="BL66" i="11"/>
  <c r="BI66" i="11"/>
  <c r="BF66" i="11"/>
  <c r="BC66" i="11"/>
  <c r="AZ66" i="11"/>
  <c r="AU66" i="11"/>
  <c r="AR66" i="11"/>
  <c r="AO66" i="11"/>
  <c r="AL66" i="11"/>
  <c r="AG66" i="11"/>
  <c r="AD66" i="11"/>
  <c r="AA66" i="11"/>
  <c r="X66" i="11"/>
  <c r="S66" i="11"/>
  <c r="P66" i="11"/>
  <c r="M66" i="11"/>
  <c r="H66" i="11"/>
  <c r="E66" i="11"/>
  <c r="CC65" i="11"/>
  <c r="BZ65" i="11"/>
  <c r="BW65" i="11"/>
  <c r="BT65" i="11"/>
  <c r="BQ65" i="11"/>
  <c r="BL65" i="11"/>
  <c r="BI65" i="11"/>
  <c r="BF65" i="11"/>
  <c r="BC65" i="11"/>
  <c r="AZ65" i="11"/>
  <c r="AU65" i="11"/>
  <c r="AR65" i="11"/>
  <c r="AO65" i="11"/>
  <c r="AL65" i="11"/>
  <c r="AG65" i="11"/>
  <c r="AD65" i="11"/>
  <c r="AA65" i="11"/>
  <c r="X65" i="11"/>
  <c r="S65" i="11"/>
  <c r="P65" i="11"/>
  <c r="M65" i="11"/>
  <c r="H65" i="11"/>
  <c r="E65" i="11"/>
  <c r="C23" i="2"/>
  <c r="CC64" i="11"/>
  <c r="BZ64" i="11"/>
  <c r="BW64" i="11"/>
  <c r="BT64" i="11"/>
  <c r="BQ64" i="11"/>
  <c r="BL64" i="11"/>
  <c r="BI64" i="11"/>
  <c r="BF64" i="11"/>
  <c r="BC64" i="11"/>
  <c r="AZ64" i="11"/>
  <c r="AU64" i="11"/>
  <c r="AR64" i="11"/>
  <c r="AO64" i="11"/>
  <c r="AL64" i="11"/>
  <c r="AG64" i="11"/>
  <c r="AD64" i="11"/>
  <c r="AA64" i="11"/>
  <c r="X64" i="11"/>
  <c r="S64" i="11"/>
  <c r="P64" i="11"/>
  <c r="M64" i="11"/>
  <c r="H64" i="11"/>
  <c r="E64" i="11"/>
  <c r="CC63" i="11"/>
  <c r="BZ63" i="11"/>
  <c r="BW63" i="11"/>
  <c r="BT63" i="11"/>
  <c r="BQ63" i="11"/>
  <c r="BL63" i="11"/>
  <c r="BI63" i="11"/>
  <c r="BF63" i="11"/>
  <c r="BC63" i="11"/>
  <c r="AZ63" i="11"/>
  <c r="AU63" i="11"/>
  <c r="AR63" i="11"/>
  <c r="AO63" i="11"/>
  <c r="AL63" i="11"/>
  <c r="AG63" i="11"/>
  <c r="AD63" i="11"/>
  <c r="AA63" i="11"/>
  <c r="X63" i="11"/>
  <c r="S63" i="11"/>
  <c r="P63" i="11"/>
  <c r="M63" i="11"/>
  <c r="H63" i="11"/>
  <c r="E63" i="11"/>
  <c r="CC62" i="11"/>
  <c r="BZ62" i="11"/>
  <c r="BW62" i="11"/>
  <c r="BT62" i="11"/>
  <c r="BQ62" i="11"/>
  <c r="BL62" i="11"/>
  <c r="BI62" i="11"/>
  <c r="BF62" i="11"/>
  <c r="BC62" i="11"/>
  <c r="AZ62" i="11"/>
  <c r="AU62" i="11"/>
  <c r="AR62" i="11"/>
  <c r="AO62" i="11"/>
  <c r="AL62" i="11"/>
  <c r="AG62" i="11"/>
  <c r="AD62" i="11"/>
  <c r="AA62" i="11"/>
  <c r="X62" i="11"/>
  <c r="S62" i="11"/>
  <c r="P62" i="11"/>
  <c r="M62" i="11"/>
  <c r="H62" i="11"/>
  <c r="E62" i="11"/>
  <c r="CC61" i="11"/>
  <c r="BZ61" i="11"/>
  <c r="BW61" i="11"/>
  <c r="BT61" i="11"/>
  <c r="BQ61" i="11"/>
  <c r="BL61" i="11"/>
  <c r="BI61" i="11"/>
  <c r="BF61" i="11"/>
  <c r="BC61" i="11"/>
  <c r="AZ61" i="11"/>
  <c r="AU61" i="11"/>
  <c r="AR61" i="11"/>
  <c r="AO61" i="11"/>
  <c r="AL61" i="11"/>
  <c r="AG61" i="11"/>
  <c r="AD61" i="11"/>
  <c r="AA61" i="11"/>
  <c r="X61" i="11"/>
  <c r="S61" i="11"/>
  <c r="P61" i="11"/>
  <c r="M61" i="11"/>
  <c r="H61" i="11"/>
  <c r="E61" i="11"/>
  <c r="CC60" i="11"/>
  <c r="BZ60" i="11"/>
  <c r="BW60" i="11"/>
  <c r="BT60" i="11"/>
  <c r="BQ60" i="11"/>
  <c r="BL60" i="11"/>
  <c r="BI60" i="11"/>
  <c r="BF60" i="11"/>
  <c r="BC60" i="11"/>
  <c r="AZ60" i="11"/>
  <c r="AU60" i="11"/>
  <c r="AR60" i="11"/>
  <c r="AO60" i="11"/>
  <c r="AL60" i="11"/>
  <c r="AG60" i="11"/>
  <c r="AD60" i="11"/>
  <c r="AA60" i="11"/>
  <c r="X60" i="11"/>
  <c r="S60" i="11"/>
  <c r="P60" i="11"/>
  <c r="M60" i="11"/>
  <c r="H60" i="11"/>
  <c r="E60" i="11"/>
  <c r="CC59" i="11"/>
  <c r="BZ59" i="11"/>
  <c r="BW59" i="11"/>
  <c r="BT59" i="11"/>
  <c r="BQ59" i="11"/>
  <c r="BL59" i="11"/>
  <c r="BI59" i="11"/>
  <c r="BF59" i="11"/>
  <c r="BC59" i="11"/>
  <c r="AZ59" i="11"/>
  <c r="AU59" i="11"/>
  <c r="AR59" i="11"/>
  <c r="AO59" i="11"/>
  <c r="AL59" i="11"/>
  <c r="AG59" i="11"/>
  <c r="AD59" i="11"/>
  <c r="AA59" i="11"/>
  <c r="X59" i="11"/>
  <c r="S59" i="11"/>
  <c r="P59" i="11"/>
  <c r="M59" i="11"/>
  <c r="H59" i="11"/>
  <c r="E59" i="11"/>
  <c r="CC58" i="11"/>
  <c r="BZ58" i="11"/>
  <c r="BW58" i="11"/>
  <c r="BT58" i="11"/>
  <c r="BQ58" i="11"/>
  <c r="BL58" i="11"/>
  <c r="BI58" i="11"/>
  <c r="BF58" i="11"/>
  <c r="BC58" i="11"/>
  <c r="AZ58" i="11"/>
  <c r="AU58" i="11"/>
  <c r="AR58" i="11"/>
  <c r="AO58" i="11"/>
  <c r="AL58" i="11"/>
  <c r="AG58" i="11"/>
  <c r="AD58" i="11"/>
  <c r="AA58" i="11"/>
  <c r="X58" i="11"/>
  <c r="S58" i="11"/>
  <c r="P58" i="11"/>
  <c r="M58" i="11"/>
  <c r="H58" i="11"/>
  <c r="E58" i="11"/>
  <c r="CC57" i="11"/>
  <c r="BZ57" i="11"/>
  <c r="BW57" i="11"/>
  <c r="BT57" i="11"/>
  <c r="BQ57" i="11"/>
  <c r="BL57" i="11"/>
  <c r="BI57" i="11"/>
  <c r="BF57" i="11"/>
  <c r="BC57" i="11"/>
  <c r="AZ57" i="11"/>
  <c r="AU57" i="11"/>
  <c r="AR57" i="11"/>
  <c r="AO57" i="11"/>
  <c r="AL57" i="11"/>
  <c r="AG57" i="11"/>
  <c r="AD57" i="11"/>
  <c r="AA57" i="11"/>
  <c r="X57" i="11"/>
  <c r="S57" i="11"/>
  <c r="P57" i="11"/>
  <c r="M57" i="11"/>
  <c r="H57" i="11"/>
  <c r="E57" i="11"/>
  <c r="CC56" i="11"/>
  <c r="BZ56" i="11"/>
  <c r="BW56" i="11"/>
  <c r="BT56" i="11"/>
  <c r="BQ56" i="11"/>
  <c r="BL56" i="11"/>
  <c r="BI56" i="11"/>
  <c r="BF56" i="11"/>
  <c r="BC56" i="11"/>
  <c r="AZ56" i="11"/>
  <c r="AU56" i="11"/>
  <c r="AR56" i="11"/>
  <c r="AO56" i="11"/>
  <c r="AL56" i="11"/>
  <c r="AG56" i="11"/>
  <c r="AD56" i="11"/>
  <c r="AA56" i="11"/>
  <c r="X56" i="11"/>
  <c r="S56" i="11"/>
  <c r="P56" i="11"/>
  <c r="M56" i="11"/>
  <c r="H56" i="11"/>
  <c r="E56" i="11"/>
  <c r="BL55" i="11"/>
  <c r="BI55" i="11"/>
  <c r="BF55" i="11"/>
  <c r="BC55" i="11"/>
  <c r="AZ55" i="11"/>
  <c r="AU55" i="11"/>
  <c r="AR55" i="11"/>
  <c r="AO55" i="11"/>
  <c r="AL55" i="11"/>
  <c r="AG55" i="11"/>
  <c r="AD55" i="11"/>
  <c r="AA55" i="11"/>
  <c r="X55" i="11"/>
  <c r="S55" i="11"/>
  <c r="P55" i="11"/>
  <c r="M55" i="11"/>
  <c r="H55" i="11"/>
  <c r="E55" i="11"/>
  <c r="BL54" i="11"/>
  <c r="BI54" i="11"/>
  <c r="BF54" i="11"/>
  <c r="BC54" i="11"/>
  <c r="AZ54" i="11"/>
  <c r="AU54" i="11"/>
  <c r="AR54" i="11"/>
  <c r="AO54" i="11"/>
  <c r="AL54" i="11"/>
  <c r="AG54" i="11"/>
  <c r="AD54" i="11"/>
  <c r="AA54" i="11"/>
  <c r="X54" i="11"/>
  <c r="S54" i="11"/>
  <c r="P54" i="11"/>
  <c r="M54" i="11"/>
  <c r="H54" i="11"/>
  <c r="E54" i="11"/>
  <c r="BL53" i="11"/>
  <c r="BI53" i="11"/>
  <c r="BF53" i="11"/>
  <c r="BC53" i="11"/>
  <c r="AZ53" i="11"/>
  <c r="AU53" i="11"/>
  <c r="AR53" i="11"/>
  <c r="AO53" i="11"/>
  <c r="AL53" i="11"/>
  <c r="AG53" i="11"/>
  <c r="AD53" i="11"/>
  <c r="AA53" i="11"/>
  <c r="X53" i="11"/>
  <c r="S53" i="11"/>
  <c r="P53" i="11"/>
  <c r="M53" i="11"/>
  <c r="H53" i="11"/>
  <c r="E53" i="11"/>
  <c r="BL52" i="11"/>
  <c r="BI52" i="11"/>
  <c r="BF52" i="11"/>
  <c r="BC52" i="11"/>
  <c r="AZ52" i="11"/>
  <c r="AU52" i="11"/>
  <c r="AR52" i="11"/>
  <c r="AO52" i="11"/>
  <c r="AL52" i="11"/>
  <c r="AG52" i="11"/>
  <c r="AD52" i="11"/>
  <c r="AA52" i="11"/>
  <c r="X52" i="11"/>
  <c r="S52" i="11"/>
  <c r="P52" i="11"/>
  <c r="M52" i="11"/>
  <c r="H52" i="11"/>
  <c r="E52" i="11"/>
  <c r="BL51" i="11"/>
  <c r="BI51" i="11"/>
  <c r="BF51" i="11"/>
  <c r="BC51" i="11"/>
  <c r="AZ51" i="11"/>
  <c r="AU51" i="11"/>
  <c r="AR51" i="11"/>
  <c r="AO51" i="11"/>
  <c r="AL51" i="11"/>
  <c r="AG51" i="11"/>
  <c r="AD51" i="11"/>
  <c r="AA51" i="11"/>
  <c r="X51" i="11"/>
  <c r="S51" i="11"/>
  <c r="P51" i="11"/>
  <c r="M51" i="11"/>
  <c r="H51" i="11"/>
  <c r="E51" i="11"/>
  <c r="BL50" i="11"/>
  <c r="BI50" i="11"/>
  <c r="BF50" i="11"/>
  <c r="BC50" i="11"/>
  <c r="AZ50" i="11"/>
  <c r="AU50" i="11"/>
  <c r="AR50" i="11"/>
  <c r="AO50" i="11"/>
  <c r="AL50" i="11"/>
  <c r="AG50" i="11"/>
  <c r="AD50" i="11"/>
  <c r="AA50" i="11"/>
  <c r="X50" i="11"/>
  <c r="S50" i="11"/>
  <c r="P50" i="11"/>
  <c r="M50" i="11"/>
  <c r="H50" i="11"/>
  <c r="E50" i="11"/>
  <c r="BL49" i="11"/>
  <c r="BI49" i="11"/>
  <c r="BF49" i="11"/>
  <c r="BC49" i="11"/>
  <c r="AZ49" i="11"/>
  <c r="AU49" i="11"/>
  <c r="AR49" i="11"/>
  <c r="AO49" i="11"/>
  <c r="AL49" i="11"/>
  <c r="AG49" i="11"/>
  <c r="AD49" i="11"/>
  <c r="AA49" i="11"/>
  <c r="X49" i="11"/>
  <c r="S49" i="11"/>
  <c r="P49" i="11"/>
  <c r="M49" i="11"/>
  <c r="H49" i="11"/>
  <c r="E49" i="11"/>
  <c r="BL48" i="11"/>
  <c r="BI48" i="11"/>
  <c r="BF48" i="11"/>
  <c r="BC48" i="11"/>
  <c r="AZ48" i="11"/>
  <c r="AU48" i="11"/>
  <c r="AR48" i="11"/>
  <c r="AO48" i="11"/>
  <c r="AL48" i="11"/>
  <c r="AG48" i="11"/>
  <c r="AD48" i="11"/>
  <c r="AA48" i="11"/>
  <c r="X48" i="11"/>
  <c r="S48" i="11"/>
  <c r="P48" i="11"/>
  <c r="M48" i="11"/>
  <c r="H48" i="11"/>
  <c r="E48" i="11"/>
  <c r="BL47" i="11"/>
  <c r="BI47" i="11"/>
  <c r="BF47" i="11"/>
  <c r="BC47" i="11"/>
  <c r="AZ47" i="11"/>
  <c r="AU47" i="11"/>
  <c r="AR47" i="11"/>
  <c r="AO47" i="11"/>
  <c r="AL47" i="11"/>
  <c r="AG47" i="11"/>
  <c r="AD47" i="11"/>
  <c r="AA47" i="11"/>
  <c r="X47" i="11"/>
  <c r="S47" i="11"/>
  <c r="P47" i="11"/>
  <c r="M47" i="11"/>
  <c r="H47" i="11"/>
  <c r="E47" i="11"/>
  <c r="BL46" i="11"/>
  <c r="BI46" i="11"/>
  <c r="BF46" i="11"/>
  <c r="BC46" i="11"/>
  <c r="AZ46" i="11"/>
  <c r="AU46" i="11"/>
  <c r="AR46" i="11"/>
  <c r="AO46" i="11"/>
  <c r="AL46" i="11"/>
  <c r="AG46" i="11"/>
  <c r="AD46" i="11"/>
  <c r="AA46" i="11"/>
  <c r="X46" i="11"/>
  <c r="S46" i="11"/>
  <c r="P46" i="11"/>
  <c r="M46" i="11"/>
  <c r="H46" i="11"/>
  <c r="E46" i="11"/>
  <c r="BL45" i="11"/>
  <c r="BI45" i="11"/>
  <c r="BF45" i="11"/>
  <c r="BC45" i="11"/>
  <c r="AZ45" i="11"/>
  <c r="AU45" i="11"/>
  <c r="AR45" i="11"/>
  <c r="AO45" i="11"/>
  <c r="AL45" i="11"/>
  <c r="AG45" i="11"/>
  <c r="AD45" i="11"/>
  <c r="AA45" i="11"/>
  <c r="X45" i="11"/>
  <c r="S45" i="11"/>
  <c r="P45" i="11"/>
  <c r="M45" i="11"/>
  <c r="H45" i="11"/>
  <c r="E45" i="11"/>
  <c r="AU44" i="11"/>
  <c r="AR44" i="11"/>
  <c r="AO44" i="11"/>
  <c r="AL44" i="11"/>
  <c r="AG44" i="11"/>
  <c r="AD44" i="11"/>
  <c r="AA44" i="11"/>
  <c r="X44" i="11"/>
  <c r="S44" i="11"/>
  <c r="P44" i="11"/>
  <c r="M44" i="11"/>
  <c r="H44" i="11"/>
  <c r="E44" i="11"/>
  <c r="AU43" i="11"/>
  <c r="AR43" i="11"/>
  <c r="AO43" i="11"/>
  <c r="AL43" i="11"/>
  <c r="AG43" i="11"/>
  <c r="AD43" i="11"/>
  <c r="AA43" i="11"/>
  <c r="X43" i="11"/>
  <c r="S43" i="11"/>
  <c r="P43" i="11"/>
  <c r="M43" i="11"/>
  <c r="H43" i="11"/>
  <c r="E43" i="11"/>
  <c r="AU42" i="11"/>
  <c r="AR42" i="11"/>
  <c r="AO42" i="11"/>
  <c r="AL42" i="11"/>
  <c r="AG42" i="11"/>
  <c r="AD42" i="11"/>
  <c r="AA42" i="11"/>
  <c r="X42" i="11"/>
  <c r="S42" i="11"/>
  <c r="P42" i="11"/>
  <c r="M42" i="11"/>
  <c r="H42" i="11"/>
  <c r="E42" i="11"/>
  <c r="AU41" i="11"/>
  <c r="AR41" i="11"/>
  <c r="AO41" i="11"/>
  <c r="AL41" i="11"/>
  <c r="AG41" i="11"/>
  <c r="AD41" i="11"/>
  <c r="AA41" i="11"/>
  <c r="X41" i="11"/>
  <c r="S41" i="11"/>
  <c r="P41" i="11"/>
  <c r="M41" i="11"/>
  <c r="H41" i="11"/>
  <c r="E41" i="11"/>
  <c r="AU40" i="11"/>
  <c r="AR40" i="11"/>
  <c r="AO40" i="11"/>
  <c r="AL40" i="11"/>
  <c r="AG40" i="11"/>
  <c r="AD40" i="11"/>
  <c r="AA40" i="11"/>
  <c r="X40" i="11"/>
  <c r="S40" i="11"/>
  <c r="P40" i="11"/>
  <c r="M40" i="11"/>
  <c r="H40" i="11"/>
  <c r="E40" i="11"/>
  <c r="AU39" i="11"/>
  <c r="AR39" i="11"/>
  <c r="AO39" i="11"/>
  <c r="AL39" i="11"/>
  <c r="AG39" i="11"/>
  <c r="AD39" i="11"/>
  <c r="AA39" i="11"/>
  <c r="X39" i="11"/>
  <c r="S39" i="11"/>
  <c r="P39" i="11"/>
  <c r="M39" i="11"/>
  <c r="H39" i="11"/>
  <c r="E39" i="11"/>
  <c r="AU38" i="11"/>
  <c r="AR38" i="11"/>
  <c r="AO38" i="11"/>
  <c r="AL38" i="11"/>
  <c r="AG38" i="11"/>
  <c r="AD38" i="11"/>
  <c r="AA38" i="11"/>
  <c r="X38" i="11"/>
  <c r="S38" i="11"/>
  <c r="P38" i="11"/>
  <c r="M38" i="11"/>
  <c r="H38" i="11"/>
  <c r="E38" i="11"/>
  <c r="AU37" i="11"/>
  <c r="AR37" i="11"/>
  <c r="AO37" i="11"/>
  <c r="AL37" i="11"/>
  <c r="AG37" i="11"/>
  <c r="AD37" i="11"/>
  <c r="AA37" i="11"/>
  <c r="X37" i="11"/>
  <c r="S37" i="11"/>
  <c r="P37" i="11"/>
  <c r="M37" i="11"/>
  <c r="H37" i="11"/>
  <c r="E37" i="11"/>
  <c r="AU36" i="11"/>
  <c r="AR36" i="11"/>
  <c r="AO36" i="11"/>
  <c r="AL36" i="11"/>
  <c r="AG36" i="11"/>
  <c r="AD36" i="11"/>
  <c r="AA36" i="11"/>
  <c r="X36" i="11"/>
  <c r="S36" i="11"/>
  <c r="P36" i="11"/>
  <c r="M36" i="11"/>
  <c r="H36" i="11"/>
  <c r="E36" i="11"/>
  <c r="AU35" i="11"/>
  <c r="AR35" i="11"/>
  <c r="AO35" i="11"/>
  <c r="AL35" i="11"/>
  <c r="AG35" i="11"/>
  <c r="AD35" i="11"/>
  <c r="AA35" i="11"/>
  <c r="X35" i="11"/>
  <c r="S35" i="11"/>
  <c r="P35" i="11"/>
  <c r="M35" i="11"/>
  <c r="H35" i="11"/>
  <c r="E35" i="11"/>
  <c r="AU34" i="11"/>
  <c r="AR34" i="11"/>
  <c r="AO34" i="11"/>
  <c r="AL34" i="11"/>
  <c r="AG34" i="11"/>
  <c r="AD34" i="11"/>
  <c r="AA34" i="11"/>
  <c r="X34" i="11"/>
  <c r="S34" i="11"/>
  <c r="P34" i="11"/>
  <c r="M34" i="11"/>
  <c r="H34" i="11"/>
  <c r="E34" i="11"/>
  <c r="AU33" i="11"/>
  <c r="AR33" i="11"/>
  <c r="AO33" i="11"/>
  <c r="AL33" i="11"/>
  <c r="AG33" i="11"/>
  <c r="AD33" i="11"/>
  <c r="AA33" i="11"/>
  <c r="X33" i="11"/>
  <c r="S33" i="11"/>
  <c r="P33" i="11"/>
  <c r="M33" i="11"/>
  <c r="H33" i="11"/>
  <c r="E33" i="11"/>
  <c r="AU32" i="11"/>
  <c r="AR32" i="11"/>
  <c r="AO32" i="11"/>
  <c r="AL32" i="11"/>
  <c r="AG32" i="11"/>
  <c r="AD32" i="11"/>
  <c r="AA32" i="11"/>
  <c r="X32" i="11"/>
  <c r="S32" i="11"/>
  <c r="P32" i="11"/>
  <c r="M32" i="11"/>
  <c r="H32" i="11"/>
  <c r="E32" i="11"/>
  <c r="AU31" i="11"/>
  <c r="AR31" i="11"/>
  <c r="AO31" i="11"/>
  <c r="AL31" i="11"/>
  <c r="AG31" i="11"/>
  <c r="AD31" i="11"/>
  <c r="AA31" i="11"/>
  <c r="X31" i="11"/>
  <c r="S31" i="11"/>
  <c r="P31" i="11"/>
  <c r="M31" i="11"/>
  <c r="H31" i="11"/>
  <c r="E31" i="11"/>
  <c r="AU30" i="11"/>
  <c r="AR30" i="11"/>
  <c r="AO30" i="11"/>
  <c r="AL30" i="11"/>
  <c r="AG30" i="11"/>
  <c r="AD30" i="11"/>
  <c r="AA30" i="11"/>
  <c r="X30" i="11"/>
  <c r="S30" i="11"/>
  <c r="P30" i="11"/>
  <c r="M30" i="11"/>
  <c r="H30" i="11"/>
  <c r="E30" i="11"/>
  <c r="AU29" i="11"/>
  <c r="AR29" i="11"/>
  <c r="AO29" i="11"/>
  <c r="AL29" i="11"/>
  <c r="AG29" i="11"/>
  <c r="AD29" i="11"/>
  <c r="AA29" i="11"/>
  <c r="X29" i="11"/>
  <c r="S29" i="11"/>
  <c r="P29" i="11"/>
  <c r="M29" i="11"/>
  <c r="H29" i="11"/>
  <c r="E29" i="11"/>
  <c r="AU28" i="11"/>
  <c r="AR28" i="11"/>
  <c r="AO28" i="11"/>
  <c r="AL28" i="11"/>
  <c r="AG28" i="11"/>
  <c r="AD28" i="11"/>
  <c r="AA28" i="11"/>
  <c r="X28" i="11"/>
  <c r="S28" i="11"/>
  <c r="P28" i="11"/>
  <c r="M28" i="11"/>
  <c r="H28" i="11"/>
  <c r="E28" i="11"/>
  <c r="AG27" i="11"/>
  <c r="AD27" i="11"/>
  <c r="AA27" i="11"/>
  <c r="X27" i="11"/>
  <c r="S27" i="11"/>
  <c r="P27" i="11"/>
  <c r="M27" i="11"/>
  <c r="H27" i="11"/>
  <c r="E27" i="11"/>
  <c r="AG26" i="11"/>
  <c r="AD26" i="11"/>
  <c r="AA26" i="11"/>
  <c r="X26" i="11"/>
  <c r="S26" i="11"/>
  <c r="P26" i="11"/>
  <c r="M26" i="11"/>
  <c r="H26" i="11"/>
  <c r="E26" i="11"/>
  <c r="AG25" i="11"/>
  <c r="AD25" i="11"/>
  <c r="AA25" i="11"/>
  <c r="X25" i="11"/>
  <c r="S25" i="11"/>
  <c r="P25" i="11"/>
  <c r="M25" i="11"/>
  <c r="H25" i="11"/>
  <c r="E25" i="11"/>
  <c r="AG24" i="11"/>
  <c r="AD24" i="11"/>
  <c r="AA24" i="11"/>
  <c r="X24" i="11"/>
  <c r="S24" i="11"/>
  <c r="P24" i="11"/>
  <c r="M24" i="11"/>
  <c r="H24" i="11"/>
  <c r="E24" i="11"/>
  <c r="S23" i="11"/>
  <c r="P23" i="11"/>
  <c r="M23" i="11"/>
  <c r="H23" i="11"/>
  <c r="E23" i="11"/>
  <c r="S22" i="11"/>
  <c r="P22" i="11"/>
  <c r="M22" i="11"/>
  <c r="H22" i="11"/>
  <c r="E22" i="11"/>
  <c r="S21" i="11"/>
  <c r="P21" i="11"/>
  <c r="M21" i="11"/>
  <c r="H21" i="11"/>
  <c r="E21" i="11"/>
  <c r="S20" i="11"/>
  <c r="P20" i="11"/>
  <c r="M20" i="11"/>
  <c r="H20" i="11"/>
  <c r="E20" i="11"/>
  <c r="S19" i="11"/>
  <c r="P19" i="11"/>
  <c r="M19" i="11"/>
  <c r="H19" i="11"/>
  <c r="E19" i="11"/>
  <c r="S18" i="11"/>
  <c r="P18" i="11"/>
  <c r="M18" i="11"/>
  <c r="H18" i="11"/>
  <c r="E18" i="11"/>
  <c r="S17" i="11"/>
  <c r="P17" i="11"/>
  <c r="M17" i="11"/>
  <c r="H17" i="11"/>
  <c r="E17" i="11"/>
  <c r="S16" i="11"/>
  <c r="P16" i="11"/>
  <c r="M16" i="11"/>
  <c r="H16" i="11"/>
  <c r="E16" i="11"/>
  <c r="S15" i="11"/>
  <c r="P15" i="11"/>
  <c r="M15" i="11"/>
  <c r="H15" i="11"/>
  <c r="E15" i="11"/>
  <c r="S14" i="11"/>
  <c r="P14" i="11"/>
  <c r="M14" i="11"/>
  <c r="H14" i="11"/>
  <c r="E14" i="11"/>
  <c r="S13" i="11"/>
  <c r="P13" i="11"/>
  <c r="M13" i="11"/>
  <c r="H13" i="11"/>
  <c r="E13" i="11"/>
  <c r="S12" i="11"/>
  <c r="P12" i="11"/>
  <c r="M12" i="11"/>
  <c r="H12" i="11"/>
  <c r="E12" i="11"/>
  <c r="S11" i="11"/>
  <c r="P11" i="11"/>
  <c r="M11" i="11"/>
  <c r="H11" i="11"/>
  <c r="E11" i="11"/>
  <c r="S10" i="11"/>
  <c r="P10" i="11"/>
  <c r="M10" i="11"/>
  <c r="H10" i="11"/>
  <c r="E10" i="11"/>
  <c r="S9" i="11"/>
  <c r="P9" i="11"/>
  <c r="M9" i="11"/>
  <c r="H9" i="11"/>
  <c r="E9" i="11"/>
  <c r="S8" i="11"/>
  <c r="P8" i="11"/>
  <c r="M8" i="11"/>
  <c r="H8" i="11"/>
  <c r="E8" i="11"/>
  <c r="S7" i="11"/>
  <c r="P7" i="11"/>
  <c r="M7" i="11"/>
  <c r="H7" i="11"/>
  <c r="E7" i="11"/>
  <c r="H6" i="11"/>
  <c r="E6" i="11"/>
  <c r="H5" i="11"/>
  <c r="E5" i="11"/>
  <c r="N47" i="9"/>
  <c r="N46" i="9"/>
  <c r="M46" i="9"/>
  <c r="L46" i="9"/>
  <c r="N45" i="9"/>
  <c r="M45" i="9"/>
  <c r="L45" i="9"/>
  <c r="N44" i="9"/>
  <c r="M44" i="9"/>
  <c r="L44" i="9"/>
  <c r="N43" i="9"/>
  <c r="M43" i="9"/>
  <c r="L43" i="9"/>
  <c r="N42" i="9"/>
  <c r="M42" i="9"/>
  <c r="L42" i="9"/>
  <c r="N41" i="9"/>
  <c r="M41" i="9"/>
  <c r="N40" i="9"/>
  <c r="M40" i="9"/>
  <c r="L40" i="9"/>
  <c r="N39" i="9"/>
  <c r="M39" i="9"/>
  <c r="L39" i="9"/>
  <c r="N38" i="9"/>
  <c r="M38" i="9"/>
  <c r="L38" i="9"/>
  <c r="N37" i="9"/>
  <c r="M37" i="9"/>
  <c r="L37" i="9"/>
  <c r="N36" i="9"/>
  <c r="M36" i="9"/>
  <c r="L36" i="9"/>
  <c r="N35" i="9"/>
  <c r="M35" i="9"/>
  <c r="L35" i="9"/>
  <c r="N34" i="9"/>
  <c r="M34" i="9"/>
  <c r="L34" i="9"/>
  <c r="N33" i="9"/>
  <c r="M33" i="9"/>
  <c r="L33" i="9"/>
  <c r="N32" i="9"/>
  <c r="M32" i="9"/>
  <c r="L32" i="9"/>
  <c r="N31" i="9"/>
  <c r="M31" i="9"/>
  <c r="L31" i="9"/>
  <c r="N30" i="9"/>
  <c r="M30" i="9"/>
  <c r="L30" i="9"/>
  <c r="N29" i="9"/>
  <c r="M29" i="9"/>
  <c r="L29" i="9"/>
  <c r="N28" i="9"/>
  <c r="M28" i="9"/>
  <c r="L28" i="9"/>
  <c r="N27" i="9"/>
  <c r="M27" i="9"/>
  <c r="L27" i="9"/>
  <c r="N26" i="9"/>
  <c r="M26" i="9"/>
  <c r="L26" i="9"/>
  <c r="N25" i="9"/>
  <c r="M25" i="9"/>
  <c r="L25" i="9"/>
  <c r="N24" i="9"/>
  <c r="M24" i="9"/>
  <c r="L24" i="9"/>
  <c r="N23" i="9"/>
  <c r="M23" i="9"/>
  <c r="L23" i="9"/>
  <c r="N22" i="9"/>
  <c r="M22" i="9"/>
  <c r="L22" i="9"/>
  <c r="N21" i="9"/>
  <c r="M21" i="9"/>
  <c r="L21" i="9"/>
  <c r="N20" i="9"/>
  <c r="M20" i="9"/>
  <c r="L20" i="9"/>
  <c r="N19" i="9"/>
  <c r="M19" i="9"/>
  <c r="L19" i="9"/>
  <c r="N18" i="9"/>
  <c r="M18" i="9"/>
  <c r="L18" i="9"/>
  <c r="N17" i="9"/>
  <c r="M17" i="9"/>
  <c r="L17" i="9"/>
  <c r="N16" i="9"/>
  <c r="L16" i="9"/>
  <c r="N15" i="9"/>
  <c r="M15" i="9"/>
  <c r="L15" i="9"/>
  <c r="N14" i="9"/>
  <c r="M14" i="9"/>
  <c r="L14" i="9"/>
  <c r="N13" i="9"/>
  <c r="M13" i="9"/>
  <c r="L13" i="9"/>
  <c r="N12" i="9"/>
  <c r="M12" i="9"/>
  <c r="L12" i="9"/>
  <c r="N11" i="9"/>
  <c r="M11" i="9"/>
  <c r="L11" i="9"/>
  <c r="N10" i="9"/>
  <c r="M10" i="9"/>
  <c r="L10" i="9"/>
  <c r="N9" i="9"/>
  <c r="M9" i="9"/>
  <c r="L9" i="9"/>
  <c r="N8" i="9"/>
  <c r="M8" i="9"/>
  <c r="L8" i="9"/>
  <c r="N7" i="9"/>
  <c r="M7" i="9"/>
  <c r="L7" i="9"/>
  <c r="N6" i="9"/>
  <c r="M6" i="9"/>
  <c r="L6" i="9"/>
  <c r="N5" i="9"/>
  <c r="M5" i="9"/>
  <c r="L5" i="9"/>
  <c r="N4" i="9"/>
  <c r="M4" i="9"/>
  <c r="L4" i="9"/>
  <c r="Y129" i="8"/>
  <c r="X129" i="8"/>
  <c r="Y128" i="8"/>
  <c r="X128" i="8"/>
  <c r="Y127" i="8"/>
  <c r="X127" i="8"/>
  <c r="Y126" i="8"/>
  <c r="X126" i="8"/>
  <c r="Y125" i="8"/>
  <c r="X125" i="8"/>
  <c r="Y124" i="8"/>
  <c r="X124" i="8"/>
  <c r="Y123" i="8"/>
  <c r="X123" i="8"/>
  <c r="Y122" i="8"/>
  <c r="X122" i="8"/>
  <c r="Y121" i="8"/>
  <c r="X121" i="8"/>
  <c r="Y120" i="8"/>
  <c r="X120" i="8"/>
  <c r="Y119" i="8"/>
  <c r="X119" i="8"/>
  <c r="Y118" i="8"/>
  <c r="X118" i="8"/>
  <c r="Y117" i="8"/>
  <c r="X117" i="8"/>
  <c r="Y116" i="8"/>
  <c r="X116" i="8"/>
  <c r="Y115" i="8"/>
  <c r="X115" i="8"/>
  <c r="Y114" i="8"/>
  <c r="X114" i="8"/>
  <c r="Y113" i="8"/>
  <c r="X113" i="8"/>
  <c r="Y112" i="8"/>
  <c r="X112" i="8"/>
  <c r="Y111" i="8"/>
  <c r="X111" i="8"/>
  <c r="Y110" i="8"/>
  <c r="X110" i="8"/>
  <c r="Y109" i="8"/>
  <c r="X109" i="8"/>
  <c r="Y108" i="8"/>
  <c r="X108" i="8"/>
  <c r="Y107" i="8"/>
  <c r="X107" i="8"/>
  <c r="Y106" i="8"/>
  <c r="X106" i="8"/>
  <c r="Y105" i="8"/>
  <c r="X105" i="8"/>
  <c r="Y104" i="8"/>
  <c r="X104" i="8"/>
  <c r="Y103" i="8"/>
  <c r="X103" i="8"/>
  <c r="Y102" i="8"/>
  <c r="X102" i="8"/>
  <c r="Y101" i="8"/>
  <c r="X101" i="8"/>
  <c r="Y100" i="8"/>
  <c r="X100" i="8"/>
  <c r="Y99" i="8"/>
  <c r="X99" i="8"/>
  <c r="Y98" i="8"/>
  <c r="X98" i="8"/>
  <c r="Y97" i="8"/>
  <c r="X97" i="8"/>
  <c r="Y96" i="8"/>
  <c r="X96" i="8"/>
  <c r="Y95" i="8"/>
  <c r="X95" i="8"/>
  <c r="Y94" i="8"/>
  <c r="X94" i="8"/>
  <c r="Y93" i="8"/>
  <c r="X93" i="8"/>
  <c r="Y92" i="8"/>
  <c r="X92" i="8"/>
  <c r="Y91" i="8"/>
  <c r="X91" i="8"/>
  <c r="Y85" i="8"/>
  <c r="X85" i="8"/>
  <c r="Y84" i="8"/>
  <c r="X84" i="8"/>
  <c r="Y83" i="8"/>
  <c r="X83" i="8"/>
  <c r="Y82" i="8"/>
  <c r="X82" i="8"/>
  <c r="Y81" i="8"/>
  <c r="X81" i="8"/>
  <c r="Y80" i="8"/>
  <c r="X80" i="8"/>
  <c r="Y79" i="8"/>
  <c r="X79" i="8"/>
  <c r="Y78" i="8"/>
  <c r="X78" i="8"/>
  <c r="Y77" i="8"/>
  <c r="X77" i="8"/>
  <c r="Y76" i="8"/>
  <c r="X76" i="8"/>
  <c r="Y75" i="8"/>
  <c r="X75" i="8"/>
  <c r="Y74" i="8"/>
  <c r="X74" i="8"/>
  <c r="Y73" i="8"/>
  <c r="X73" i="8"/>
  <c r="Y72" i="8"/>
  <c r="X72" i="8"/>
  <c r="Y71" i="8"/>
  <c r="X71" i="8"/>
  <c r="Y70" i="8"/>
  <c r="X70" i="8"/>
  <c r="Y69" i="8"/>
  <c r="X69" i="8"/>
  <c r="Y68" i="8"/>
  <c r="X68" i="8"/>
  <c r="Y67" i="8"/>
  <c r="X67" i="8"/>
  <c r="Y66" i="8"/>
  <c r="X66" i="8"/>
  <c r="Y65" i="8"/>
  <c r="X65" i="8"/>
  <c r="Y64" i="8"/>
  <c r="X64" i="8"/>
  <c r="Y63" i="8"/>
  <c r="X63" i="8"/>
  <c r="Y62" i="8"/>
  <c r="X62" i="8"/>
  <c r="Y61" i="8"/>
  <c r="X61" i="8"/>
  <c r="Y60" i="8"/>
  <c r="X60" i="8"/>
  <c r="Y59" i="8"/>
  <c r="X59" i="8"/>
  <c r="Y58" i="8"/>
  <c r="X58" i="8"/>
  <c r="Y57" i="8"/>
  <c r="X57" i="8"/>
  <c r="Y56" i="8"/>
  <c r="X56" i="8"/>
  <c r="Y55" i="8"/>
  <c r="X55" i="8"/>
  <c r="Y54" i="8"/>
  <c r="X54" i="8"/>
  <c r="Y53" i="8"/>
  <c r="X53" i="8"/>
  <c r="Y52" i="8"/>
  <c r="X52" i="8"/>
  <c r="Y51" i="8"/>
  <c r="X51" i="8"/>
  <c r="Y50" i="8"/>
  <c r="X50" i="8"/>
  <c r="Y49" i="8"/>
  <c r="X49" i="8"/>
  <c r="Y48" i="8"/>
  <c r="X48" i="8"/>
  <c r="Y47" i="8"/>
  <c r="X47" i="8"/>
  <c r="G45" i="8"/>
  <c r="Y42" i="8"/>
  <c r="X42" i="8"/>
  <c r="Y41" i="8"/>
  <c r="X41" i="8"/>
  <c r="Y40" i="8"/>
  <c r="X40" i="8"/>
  <c r="Y39" i="8"/>
  <c r="X39" i="8"/>
  <c r="Y38" i="8"/>
  <c r="X38" i="8"/>
  <c r="Y37" i="8"/>
  <c r="X37" i="8"/>
  <c r="Y36" i="8"/>
  <c r="X36" i="8"/>
  <c r="Y35" i="8"/>
  <c r="X35" i="8"/>
  <c r="Y34" i="8"/>
  <c r="X34" i="8"/>
  <c r="Y33" i="8"/>
  <c r="X33" i="8"/>
  <c r="Y32" i="8"/>
  <c r="X32" i="8"/>
  <c r="Y31" i="8"/>
  <c r="X31" i="8"/>
  <c r="Y30" i="8"/>
  <c r="X30" i="8"/>
  <c r="Y29" i="8"/>
  <c r="X29" i="8"/>
  <c r="Y28" i="8"/>
  <c r="X28" i="8"/>
  <c r="Y27" i="8"/>
  <c r="X27" i="8"/>
  <c r="Y26" i="8"/>
  <c r="X26" i="8"/>
  <c r="Y25" i="8"/>
  <c r="X25" i="8"/>
  <c r="Y24" i="8"/>
  <c r="X24" i="8"/>
  <c r="Y23" i="8"/>
  <c r="X23" i="8"/>
  <c r="Y21" i="8"/>
  <c r="X21" i="8"/>
  <c r="Y20" i="8"/>
  <c r="X20" i="8"/>
  <c r="Y19" i="8"/>
  <c r="X19" i="8"/>
  <c r="Y18" i="8"/>
  <c r="X18" i="8"/>
  <c r="Y17" i="8"/>
  <c r="X17" i="8"/>
  <c r="Y16" i="8"/>
  <c r="X16" i="8"/>
  <c r="Y15" i="8"/>
  <c r="X15" i="8"/>
  <c r="Y14" i="8"/>
  <c r="X14" i="8"/>
  <c r="Y13" i="8"/>
  <c r="X13" i="8"/>
  <c r="Y12" i="8"/>
  <c r="X12" i="8"/>
  <c r="Y11" i="8"/>
  <c r="X11" i="8"/>
  <c r="Y10" i="8"/>
  <c r="X10" i="8"/>
  <c r="Y9" i="8"/>
  <c r="X9" i="8"/>
  <c r="Y8" i="8"/>
  <c r="X8" i="8"/>
  <c r="Y7" i="8"/>
  <c r="X7" i="8"/>
  <c r="Y6" i="8"/>
  <c r="X6" i="8"/>
  <c r="Y5" i="8"/>
  <c r="X5" i="8"/>
  <c r="Y4" i="8"/>
  <c r="X4" i="8"/>
  <c r="I51" i="6"/>
  <c r="H51" i="6"/>
  <c r="I50" i="6"/>
  <c r="H50" i="6"/>
  <c r="I49" i="6"/>
  <c r="H49" i="6"/>
  <c r="I48" i="6"/>
  <c r="H48" i="6"/>
  <c r="I30" i="6"/>
  <c r="H30" i="6"/>
  <c r="I29" i="6"/>
  <c r="H29" i="6"/>
  <c r="I28" i="6"/>
  <c r="H28" i="6"/>
  <c r="D28" i="6"/>
  <c r="C28" i="6"/>
  <c r="I27" i="6"/>
  <c r="H27" i="6"/>
  <c r="D27" i="6"/>
  <c r="C27" i="6"/>
  <c r="J20" i="6"/>
  <c r="I20" i="6"/>
  <c r="H20" i="6"/>
  <c r="E20" i="6"/>
  <c r="D20" i="6"/>
  <c r="C20" i="6"/>
  <c r="J19" i="6"/>
  <c r="I19" i="6"/>
  <c r="H19" i="6"/>
  <c r="E19" i="6"/>
  <c r="D19" i="6"/>
  <c r="C19" i="6"/>
  <c r="J18" i="6"/>
  <c r="I18" i="6"/>
  <c r="H18" i="6"/>
  <c r="E18" i="6"/>
  <c r="D18" i="6"/>
  <c r="C18" i="6"/>
  <c r="J17" i="6"/>
  <c r="I17" i="6"/>
  <c r="H17" i="6"/>
  <c r="E17" i="6"/>
  <c r="D17" i="6"/>
  <c r="C17" i="6"/>
  <c r="J16" i="6"/>
  <c r="I16" i="6"/>
  <c r="H16" i="6"/>
  <c r="E16" i="6"/>
  <c r="D16" i="6"/>
  <c r="C16" i="6"/>
  <c r="C6" i="6"/>
  <c r="C5" i="6"/>
  <c r="C4" i="6"/>
  <c r="M184" i="5"/>
  <c r="M183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90" i="1"/>
  <c r="L89" i="1"/>
  <c r="L88" i="1"/>
  <c r="L87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I24" i="2"/>
  <c r="G24" i="2"/>
  <c r="E24" i="2"/>
  <c r="C24" i="2"/>
  <c r="I23" i="2"/>
  <c r="G23" i="2"/>
  <c r="E23" i="2"/>
  <c r="I22" i="2"/>
  <c r="G22" i="2"/>
  <c r="E22" i="2"/>
  <c r="C22" i="2"/>
  <c r="I21" i="2"/>
  <c r="G21" i="2"/>
  <c r="E21" i="2"/>
  <c r="C21" i="2"/>
  <c r="C10" i="6"/>
  <c r="I20" i="2"/>
  <c r="G20" i="2"/>
  <c r="E20" i="2"/>
  <c r="C20" i="2"/>
  <c r="C9" i="6"/>
  <c r="I19" i="2"/>
  <c r="G19" i="2"/>
  <c r="E19" i="2"/>
  <c r="C19" i="2"/>
  <c r="I18" i="2"/>
  <c r="G18" i="2"/>
  <c r="E18" i="2"/>
  <c r="C18" i="2"/>
  <c r="I17" i="2"/>
  <c r="G17" i="2"/>
  <c r="E17" i="2"/>
  <c r="C17" i="2"/>
  <c r="I16" i="2"/>
  <c r="G16" i="2"/>
  <c r="E16" i="2"/>
  <c r="C16" i="2"/>
  <c r="I15" i="2"/>
  <c r="G15" i="2"/>
  <c r="E15" i="2"/>
  <c r="C15" i="2"/>
  <c r="I14" i="2"/>
  <c r="G14" i="2"/>
  <c r="E14" i="2"/>
  <c r="C14" i="2"/>
  <c r="I13" i="2"/>
  <c r="G13" i="2"/>
  <c r="E13" i="2"/>
  <c r="C13" i="2"/>
  <c r="G12" i="2"/>
  <c r="I8" i="2"/>
  <c r="G8" i="2"/>
  <c r="E8" i="2"/>
  <c r="C8" i="2"/>
  <c r="I7" i="2"/>
  <c r="G7" i="2"/>
  <c r="E7" i="2"/>
  <c r="I6" i="2"/>
  <c r="I5" i="2"/>
  <c r="G5" i="2"/>
  <c r="E5" i="2"/>
  <c r="I4" i="2"/>
  <c r="E4" i="2"/>
  <c r="F17" i="9" l="1"/>
  <c r="N57" i="9"/>
  <c r="F15" i="9" s="1"/>
  <c r="L57" i="9"/>
  <c r="D15" i="9" s="1"/>
  <c r="D17" i="9"/>
  <c r="M57" i="9"/>
  <c r="E15" i="9" s="1"/>
  <c r="J52" i="9"/>
  <c r="J51" i="9"/>
  <c r="E17" i="9"/>
  <c r="J50" i="9"/>
  <c r="H52" i="6"/>
  <c r="H31" i="6"/>
  <c r="C29" i="6"/>
  <c r="C21" i="6"/>
  <c r="H21" i="6"/>
  <c r="I31" i="6"/>
  <c r="J27" i="6" s="1"/>
  <c r="J44" i="9"/>
  <c r="J21" i="6"/>
  <c r="J13" i="9"/>
  <c r="J29" i="9"/>
  <c r="J37" i="9"/>
  <c r="J41" i="9"/>
  <c r="J9" i="9"/>
  <c r="J17" i="9"/>
  <c r="J6" i="9"/>
  <c r="J18" i="9"/>
  <c r="J7" i="9"/>
  <c r="J19" i="9"/>
  <c r="J32" i="9"/>
  <c r="I21" i="6"/>
  <c r="I52" i="6"/>
  <c r="J49" i="6" s="1"/>
  <c r="J20" i="9"/>
  <c r="J36" i="9"/>
  <c r="J42" i="9"/>
  <c r="J34" i="9"/>
  <c r="J38" i="9"/>
  <c r="J39" i="9"/>
  <c r="J10" i="9"/>
  <c r="J14" i="9"/>
  <c r="J5" i="9"/>
  <c r="J4" i="9"/>
  <c r="J8" i="9"/>
  <c r="J22" i="9"/>
  <c r="J45" i="9"/>
  <c r="J27" i="9"/>
  <c r="J26" i="9"/>
  <c r="J35" i="9"/>
  <c r="J30" i="9"/>
  <c r="J49" i="9"/>
  <c r="J47" i="9"/>
  <c r="J43" i="9"/>
  <c r="J15" i="9"/>
  <c r="J24" i="9"/>
  <c r="J48" i="9"/>
  <c r="J31" i="9"/>
  <c r="J33" i="9"/>
  <c r="J12" i="9"/>
  <c r="J11" i="9"/>
  <c r="J21" i="9"/>
  <c r="J46" i="9"/>
  <c r="J25" i="9"/>
  <c r="J40" i="9"/>
  <c r="J28" i="9"/>
  <c r="J23" i="9"/>
  <c r="J16" i="9"/>
  <c r="D29" i="6"/>
  <c r="E28" i="6" s="1"/>
  <c r="H88" i="8"/>
  <c r="E21" i="6"/>
  <c r="D21" i="6"/>
  <c r="X130" i="8"/>
  <c r="H82" i="8"/>
  <c r="H100" i="8"/>
  <c r="H94" i="8"/>
  <c r="H76" i="8"/>
  <c r="I76" i="8"/>
  <c r="X43" i="8"/>
  <c r="X86" i="8"/>
  <c r="U121" i="8"/>
  <c r="I82" i="8"/>
  <c r="U92" i="8"/>
  <c r="U93" i="8"/>
  <c r="U98" i="8"/>
  <c r="I94" i="8"/>
  <c r="I100" i="8"/>
  <c r="U112" i="8"/>
  <c r="U111" i="8"/>
  <c r="U102" i="8"/>
  <c r="U125" i="8"/>
  <c r="U128" i="8"/>
  <c r="U99" i="8"/>
  <c r="U126" i="8"/>
  <c r="U101" i="8"/>
  <c r="U114" i="8"/>
  <c r="U96" i="8"/>
  <c r="Y130" i="8"/>
  <c r="U107" i="8"/>
  <c r="U123" i="8"/>
  <c r="U82" i="8"/>
  <c r="U53" i="8"/>
  <c r="U119" i="8"/>
  <c r="U36" i="8"/>
  <c r="I88" i="8"/>
  <c r="U110" i="8"/>
  <c r="U115" i="8"/>
  <c r="U120" i="8"/>
  <c r="U113" i="8"/>
  <c r="U118" i="8"/>
  <c r="U103" i="8"/>
  <c r="U104" i="8"/>
  <c r="U64" i="8"/>
  <c r="U100" i="8"/>
  <c r="U52" i="8"/>
  <c r="U58" i="8"/>
  <c r="U68" i="8"/>
  <c r="U59" i="8"/>
  <c r="U71" i="8"/>
  <c r="U77" i="8"/>
  <c r="U83" i="8"/>
  <c r="U13" i="8"/>
  <c r="U26" i="8"/>
  <c r="U4" i="8"/>
  <c r="U16" i="8"/>
  <c r="U15" i="8"/>
  <c r="U31" i="8"/>
  <c r="U5" i="8"/>
  <c r="U42" i="8"/>
  <c r="U28" i="8"/>
  <c r="U7" i="8"/>
  <c r="U37" i="8"/>
  <c r="Y43" i="8"/>
  <c r="U9" i="8"/>
  <c r="U22" i="8"/>
  <c r="U35" i="8"/>
  <c r="U30" i="8"/>
  <c r="U6" i="8"/>
  <c r="U40" i="8"/>
  <c r="U20" i="8"/>
  <c r="U14" i="8"/>
  <c r="U33" i="8"/>
  <c r="U41" i="8"/>
  <c r="U34" i="8"/>
  <c r="U10" i="8"/>
  <c r="U18" i="8"/>
  <c r="U29" i="8"/>
  <c r="U76" i="8"/>
  <c r="U25" i="8"/>
  <c r="U11" i="8"/>
  <c r="U19" i="8"/>
  <c r="U55" i="8"/>
  <c r="U72" i="8"/>
  <c r="U60" i="8"/>
  <c r="U78" i="8"/>
  <c r="U65" i="8"/>
  <c r="U27" i="8"/>
  <c r="U50" i="8"/>
  <c r="U8" i="8"/>
  <c r="U24" i="8"/>
  <c r="U32" i="8"/>
  <c r="U49" i="8"/>
  <c r="U73" i="8"/>
  <c r="U79" i="8"/>
  <c r="U39" i="8"/>
  <c r="U75" i="8"/>
  <c r="Y86" i="8"/>
  <c r="U85" i="8"/>
  <c r="U84" i="8"/>
  <c r="U48" i="8"/>
  <c r="U61" i="8"/>
  <c r="U62" i="8"/>
  <c r="U81" i="8"/>
  <c r="U69" i="8"/>
  <c r="U70" i="8"/>
  <c r="U66" i="8"/>
  <c r="U56" i="8"/>
  <c r="U74" i="8"/>
  <c r="U80" i="8"/>
  <c r="U67" i="8"/>
  <c r="U54" i="8"/>
  <c r="U17" i="8"/>
  <c r="U51" i="8"/>
  <c r="U12" i="8"/>
  <c r="U47" i="8"/>
  <c r="U21" i="8"/>
  <c r="U38" i="8"/>
  <c r="U57" i="8"/>
  <c r="U63" i="8"/>
  <c r="U23" i="8"/>
  <c r="U116" i="8"/>
  <c r="U106" i="8"/>
  <c r="U122" i="8"/>
  <c r="U129" i="8"/>
  <c r="U95" i="8"/>
  <c r="U91" i="8"/>
  <c r="U124" i="8"/>
  <c r="U127" i="8"/>
  <c r="U109" i="8"/>
  <c r="U108" i="8"/>
  <c r="U94" i="8"/>
  <c r="U117" i="8"/>
  <c r="U105" i="8"/>
  <c r="U97" i="8"/>
  <c r="C7" i="6"/>
  <c r="C8" i="6"/>
  <c r="K20" i="2"/>
  <c r="K19" i="2"/>
  <c r="K24" i="2"/>
  <c r="K18" i="2"/>
  <c r="G17" i="9" l="1"/>
  <c r="J30" i="6"/>
  <c r="J29" i="6"/>
  <c r="J28" i="6"/>
  <c r="J31" i="6"/>
  <c r="J52" i="6"/>
  <c r="J51" i="6"/>
  <c r="J50" i="6"/>
  <c r="J48" i="6"/>
  <c r="C12" i="9"/>
  <c r="C11" i="9"/>
  <c r="C9" i="9"/>
  <c r="C7" i="9"/>
  <c r="C5" i="9"/>
  <c r="C6" i="9"/>
  <c r="C4" i="9"/>
  <c r="C8" i="9"/>
  <c r="C13" i="9"/>
  <c r="C10" i="9"/>
  <c r="H17" i="9"/>
  <c r="E27" i="6"/>
  <c r="E29" i="6" s="1"/>
  <c r="E62" i="8"/>
  <c r="F61" i="8"/>
  <c r="D63" i="8"/>
  <c r="M63" i="8" s="1"/>
  <c r="D62" i="8"/>
  <c r="M62" i="8" s="1"/>
  <c r="D67" i="8"/>
  <c r="D60" i="8"/>
  <c r="M60" i="8" s="1"/>
  <c r="F65" i="8"/>
  <c r="D61" i="8"/>
  <c r="M61" i="8" s="1"/>
  <c r="F59" i="8"/>
  <c r="D66" i="8"/>
  <c r="F63" i="8"/>
  <c r="C63" i="8"/>
  <c r="C62" i="8"/>
  <c r="C66" i="8"/>
  <c r="G66" i="8" s="1"/>
  <c r="C65" i="8"/>
  <c r="G65" i="8" s="1"/>
  <c r="D59" i="8"/>
  <c r="M59" i="8" s="1"/>
  <c r="E60" i="8"/>
  <c r="F62" i="8"/>
  <c r="E61" i="8"/>
  <c r="E59" i="8"/>
  <c r="C67" i="8"/>
  <c r="G67" i="8" s="1"/>
  <c r="F60" i="8"/>
  <c r="C60" i="8"/>
  <c r="E64" i="8"/>
  <c r="C61" i="8"/>
  <c r="E66" i="8"/>
  <c r="C64" i="8"/>
  <c r="G64" i="8" s="1"/>
  <c r="E63" i="8"/>
  <c r="F64" i="8"/>
  <c r="D65" i="8"/>
  <c r="E65" i="8"/>
  <c r="C59" i="8"/>
  <c r="F66" i="8"/>
  <c r="E67" i="8"/>
  <c r="D64" i="8"/>
  <c r="F67" i="8"/>
  <c r="C6" i="8"/>
  <c r="D14" i="8"/>
  <c r="D10" i="8"/>
  <c r="D16" i="8"/>
  <c r="D5" i="8"/>
  <c r="M5" i="8" s="1"/>
  <c r="D13" i="8"/>
  <c r="D11" i="8"/>
  <c r="C17" i="8"/>
  <c r="D8" i="8"/>
  <c r="M8" i="8" s="1"/>
  <c r="C10" i="8"/>
  <c r="C7" i="8"/>
  <c r="C13" i="8"/>
  <c r="D12" i="8"/>
  <c r="D15" i="8"/>
  <c r="D7" i="8"/>
  <c r="M7" i="8" s="1"/>
  <c r="C8" i="8"/>
  <c r="C14" i="8"/>
  <c r="D4" i="8"/>
  <c r="M4" i="8" s="1"/>
  <c r="C9" i="8"/>
  <c r="C16" i="8"/>
  <c r="D6" i="8"/>
  <c r="M6" i="8" s="1"/>
  <c r="D9" i="8"/>
  <c r="C12" i="8"/>
  <c r="C15" i="8"/>
  <c r="C11" i="8"/>
  <c r="C5" i="8"/>
  <c r="D17" i="8"/>
  <c r="C4" i="8"/>
  <c r="E34" i="8"/>
  <c r="C33" i="8"/>
  <c r="E41" i="8"/>
  <c r="E42" i="8"/>
  <c r="C41" i="8"/>
  <c r="G41" i="8" s="1"/>
  <c r="F35" i="8"/>
  <c r="E43" i="8"/>
  <c r="F31" i="8"/>
  <c r="F34" i="8"/>
  <c r="D38" i="8"/>
  <c r="F37" i="8"/>
  <c r="E38" i="8"/>
  <c r="E31" i="8"/>
  <c r="D31" i="8"/>
  <c r="M31" i="8" s="1"/>
  <c r="D36" i="8"/>
  <c r="C32" i="8"/>
  <c r="D42" i="8"/>
  <c r="E32" i="8"/>
  <c r="F33" i="8"/>
  <c r="E33" i="8"/>
  <c r="E36" i="8"/>
  <c r="D37" i="8"/>
  <c r="F38" i="8"/>
  <c r="D35" i="8"/>
  <c r="M35" i="8" s="1"/>
  <c r="C36" i="8"/>
  <c r="G36" i="8" s="1"/>
  <c r="C31" i="8"/>
  <c r="D41" i="8"/>
  <c r="D43" i="8"/>
  <c r="D32" i="8"/>
  <c r="M32" i="8" s="1"/>
  <c r="F39" i="8"/>
  <c r="E37" i="8"/>
  <c r="C35" i="8"/>
  <c r="D39" i="8"/>
  <c r="D33" i="8"/>
  <c r="M33" i="8" s="1"/>
  <c r="E39" i="8"/>
  <c r="C34" i="8"/>
  <c r="D40" i="8"/>
  <c r="C40" i="8"/>
  <c r="G40" i="8" s="1"/>
  <c r="F40" i="8"/>
  <c r="D44" i="8"/>
  <c r="C38" i="8"/>
  <c r="G38" i="8" s="1"/>
  <c r="E40" i="8"/>
  <c r="C37" i="8"/>
  <c r="G37" i="8" s="1"/>
  <c r="D34" i="8"/>
  <c r="M34" i="8" s="1"/>
  <c r="F42" i="8"/>
  <c r="F43" i="8"/>
  <c r="C44" i="8"/>
  <c r="G44" i="8" s="1"/>
  <c r="E35" i="8"/>
  <c r="C39" i="8"/>
  <c r="G39" i="8" s="1"/>
  <c r="F36" i="8"/>
  <c r="C43" i="8"/>
  <c r="G43" i="8" s="1"/>
  <c r="F41" i="8"/>
  <c r="C42" i="8"/>
  <c r="G42" i="8" s="1"/>
  <c r="F32" i="8"/>
  <c r="C11" i="6"/>
  <c r="D7" i="6" s="1"/>
  <c r="D9" i="9" l="1"/>
  <c r="G9" i="9" s="1"/>
  <c r="E9" i="9"/>
  <c r="H9" i="9" s="1"/>
  <c r="F9" i="9"/>
  <c r="E11" i="9"/>
  <c r="H11" i="9" s="1"/>
  <c r="F11" i="9"/>
  <c r="D11" i="9"/>
  <c r="G11" i="9" s="1"/>
  <c r="F8" i="9"/>
  <c r="E8" i="9"/>
  <c r="H8" i="9" s="1"/>
  <c r="D8" i="9"/>
  <c r="G8" i="9" s="1"/>
  <c r="D5" i="9"/>
  <c r="G5" i="9" s="1"/>
  <c r="E5" i="9"/>
  <c r="H5" i="9" s="1"/>
  <c r="F5" i="9"/>
  <c r="F10" i="9"/>
  <c r="E10" i="9"/>
  <c r="H10" i="9" s="1"/>
  <c r="D10" i="9"/>
  <c r="G10" i="9" s="1"/>
  <c r="F13" i="9"/>
  <c r="D13" i="9"/>
  <c r="G13" i="9" s="1"/>
  <c r="E13" i="9"/>
  <c r="H13" i="9" s="1"/>
  <c r="D4" i="9"/>
  <c r="F4" i="9"/>
  <c r="E4" i="9"/>
  <c r="F6" i="9"/>
  <c r="D6" i="9"/>
  <c r="G6" i="9" s="1"/>
  <c r="E6" i="9"/>
  <c r="H6" i="9" s="1"/>
  <c r="F7" i="9"/>
  <c r="E7" i="9"/>
  <c r="H7" i="9" s="1"/>
  <c r="D7" i="9"/>
  <c r="G7" i="9" s="1"/>
  <c r="F12" i="9"/>
  <c r="D12" i="9"/>
  <c r="G12" i="9" s="1"/>
  <c r="E12" i="9"/>
  <c r="H12" i="9" s="1"/>
  <c r="O61" i="8"/>
  <c r="O34" i="8"/>
  <c r="G11" i="8"/>
  <c r="F11" i="8"/>
  <c r="E11" i="8"/>
  <c r="L61" i="8"/>
  <c r="G61" i="8"/>
  <c r="P61" i="8" s="1"/>
  <c r="L62" i="8"/>
  <c r="G62" i="8"/>
  <c r="P62" i="8" s="1"/>
  <c r="N62" i="8"/>
  <c r="G35" i="8"/>
  <c r="P35" i="8" s="1"/>
  <c r="L35" i="8"/>
  <c r="N33" i="8"/>
  <c r="F46" i="8"/>
  <c r="I31" i="8" s="1"/>
  <c r="O31" i="8"/>
  <c r="E15" i="8"/>
  <c r="G15" i="8"/>
  <c r="F15" i="8"/>
  <c r="G13" i="8"/>
  <c r="F13" i="8"/>
  <c r="E13" i="8"/>
  <c r="G63" i="8"/>
  <c r="P63" i="8" s="1"/>
  <c r="L63" i="8"/>
  <c r="O33" i="8"/>
  <c r="E12" i="8"/>
  <c r="F12" i="8"/>
  <c r="G12" i="8"/>
  <c r="E7" i="8"/>
  <c r="L7" i="8"/>
  <c r="G7" i="8"/>
  <c r="P7" i="8" s="1"/>
  <c r="F7" i="8"/>
  <c r="L60" i="8"/>
  <c r="G60" i="8"/>
  <c r="P60" i="8" s="1"/>
  <c r="O63" i="8"/>
  <c r="O32" i="8"/>
  <c r="N32" i="8"/>
  <c r="O35" i="8"/>
  <c r="I35" i="8"/>
  <c r="R35" i="8" s="1"/>
  <c r="F10" i="8"/>
  <c r="G10" i="8"/>
  <c r="E10" i="8"/>
  <c r="O60" i="8"/>
  <c r="O59" i="8"/>
  <c r="F68" i="8"/>
  <c r="O65" i="8" s="1"/>
  <c r="G32" i="8"/>
  <c r="P32" i="8" s="1"/>
  <c r="L32" i="8"/>
  <c r="G16" i="8"/>
  <c r="F16" i="8"/>
  <c r="E16" i="8"/>
  <c r="E17" i="8"/>
  <c r="F17" i="8"/>
  <c r="G17" i="8"/>
  <c r="L59" i="8"/>
  <c r="G59" i="8"/>
  <c r="N59" i="8"/>
  <c r="E68" i="8"/>
  <c r="N65" i="8" s="1"/>
  <c r="F9" i="8"/>
  <c r="E9" i="8"/>
  <c r="G9" i="8"/>
  <c r="N61" i="8"/>
  <c r="L31" i="8"/>
  <c r="G31" i="8"/>
  <c r="L33" i="8"/>
  <c r="G33" i="8"/>
  <c r="P33" i="8" s="1"/>
  <c r="O62" i="8"/>
  <c r="N31" i="8"/>
  <c r="E46" i="8"/>
  <c r="H40" i="8" s="1"/>
  <c r="N34" i="8"/>
  <c r="F14" i="8"/>
  <c r="E14" i="8"/>
  <c r="G14" i="8"/>
  <c r="N60" i="8"/>
  <c r="N35" i="8"/>
  <c r="G34" i="8"/>
  <c r="P34" i="8" s="1"/>
  <c r="L34" i="8"/>
  <c r="E4" i="8"/>
  <c r="F4" i="8"/>
  <c r="L4" i="8"/>
  <c r="G4" i="8"/>
  <c r="G8" i="8"/>
  <c r="P8" i="8" s="1"/>
  <c r="E8" i="8"/>
  <c r="L8" i="8"/>
  <c r="F8" i="8"/>
  <c r="N63" i="8"/>
  <c r="F5" i="8"/>
  <c r="E5" i="8"/>
  <c r="G5" i="8"/>
  <c r="P5" i="8" s="1"/>
  <c r="L5" i="8"/>
  <c r="F6" i="8"/>
  <c r="L6" i="8"/>
  <c r="G6" i="8"/>
  <c r="P6" i="8" s="1"/>
  <c r="E6" i="8"/>
  <c r="D5" i="6"/>
  <c r="D4" i="6"/>
  <c r="D6" i="6"/>
  <c r="D9" i="6"/>
  <c r="D10" i="6"/>
  <c r="D8" i="6"/>
  <c r="F14" i="9" l="1"/>
  <c r="H4" i="9"/>
  <c r="E14" i="9"/>
  <c r="H14" i="9" s="1"/>
  <c r="G4" i="9"/>
  <c r="D14" i="9"/>
  <c r="G14" i="9" s="1"/>
  <c r="I43" i="8"/>
  <c r="I37" i="8"/>
  <c r="I36" i="8"/>
  <c r="H39" i="8"/>
  <c r="H41" i="8"/>
  <c r="H42" i="8"/>
  <c r="I62" i="8"/>
  <c r="R62" i="8" s="1"/>
  <c r="I40" i="8"/>
  <c r="I39" i="8"/>
  <c r="I64" i="8"/>
  <c r="H63" i="8"/>
  <c r="Q63" i="8" s="1"/>
  <c r="H67" i="8"/>
  <c r="H66" i="8"/>
  <c r="I33" i="8"/>
  <c r="R33" i="8" s="1"/>
  <c r="H59" i="8"/>
  <c r="Q59" i="8" s="1"/>
  <c r="H60" i="8"/>
  <c r="Q60" i="8" s="1"/>
  <c r="I41" i="8"/>
  <c r="I32" i="8"/>
  <c r="R32" i="8" s="1"/>
  <c r="I38" i="8"/>
  <c r="I65" i="8"/>
  <c r="I59" i="8"/>
  <c r="R59" i="8" s="1"/>
  <c r="H65" i="8"/>
  <c r="I63" i="8"/>
  <c r="R63" i="8" s="1"/>
  <c r="I60" i="8"/>
  <c r="R60" i="8" s="1"/>
  <c r="H37" i="8"/>
  <c r="R31" i="8"/>
  <c r="H35" i="8"/>
  <c r="Q35" i="8" s="1"/>
  <c r="O6" i="8"/>
  <c r="O8" i="8"/>
  <c r="H43" i="8"/>
  <c r="G46" i="8"/>
  <c r="P37" i="8" s="1"/>
  <c r="P31" i="8"/>
  <c r="N64" i="8"/>
  <c r="O7" i="8"/>
  <c r="O37" i="8"/>
  <c r="O36" i="8" s="1"/>
  <c r="I44" i="8"/>
  <c r="I45" i="8"/>
  <c r="N8" i="8"/>
  <c r="G19" i="8"/>
  <c r="P10" i="8" s="1"/>
  <c r="P4" i="8"/>
  <c r="O5" i="8"/>
  <c r="G68" i="8"/>
  <c r="P65" i="8" s="1"/>
  <c r="P59" i="8"/>
  <c r="I66" i="8"/>
  <c r="H64" i="8"/>
  <c r="H33" i="8"/>
  <c r="Q33" i="8" s="1"/>
  <c r="I34" i="8"/>
  <c r="R34" i="8" s="1"/>
  <c r="F19" i="8"/>
  <c r="I16" i="8" s="1"/>
  <c r="O4" i="8"/>
  <c r="N4" i="8"/>
  <c r="E19" i="8"/>
  <c r="N10" i="8" s="1"/>
  <c r="H34" i="8"/>
  <c r="Q34" i="8" s="1"/>
  <c r="H61" i="8"/>
  <c r="Q61" i="8" s="1"/>
  <c r="O64" i="8"/>
  <c r="H32" i="8"/>
  <c r="Q32" i="8" s="1"/>
  <c r="N7" i="8"/>
  <c r="I67" i="8"/>
  <c r="H36" i="8"/>
  <c r="H31" i="8"/>
  <c r="H62" i="8"/>
  <c r="Q62" i="8" s="1"/>
  <c r="I42" i="8"/>
  <c r="N5" i="8"/>
  <c r="N37" i="8"/>
  <c r="N36" i="8" s="1"/>
  <c r="H44" i="8"/>
  <c r="H45" i="8"/>
  <c r="N6" i="8"/>
  <c r="H38" i="8"/>
  <c r="I61" i="8"/>
  <c r="R61" i="8" s="1"/>
  <c r="D11" i="6"/>
  <c r="H15" i="9" l="1"/>
  <c r="G15" i="9"/>
  <c r="H8" i="8"/>
  <c r="Q8" i="8" s="1"/>
  <c r="H15" i="8"/>
  <c r="H9" i="8"/>
  <c r="H17" i="8"/>
  <c r="H7" i="8"/>
  <c r="Q7" i="8" s="1"/>
  <c r="H16" i="8"/>
  <c r="H12" i="8"/>
  <c r="H13" i="8"/>
  <c r="I13" i="8"/>
  <c r="I12" i="8"/>
  <c r="I5" i="8"/>
  <c r="R5" i="8" s="1"/>
  <c r="I10" i="8"/>
  <c r="I46" i="8"/>
  <c r="R37" i="8" s="1"/>
  <c r="R36" i="8" s="1"/>
  <c r="H6" i="8"/>
  <c r="Q6" i="8" s="1"/>
  <c r="I17" i="8"/>
  <c r="H4" i="8"/>
  <c r="Q4" i="8" s="1"/>
  <c r="I9" i="8"/>
  <c r="I8" i="8"/>
  <c r="R8" i="8" s="1"/>
  <c r="H10" i="8"/>
  <c r="P9" i="8"/>
  <c r="P36" i="8"/>
  <c r="P64" i="8"/>
  <c r="N9" i="8"/>
  <c r="I14" i="8"/>
  <c r="I11" i="8"/>
  <c r="I68" i="8"/>
  <c r="R65" i="8" s="1"/>
  <c r="R64" i="8" s="1"/>
  <c r="H46" i="8"/>
  <c r="Q37" i="8" s="1"/>
  <c r="Q31" i="8"/>
  <c r="H68" i="8"/>
  <c r="Q65" i="8" s="1"/>
  <c r="Q64" i="8" s="1"/>
  <c r="F20" i="8"/>
  <c r="O10" i="8"/>
  <c r="O9" i="8" s="1"/>
  <c r="I7" i="8"/>
  <c r="R7" i="8" s="1"/>
  <c r="I4" i="8"/>
  <c r="H14" i="8"/>
  <c r="I6" i="8"/>
  <c r="R6" i="8" s="1"/>
  <c r="H5" i="8"/>
  <c r="Q5" i="8" s="1"/>
  <c r="H11" i="8"/>
  <c r="I15" i="8"/>
  <c r="H19" i="8" l="1"/>
  <c r="Q10" i="8" s="1"/>
  <c r="Q9" i="8" s="1"/>
  <c r="I19" i="8"/>
  <c r="R10" i="8" s="1"/>
  <c r="R4" i="8"/>
  <c r="Q36" i="8"/>
  <c r="R9" i="8" l="1"/>
</calcChain>
</file>

<file path=xl/comments1.xml><?xml version="1.0" encoding="utf-8"?>
<comments xmlns="http://schemas.openxmlformats.org/spreadsheetml/2006/main">
  <authors>
    <author>Chris Lin 林哲毅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 xml:space="preserve">Chris Lin </t>
        </r>
        <r>
          <rPr>
            <b/>
            <sz val="9"/>
            <color indexed="81"/>
            <rFont val="細明體"/>
            <family val="3"/>
            <charset val="136"/>
          </rPr>
          <t>林哲毅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12"/>
            <color indexed="81"/>
            <rFont val="細明體"/>
            <family val="3"/>
            <charset val="136"/>
          </rPr>
          <t>要計算</t>
        </r>
        <r>
          <rPr>
            <b/>
            <sz val="12"/>
            <color indexed="81"/>
            <rFont val="Tahoma"/>
            <family val="2"/>
          </rPr>
          <t>5</t>
        </r>
        <r>
          <rPr>
            <b/>
            <sz val="12"/>
            <color indexed="81"/>
            <rFont val="細明體"/>
            <family val="3"/>
            <charset val="136"/>
          </rPr>
          <t>個境外夥伴加起來 並計算排名</t>
        </r>
      </text>
    </comment>
  </commentList>
</comments>
</file>

<file path=xl/sharedStrings.xml><?xml version="1.0" encoding="utf-8"?>
<sst xmlns="http://schemas.openxmlformats.org/spreadsheetml/2006/main" count="8567" uniqueCount="705">
  <si>
    <t>Mandate Type</t>
    <phoneticPr fontId="2" type="noConversion"/>
  </si>
  <si>
    <t>Asset Class</t>
    <phoneticPr fontId="2" type="noConversion"/>
  </si>
  <si>
    <t>Mandate Size</t>
    <phoneticPr fontId="2" type="noConversion"/>
  </si>
  <si>
    <t>AUM</t>
    <phoneticPr fontId="2" type="noConversion"/>
  </si>
  <si>
    <t>Ranking</t>
    <phoneticPr fontId="2" type="noConversion"/>
  </si>
  <si>
    <t>From</t>
    <phoneticPr fontId="2" type="noConversion"/>
  </si>
  <si>
    <t>As of</t>
    <phoneticPr fontId="2" type="noConversion"/>
  </si>
  <si>
    <t>LPF</t>
    <phoneticPr fontId="2" type="noConversion"/>
  </si>
  <si>
    <r>
      <rPr>
        <b/>
        <sz val="14"/>
        <color theme="1"/>
        <rFont val="標楷體"/>
        <family val="4"/>
        <charset val="136"/>
      </rPr>
      <t>自行運用</t>
    </r>
    <r>
      <rPr>
        <b/>
        <sz val="14"/>
        <color theme="1"/>
        <rFont val="Times New Roman"/>
        <family val="1"/>
      </rPr>
      <t>Proprietary</t>
    </r>
  </si>
  <si>
    <r>
      <rPr>
        <sz val="14"/>
        <color theme="1"/>
        <rFont val="標楷體"/>
        <family val="4"/>
        <charset val="136"/>
      </rPr>
      <t>固定收益</t>
    </r>
    <r>
      <rPr>
        <sz val="14"/>
        <color theme="1"/>
        <rFont val="Times New Roman"/>
        <family val="1"/>
      </rPr>
      <t xml:space="preserve"> Fixed Income</t>
    </r>
  </si>
  <si>
    <r>
      <rPr>
        <sz val="14"/>
        <color theme="1"/>
        <rFont val="標楷體"/>
        <family val="4"/>
        <charset val="136"/>
      </rPr>
      <t>權益證券</t>
    </r>
    <r>
      <rPr>
        <sz val="14"/>
        <color theme="1"/>
        <rFont val="Times New Roman"/>
        <family val="1"/>
      </rPr>
      <t xml:space="preserve"> Equity</t>
    </r>
  </si>
  <si>
    <r>
      <rPr>
        <sz val="14"/>
        <color theme="1"/>
        <rFont val="標楷體"/>
        <family val="4"/>
        <charset val="136"/>
      </rPr>
      <t>另類投資</t>
    </r>
    <r>
      <rPr>
        <sz val="14"/>
        <color theme="1"/>
        <rFont val="Times New Roman"/>
        <family val="1"/>
      </rPr>
      <t xml:space="preserve"> Alternative</t>
    </r>
  </si>
  <si>
    <r>
      <rPr>
        <sz val="14"/>
        <color theme="1"/>
        <rFont val="標楷體"/>
        <family val="4"/>
        <charset val="136"/>
      </rPr>
      <t>國內委託</t>
    </r>
    <r>
      <rPr>
        <sz val="14"/>
        <color theme="1"/>
        <rFont val="Times New Roman"/>
        <family val="1"/>
      </rPr>
      <t xml:space="preserve"> Onshore mandate</t>
    </r>
  </si>
  <si>
    <r>
      <rPr>
        <sz val="14"/>
        <color theme="1"/>
        <rFont val="標楷體"/>
        <family val="4"/>
        <charset val="136"/>
      </rPr>
      <t>國外委託</t>
    </r>
    <r>
      <rPr>
        <sz val="14"/>
        <color theme="1"/>
        <rFont val="Times New Roman"/>
        <family val="1"/>
      </rPr>
      <t xml:space="preserve"> Offshore mandate</t>
    </r>
  </si>
  <si>
    <t>%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</si>
  <si>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勞保
</t>
    </r>
    <r>
      <rPr>
        <b/>
        <sz val="14"/>
        <color theme="1"/>
        <rFont val="Times New Roman"/>
        <family val="1"/>
      </rPr>
      <t>LIF</t>
    </r>
  </si>
  <si>
    <r>
      <rPr>
        <b/>
        <sz val="14"/>
        <color theme="1"/>
        <rFont val="DFKai-SB"/>
        <family val="4"/>
        <charset val="136"/>
      </rPr>
      <t xml:space="preserve">國保基金
</t>
    </r>
    <r>
      <rPr>
        <b/>
        <sz val="14"/>
        <color theme="1"/>
        <rFont val="Times New Roman"/>
        <family val="1"/>
      </rPr>
      <t>NPIF</t>
    </r>
  </si>
  <si>
    <r>
      <rPr>
        <sz val="14"/>
        <rFont val="標楷體"/>
        <family val="4"/>
        <charset val="136"/>
      </rPr>
      <t>轉存金融機構</t>
    </r>
    <r>
      <rPr>
        <sz val="14"/>
        <rFont val="Times New Roman"/>
        <family val="1"/>
      </rPr>
      <t xml:space="preserve"> Deposit</t>
    </r>
    <phoneticPr fontId="2" type="noConversion"/>
  </si>
  <si>
    <r>
      <rPr>
        <sz val="14"/>
        <rFont val="標楷體"/>
        <family val="4"/>
        <charset val="136"/>
      </rPr>
      <t>短期票券</t>
    </r>
    <r>
      <rPr>
        <sz val="14"/>
        <rFont val="Times New Roman"/>
        <family val="1"/>
      </rPr>
      <t xml:space="preserve"> RP</t>
    </r>
    <phoneticPr fontId="2" type="noConversion"/>
  </si>
  <si>
    <r>
      <rPr>
        <sz val="14"/>
        <rFont val="標楷體"/>
        <family val="4"/>
        <charset val="136"/>
      </rPr>
      <t>公債、公司債、金融債券及特別股</t>
    </r>
    <r>
      <rPr>
        <sz val="14"/>
        <rFont val="Times New Roman"/>
        <family val="1"/>
      </rPr>
      <t xml:space="preserve"> Treasury, Credit, Financials </t>
    </r>
    <phoneticPr fontId="2" type="noConversion"/>
  </si>
  <si>
    <r>
      <rPr>
        <b/>
        <sz val="14"/>
        <color theme="1"/>
        <rFont val="DFKai-SB"/>
        <family val="4"/>
        <charset val="136"/>
      </rPr>
      <t>金額總計</t>
    </r>
    <r>
      <rPr>
        <b/>
        <sz val="14"/>
        <color theme="1"/>
        <rFont val="Times New Roman"/>
        <family val="1"/>
      </rPr>
      <t xml:space="preserve"> Total</t>
    </r>
  </si>
  <si>
    <r>
      <rPr>
        <b/>
        <sz val="14"/>
        <rFont val="標楷體"/>
        <family val="4"/>
        <charset val="136"/>
      </rPr>
      <t>委託經營</t>
    </r>
    <r>
      <rPr>
        <b/>
        <sz val="14"/>
        <rFont val="Times New Roman"/>
        <family val="1"/>
      </rPr>
      <t xml:space="preserve"> Mandate</t>
    </r>
    <phoneticPr fontId="2" type="noConversion"/>
  </si>
  <si>
    <t>SITE</t>
    <phoneticPr fontId="2" type="noConversion"/>
  </si>
  <si>
    <t>Absolute Return</t>
    <phoneticPr fontId="2" type="noConversion"/>
  </si>
  <si>
    <t>Relative Return</t>
    <phoneticPr fontId="2" type="noConversion"/>
  </si>
  <si>
    <t>TWSE</t>
    <phoneticPr fontId="2" type="noConversion"/>
  </si>
  <si>
    <t>103 年第二次委託經營</t>
  </si>
  <si>
    <t>106 年第一次委託經營</t>
  </si>
  <si>
    <t>102 年第二次委託經營 ( 續約 )</t>
    <phoneticPr fontId="2" type="noConversion"/>
  </si>
  <si>
    <t>103 年第二次委託經營</t>
    <phoneticPr fontId="2" type="noConversion"/>
  </si>
  <si>
    <t>106 年第一次委託經營</t>
    <phoneticPr fontId="2" type="noConversion"/>
  </si>
  <si>
    <t>LRF</t>
    <phoneticPr fontId="2" type="noConversion"/>
  </si>
  <si>
    <t>委託類型</t>
    <phoneticPr fontId="2" type="noConversion"/>
  </si>
  <si>
    <t>Fund</t>
    <phoneticPr fontId="2" type="noConversion"/>
  </si>
  <si>
    <t>YTD %</t>
    <phoneticPr fontId="2" type="noConversion"/>
  </si>
  <si>
    <t>Since Inception %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</si>
  <si>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</si>
  <si>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</si>
  <si>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</si>
  <si>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基金名稱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</si>
  <si>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</si>
  <si>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</si>
  <si>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</si>
  <si>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目前淨資產</t>
    <phoneticPr fontId="2" type="noConversion"/>
  </si>
  <si>
    <t>年初迄今</t>
    <phoneticPr fontId="2" type="noConversion"/>
  </si>
  <si>
    <t>成立以來</t>
    <phoneticPr fontId="2" type="noConversion"/>
  </si>
  <si>
    <t>排名</t>
    <phoneticPr fontId="2" type="noConversion"/>
  </si>
  <si>
    <t>國內 106 年第一次委託經營第一期</t>
    <phoneticPr fontId="2" type="noConversion"/>
  </si>
  <si>
    <t>國內 106 年第一次委託經營第一期</t>
  </si>
  <si>
    <t>benchmark</t>
    <phoneticPr fontId="2" type="noConversion"/>
  </si>
  <si>
    <t>Nomura</t>
    <phoneticPr fontId="2" type="noConversion"/>
  </si>
  <si>
    <t>Lazard</t>
    <phoneticPr fontId="2" type="noConversion"/>
  </si>
  <si>
    <t>CBRE</t>
    <phoneticPr fontId="2" type="noConversion"/>
  </si>
  <si>
    <t>Brandywine</t>
    <phoneticPr fontId="2" type="noConversion"/>
  </si>
  <si>
    <t>LPF</t>
    <phoneticPr fontId="2" type="noConversion"/>
  </si>
  <si>
    <t>LRF</t>
    <phoneticPr fontId="2" type="noConversion"/>
  </si>
  <si>
    <t>LIF</t>
    <phoneticPr fontId="2" type="noConversion"/>
  </si>
  <si>
    <t>NPIF</t>
    <phoneticPr fontId="2" type="noConversion"/>
  </si>
  <si>
    <t>PSPF</t>
    <phoneticPr fontId="2" type="noConversion"/>
  </si>
  <si>
    <t>Account #</t>
    <phoneticPr fontId="2" type="noConversion"/>
  </si>
  <si>
    <t>Mandate Size</t>
    <phoneticPr fontId="2" type="noConversion"/>
  </si>
  <si>
    <t>AUM</t>
    <phoneticPr fontId="2" type="noConversion"/>
  </si>
  <si>
    <t>Total</t>
    <phoneticPr fontId="2" type="noConversion"/>
  </si>
  <si>
    <t>Offshore Mandate Account Summary</t>
    <phoneticPr fontId="2" type="noConversion"/>
  </si>
  <si>
    <t>Mandate Size</t>
    <phoneticPr fontId="2" type="noConversion"/>
  </si>
  <si>
    <t>AUM</t>
    <phoneticPr fontId="2" type="noConversion"/>
  </si>
  <si>
    <t>in USD</t>
    <phoneticPr fontId="2" type="noConversion"/>
  </si>
  <si>
    <t>in TWD</t>
    <phoneticPr fontId="2" type="noConversion"/>
  </si>
  <si>
    <r>
      <rPr>
        <sz val="14"/>
        <color rgb="FF000000"/>
        <rFont val="標楷體"/>
        <family val="4"/>
        <charset val="136"/>
      </rPr>
      <t>房屋及土地</t>
    </r>
    <r>
      <rPr>
        <sz val="14"/>
        <color rgb="FF000000"/>
        <rFont val="Times New Roman"/>
        <family val="1"/>
      </rPr>
      <t xml:space="preserve"> Property &amp; Land</t>
    </r>
    <phoneticPr fontId="2" type="noConversion"/>
  </si>
  <si>
    <r>
      <rPr>
        <sz val="14"/>
        <rFont val="標楷體"/>
        <family val="4"/>
        <charset val="136"/>
      </rPr>
      <t>股票及受益憑證投資（含期貨）</t>
    </r>
    <r>
      <rPr>
        <sz val="14"/>
        <rFont val="Times New Roman"/>
        <family val="1"/>
      </rPr>
      <t>Equity Securities</t>
    </r>
    <phoneticPr fontId="2" type="noConversion"/>
  </si>
  <si>
    <r>
      <rPr>
        <sz val="14"/>
        <color rgb="FF000000"/>
        <rFont val="標楷體"/>
        <family val="4"/>
        <charset val="136"/>
      </rPr>
      <t>政府或公營事業貸款</t>
    </r>
    <r>
      <rPr>
        <sz val="14"/>
        <color rgb="FF000000"/>
        <rFont val="Times New Roman"/>
        <family val="1"/>
      </rPr>
      <t xml:space="preserve"> Government &amp; SOE Loan</t>
    </r>
    <phoneticPr fontId="2" type="noConversion"/>
  </si>
  <si>
    <r>
      <rPr>
        <sz val="14"/>
        <color rgb="FF000000"/>
        <rFont val="標楷體"/>
        <family val="4"/>
        <charset val="136"/>
      </rPr>
      <t>被保險人貸款</t>
    </r>
    <r>
      <rPr>
        <sz val="14"/>
        <color rgb="FF000000"/>
        <rFont val="Times New Roman"/>
        <family val="1"/>
      </rPr>
      <t>assured loan</t>
    </r>
    <phoneticPr fontId="2" type="noConversion"/>
  </si>
  <si>
    <t>政策性貸款</t>
    <phoneticPr fontId="2" type="noConversion"/>
  </si>
  <si>
    <t>A0001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</si>
  <si>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</si>
  <si>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</si>
  <si>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</si>
  <si>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</si>
  <si>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</si>
  <si>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</si>
  <si>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</si>
  <si>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</si>
  <si>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</si>
  <si>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</si>
  <si>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A0014</t>
  </si>
  <si>
    <t>A0015</t>
  </si>
  <si>
    <t>A0016</t>
  </si>
  <si>
    <t>A0017</t>
  </si>
  <si>
    <t>A0018</t>
  </si>
  <si>
    <t>A0020</t>
  </si>
  <si>
    <t>A0021</t>
  </si>
  <si>
    <t>A0022</t>
  </si>
  <si>
    <t>A0025</t>
  </si>
  <si>
    <t>A0026</t>
  </si>
  <si>
    <t>A0027</t>
  </si>
  <si>
    <t>A0031</t>
  </si>
  <si>
    <t>A0032</t>
  </si>
  <si>
    <t>A0033</t>
  </si>
  <si>
    <t>A0035</t>
  </si>
  <si>
    <t>A0036</t>
  </si>
  <si>
    <t>A0037</t>
  </si>
  <si>
    <t>A0038</t>
  </si>
  <si>
    <t>A0040</t>
  </si>
  <si>
    <t>A0041</t>
  </si>
  <si>
    <t>A0042</t>
  </si>
  <si>
    <t>A0043</t>
  </si>
  <si>
    <t>A0044</t>
  </si>
  <si>
    <t>A0045</t>
  </si>
  <si>
    <t>A0047</t>
  </si>
  <si>
    <t>A0048</t>
  </si>
  <si>
    <t>A0049</t>
  </si>
  <si>
    <t>A0050</t>
  </si>
  <si>
    <t>Onshore Mandate Overview</t>
    <phoneticPr fontId="2" type="noConversion"/>
  </si>
  <si>
    <r>
      <rPr>
        <sz val="12"/>
        <color theme="1"/>
        <rFont val="標楷體"/>
        <family val="4"/>
        <charset val="136"/>
      </rPr>
      <t>兆豐國際</t>
    </r>
  </si>
  <si>
    <r>
      <rPr>
        <sz val="12"/>
        <color theme="1"/>
        <rFont val="標楷體"/>
        <family val="4"/>
        <charset val="136"/>
      </rPr>
      <t>第一金</t>
    </r>
  </si>
  <si>
    <r>
      <rPr>
        <sz val="12"/>
        <color theme="1"/>
        <rFont val="標楷體"/>
        <family val="4"/>
        <charset val="136"/>
      </rPr>
      <t>匯豐中華</t>
    </r>
  </si>
  <si>
    <r>
      <rPr>
        <sz val="12"/>
        <color theme="1"/>
        <rFont val="標楷體"/>
        <family val="4"/>
        <charset val="136"/>
      </rPr>
      <t>元大</t>
    </r>
  </si>
  <si>
    <r>
      <rPr>
        <sz val="12"/>
        <color theme="1"/>
        <rFont val="標楷體"/>
        <family val="4"/>
        <charset val="136"/>
      </rPr>
      <t>景順</t>
    </r>
  </si>
  <si>
    <r>
      <rPr>
        <sz val="12"/>
        <color theme="1"/>
        <rFont val="標楷體"/>
        <family val="4"/>
        <charset val="136"/>
      </rPr>
      <t>瀚亞</t>
    </r>
  </si>
  <si>
    <r>
      <rPr>
        <sz val="12"/>
        <color theme="1"/>
        <rFont val="標楷體"/>
        <family val="4"/>
        <charset val="136"/>
      </rPr>
      <t>保德信</t>
    </r>
  </si>
  <si>
    <r>
      <rPr>
        <sz val="12"/>
        <color theme="1"/>
        <rFont val="標楷體"/>
        <family val="4"/>
        <charset val="136"/>
      </rPr>
      <t>統一</t>
    </r>
  </si>
  <si>
    <r>
      <rPr>
        <sz val="12"/>
        <color theme="1"/>
        <rFont val="標楷體"/>
        <family val="4"/>
        <charset val="136"/>
      </rPr>
      <t>富邦</t>
    </r>
  </si>
  <si>
    <r>
      <rPr>
        <sz val="12"/>
        <color theme="1"/>
        <rFont val="標楷體"/>
        <family val="4"/>
        <charset val="136"/>
      </rPr>
      <t>摩根</t>
    </r>
  </si>
  <si>
    <r>
      <rPr>
        <sz val="12"/>
        <color theme="1"/>
        <rFont val="標楷體"/>
        <family val="4"/>
        <charset val="136"/>
      </rPr>
      <t>華南永昌</t>
    </r>
  </si>
  <si>
    <r>
      <rPr>
        <sz val="12"/>
        <color theme="1"/>
        <rFont val="標楷體"/>
        <family val="4"/>
        <charset val="136"/>
      </rPr>
      <t>新光</t>
    </r>
  </si>
  <si>
    <r>
      <rPr>
        <sz val="12"/>
        <color theme="1"/>
        <rFont val="標楷體"/>
        <family val="4"/>
        <charset val="136"/>
      </rPr>
      <t>瑞銀</t>
    </r>
  </si>
  <si>
    <r>
      <rPr>
        <sz val="12"/>
        <color theme="1"/>
        <rFont val="標楷體"/>
        <family val="4"/>
        <charset val="136"/>
      </rPr>
      <t>群益</t>
    </r>
  </si>
  <si>
    <r>
      <rPr>
        <sz val="12"/>
        <color theme="1"/>
        <rFont val="標楷體"/>
        <family val="4"/>
        <charset val="136"/>
      </rPr>
      <t>德信</t>
    </r>
  </si>
  <si>
    <r>
      <rPr>
        <sz val="12"/>
        <color theme="1"/>
        <rFont val="標楷體"/>
        <family val="4"/>
        <charset val="136"/>
      </rPr>
      <t>聯博</t>
    </r>
  </si>
  <si>
    <r>
      <rPr>
        <sz val="12"/>
        <color theme="1"/>
        <rFont val="標楷體"/>
        <family val="4"/>
        <charset val="136"/>
      </rPr>
      <t>日盛</t>
    </r>
  </si>
  <si>
    <r>
      <rPr>
        <sz val="12"/>
        <color theme="1"/>
        <rFont val="標楷體"/>
        <family val="4"/>
        <charset val="136"/>
      </rPr>
      <t>柏瑞</t>
    </r>
  </si>
  <si>
    <r>
      <rPr>
        <sz val="12"/>
        <color theme="1"/>
        <rFont val="標楷體"/>
        <family val="4"/>
        <charset val="136"/>
      </rPr>
      <t>復華</t>
    </r>
  </si>
  <si>
    <r>
      <rPr>
        <sz val="12"/>
        <color theme="1"/>
        <rFont val="標楷體"/>
        <family val="4"/>
        <charset val="136"/>
      </rPr>
      <t>永豐</t>
    </r>
  </si>
  <si>
    <r>
      <rPr>
        <sz val="12"/>
        <color theme="1"/>
        <rFont val="標楷體"/>
        <family val="4"/>
        <charset val="136"/>
      </rPr>
      <t>中國信託</t>
    </r>
  </si>
  <si>
    <r>
      <rPr>
        <sz val="12"/>
        <color theme="1"/>
        <rFont val="標楷體"/>
        <family val="4"/>
        <charset val="136"/>
      </rPr>
      <t>宏利</t>
    </r>
  </si>
  <si>
    <r>
      <rPr>
        <sz val="12"/>
        <color theme="1"/>
        <rFont val="標楷體"/>
        <family val="4"/>
        <charset val="136"/>
      </rPr>
      <t>貝萊德</t>
    </r>
  </si>
  <si>
    <r>
      <rPr>
        <sz val="12"/>
        <color theme="1"/>
        <rFont val="標楷體"/>
        <family val="4"/>
        <charset val="136"/>
      </rPr>
      <t>野村</t>
    </r>
  </si>
  <si>
    <r>
      <rPr>
        <sz val="12"/>
        <color theme="1"/>
        <rFont val="標楷體"/>
        <family val="4"/>
        <charset val="136"/>
      </rPr>
      <t>聯邦</t>
    </r>
  </si>
  <si>
    <r>
      <rPr>
        <sz val="12"/>
        <color theme="1"/>
        <rFont val="標楷體"/>
        <family val="4"/>
        <charset val="136"/>
      </rPr>
      <t>未來資產</t>
    </r>
  </si>
  <si>
    <r>
      <rPr>
        <sz val="12"/>
        <color theme="1"/>
        <rFont val="標楷體"/>
        <family val="4"/>
        <charset val="136"/>
      </rPr>
      <t>安聯</t>
    </r>
  </si>
  <si>
    <r>
      <rPr>
        <sz val="12"/>
        <color theme="1"/>
        <rFont val="標楷體"/>
        <family val="4"/>
        <charset val="136"/>
      </rPr>
      <t>國泰</t>
    </r>
  </si>
  <si>
    <r>
      <rPr>
        <sz val="12"/>
        <color theme="1"/>
        <rFont val="標楷體"/>
        <family val="4"/>
        <charset val="136"/>
      </rPr>
      <t>富達</t>
    </r>
  </si>
  <si>
    <r>
      <rPr>
        <sz val="12"/>
        <color theme="1"/>
        <rFont val="標楷體"/>
        <family val="4"/>
        <charset val="136"/>
      </rPr>
      <t>德銀遠東</t>
    </r>
  </si>
  <si>
    <r>
      <rPr>
        <sz val="12"/>
        <color theme="1"/>
        <rFont val="標楷體"/>
        <family val="4"/>
        <charset val="136"/>
      </rPr>
      <t>凱基</t>
    </r>
  </si>
  <si>
    <r>
      <rPr>
        <sz val="12"/>
        <color theme="1"/>
        <rFont val="標楷體"/>
        <family val="4"/>
        <charset val="136"/>
      </rPr>
      <t>施羅德</t>
    </r>
  </si>
  <si>
    <r>
      <rPr>
        <sz val="12"/>
        <color theme="1"/>
        <rFont val="標楷體"/>
        <family val="4"/>
        <charset val="136"/>
      </rPr>
      <t>華頓</t>
    </r>
  </si>
  <si>
    <r>
      <rPr>
        <sz val="12"/>
        <color theme="1"/>
        <rFont val="標楷體"/>
        <family val="4"/>
        <charset val="136"/>
      </rPr>
      <t>安本標準</t>
    </r>
  </si>
  <si>
    <r>
      <rPr>
        <sz val="12"/>
        <color theme="1"/>
        <rFont val="標楷體"/>
        <family val="4"/>
        <charset val="136"/>
      </rPr>
      <t>富蘭克林華美</t>
    </r>
    <phoneticPr fontId="2" type="noConversion"/>
  </si>
  <si>
    <r>
      <rPr>
        <sz val="12"/>
        <color theme="1"/>
        <rFont val="標楷體"/>
        <family val="4"/>
        <charset val="136"/>
      </rPr>
      <t>台新</t>
    </r>
  </si>
  <si>
    <r>
      <rPr>
        <sz val="12"/>
        <color theme="1"/>
        <rFont val="標楷體"/>
        <family val="4"/>
        <charset val="136"/>
      </rPr>
      <t>合作金庫</t>
    </r>
  </si>
  <si>
    <r>
      <rPr>
        <sz val="12"/>
        <color theme="1"/>
        <rFont val="標楷體"/>
        <family val="4"/>
        <charset val="136"/>
      </rPr>
      <t>大華銀</t>
    </r>
  </si>
  <si>
    <r>
      <rPr>
        <sz val="12"/>
        <color theme="1"/>
        <rFont val="標楷體"/>
        <family val="4"/>
        <charset val="136"/>
      </rPr>
      <t>路博邁</t>
    </r>
  </si>
  <si>
    <t>Mandate Size</t>
    <phoneticPr fontId="2" type="noConversion"/>
  </si>
  <si>
    <t>Rank</t>
    <phoneticPr fontId="2" type="noConversion"/>
  </si>
  <si>
    <t>Rank</t>
    <phoneticPr fontId="2" type="noConversion"/>
  </si>
  <si>
    <t>SITE</t>
    <phoneticPr fontId="2" type="noConversion"/>
  </si>
  <si>
    <t>SITE</t>
    <phoneticPr fontId="2" type="noConversion"/>
  </si>
  <si>
    <t>Fuh Hwa</t>
    <phoneticPr fontId="2" type="noConversion"/>
  </si>
  <si>
    <t>Uni-President</t>
    <phoneticPr fontId="2" type="noConversion"/>
  </si>
  <si>
    <t>HSBC</t>
    <phoneticPr fontId="2" type="noConversion"/>
  </si>
  <si>
    <t>Cathay</t>
    <phoneticPr fontId="2" type="noConversion"/>
  </si>
  <si>
    <t>Allianz</t>
    <phoneticPr fontId="2" type="noConversion"/>
  </si>
  <si>
    <t>Prudential</t>
    <phoneticPr fontId="2" type="noConversion"/>
  </si>
  <si>
    <t>Capital</t>
    <phoneticPr fontId="2" type="noConversion"/>
  </si>
  <si>
    <t>Sinopac</t>
    <phoneticPr fontId="2" type="noConversion"/>
  </si>
  <si>
    <t>Taishin</t>
    <phoneticPr fontId="2" type="noConversion"/>
  </si>
  <si>
    <t>Schroders</t>
    <phoneticPr fontId="2" type="noConversion"/>
  </si>
  <si>
    <t>Fubon</t>
    <phoneticPr fontId="2" type="noConversion"/>
  </si>
  <si>
    <t>JP Morgan</t>
    <phoneticPr fontId="2" type="noConversion"/>
  </si>
  <si>
    <t>Yuanta</t>
    <phoneticPr fontId="2" type="noConversion"/>
  </si>
  <si>
    <t>Invesco</t>
    <phoneticPr fontId="2" type="noConversion"/>
  </si>
  <si>
    <t>Eastspring</t>
    <phoneticPr fontId="2" type="noConversion"/>
  </si>
  <si>
    <t>UBS</t>
    <phoneticPr fontId="2" type="noConversion"/>
  </si>
  <si>
    <t>Mega</t>
    <phoneticPr fontId="2" type="noConversion"/>
  </si>
  <si>
    <t>Mandate Size</t>
    <phoneticPr fontId="2" type="noConversion"/>
  </si>
  <si>
    <t>AUM</t>
    <phoneticPr fontId="2" type="noConversion"/>
  </si>
  <si>
    <t># of Contract</t>
    <phoneticPr fontId="2" type="noConversion"/>
  </si>
  <si>
    <t>Market Share
(Mandate Size)</t>
    <phoneticPr fontId="2" type="noConversion"/>
  </si>
  <si>
    <t>Market Share
(AUM)</t>
    <phoneticPr fontId="2" type="noConversion"/>
  </si>
  <si>
    <t>Total</t>
    <phoneticPr fontId="2" type="noConversion"/>
  </si>
  <si>
    <t>Absolute Return Mandate Overview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</si>
  <si>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</si>
  <si>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</si>
  <si>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Others</t>
    <phoneticPr fontId="2" type="noConversion"/>
  </si>
  <si>
    <t>Total</t>
  </si>
  <si>
    <t>其他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</si>
  <si>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</si>
  <si>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</si>
  <si>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投信</t>
    <phoneticPr fontId="2" type="noConversion"/>
  </si>
  <si>
    <t>合計</t>
    <phoneticPr fontId="2" type="noConversion"/>
  </si>
  <si>
    <t>Others</t>
    <phoneticPr fontId="2" type="noConversion"/>
  </si>
  <si>
    <t>Relative Return Mandate Overview</t>
    <phoneticPr fontId="2" type="noConversion"/>
  </si>
  <si>
    <t>Others</t>
    <phoneticPr fontId="2" type="noConversion"/>
  </si>
  <si>
    <t># of Contract</t>
    <phoneticPr fontId="2" type="noConversion"/>
  </si>
  <si>
    <t>Overall</t>
    <phoneticPr fontId="2" type="noConversion"/>
  </si>
  <si>
    <t>Absolute Return</t>
    <phoneticPr fontId="2" type="noConversion"/>
  </si>
  <si>
    <t>Relative Return</t>
    <phoneticPr fontId="2" type="noConversion"/>
  </si>
  <si>
    <t>Onshore Mandate Market Share (TOP 5)</t>
    <phoneticPr fontId="2" type="noConversion"/>
  </si>
  <si>
    <t>Relative Return Mandate Market Share (TOP 5)</t>
    <phoneticPr fontId="2" type="noConversion"/>
  </si>
  <si>
    <t>Investment Type</t>
    <phoneticPr fontId="2" type="noConversion"/>
  </si>
  <si>
    <t>Category</t>
    <phoneticPr fontId="2" type="noConversion"/>
  </si>
  <si>
    <t>Asset Manager</t>
    <phoneticPr fontId="2" type="noConversion"/>
  </si>
  <si>
    <t>BlackRock</t>
    <phoneticPr fontId="2" type="noConversion"/>
  </si>
  <si>
    <t>State Street</t>
    <phoneticPr fontId="2" type="noConversion"/>
  </si>
  <si>
    <t>PIMCO</t>
    <phoneticPr fontId="2" type="noConversion"/>
  </si>
  <si>
    <t>Allianz</t>
    <phoneticPr fontId="2" type="noConversion"/>
  </si>
  <si>
    <t>Invesco</t>
    <phoneticPr fontId="2" type="noConversion"/>
  </si>
  <si>
    <t>Vontobel</t>
    <phoneticPr fontId="2" type="noConversion"/>
  </si>
  <si>
    <t>J.P. Morgan</t>
    <phoneticPr fontId="2" type="noConversion"/>
  </si>
  <si>
    <t>Cohen &amp; Steers</t>
    <phoneticPr fontId="2" type="noConversion"/>
  </si>
  <si>
    <t>Alliance Bernstein</t>
    <phoneticPr fontId="2" type="noConversion"/>
  </si>
  <si>
    <t>American Century</t>
    <phoneticPr fontId="2" type="noConversion"/>
  </si>
  <si>
    <t>AMP</t>
    <phoneticPr fontId="2" type="noConversion"/>
  </si>
  <si>
    <t>Amundi</t>
    <phoneticPr fontId="2" type="noConversion"/>
  </si>
  <si>
    <t>Ashmore</t>
    <phoneticPr fontId="2" type="noConversion"/>
  </si>
  <si>
    <t>Barings</t>
    <phoneticPr fontId="2" type="noConversion"/>
  </si>
  <si>
    <t>Bluebay</t>
    <phoneticPr fontId="2" type="noConversion"/>
  </si>
  <si>
    <t>Deutsche AM</t>
    <phoneticPr fontId="2" type="noConversion"/>
  </si>
  <si>
    <t>Fidelity</t>
    <phoneticPr fontId="2" type="noConversion"/>
  </si>
  <si>
    <t>Franklin</t>
    <phoneticPr fontId="2" type="noConversion"/>
  </si>
  <si>
    <t>Geode</t>
    <phoneticPr fontId="2" type="noConversion"/>
  </si>
  <si>
    <t>LGIM</t>
    <phoneticPr fontId="2" type="noConversion"/>
  </si>
  <si>
    <t>Macquarie</t>
    <phoneticPr fontId="2" type="noConversion"/>
  </si>
  <si>
    <t>Magellan</t>
    <phoneticPr fontId="2" type="noConversion"/>
  </si>
  <si>
    <t>MFS</t>
    <phoneticPr fontId="2" type="noConversion"/>
  </si>
  <si>
    <t>Morgan Stanley</t>
    <phoneticPr fontId="2" type="noConversion"/>
  </si>
  <si>
    <t>NNIP</t>
    <phoneticPr fontId="2" type="noConversion"/>
  </si>
  <si>
    <t>Nomura</t>
    <phoneticPr fontId="2" type="noConversion"/>
  </si>
  <si>
    <t>PGI</t>
    <phoneticPr fontId="2" type="noConversion"/>
  </si>
  <si>
    <t>Pictet</t>
    <phoneticPr fontId="2" type="noConversion"/>
  </si>
  <si>
    <t>PineBridge</t>
    <phoneticPr fontId="2" type="noConversion"/>
  </si>
  <si>
    <t>RREEF</t>
    <phoneticPr fontId="2" type="noConversion"/>
  </si>
  <si>
    <t>Schroders</t>
    <phoneticPr fontId="2" type="noConversion"/>
  </si>
  <si>
    <t>TCW</t>
    <phoneticPr fontId="2" type="noConversion"/>
  </si>
  <si>
    <t>Templeton</t>
    <phoneticPr fontId="2" type="noConversion"/>
  </si>
  <si>
    <t>UBS</t>
    <phoneticPr fontId="2" type="noConversion"/>
  </si>
  <si>
    <t>Vanguard</t>
    <phoneticPr fontId="2" type="noConversion"/>
  </si>
  <si>
    <t>Wellington</t>
    <phoneticPr fontId="2" type="noConversion"/>
  </si>
  <si>
    <t>-</t>
    <phoneticPr fontId="2" type="noConversion"/>
  </si>
  <si>
    <t>Total</t>
    <phoneticPr fontId="2" type="noConversion"/>
  </si>
  <si>
    <t>Others</t>
    <phoneticPr fontId="2" type="noConversion"/>
  </si>
  <si>
    <t>Total</t>
    <phoneticPr fontId="2" type="noConversion"/>
  </si>
  <si>
    <t>Mandate Size 
(in USD)</t>
  </si>
  <si>
    <t>Mandate Size 
(in USD)</t>
    <phoneticPr fontId="2" type="noConversion"/>
  </si>
  <si>
    <t>AUM 
(in USD)</t>
  </si>
  <si>
    <t>AUM 
(in USD)</t>
    <phoneticPr fontId="2" type="noConversion"/>
  </si>
  <si>
    <t>Ranking by Asset Managers' AUM</t>
    <phoneticPr fontId="2" type="noConversion"/>
  </si>
  <si>
    <t>BLF &amp; PSPF Investment Scope</t>
    <phoneticPr fontId="2" type="noConversion"/>
  </si>
  <si>
    <t>Proprietary</t>
    <phoneticPr fontId="2" type="noConversion"/>
  </si>
  <si>
    <t>Onshore Equity</t>
    <phoneticPr fontId="2" type="noConversion"/>
  </si>
  <si>
    <t>Offshore Fund</t>
    <phoneticPr fontId="2" type="noConversion"/>
  </si>
  <si>
    <t>Others</t>
    <phoneticPr fontId="2" type="noConversion"/>
  </si>
  <si>
    <t>Mandate</t>
    <phoneticPr fontId="2" type="noConversion"/>
  </si>
  <si>
    <t>Onshore Mandate</t>
    <phoneticPr fontId="2" type="noConversion"/>
  </si>
  <si>
    <t>Offshore Mandate</t>
    <phoneticPr fontId="2" type="noConversion"/>
  </si>
  <si>
    <t>Fund Size</t>
    <phoneticPr fontId="2" type="noConversion"/>
  </si>
  <si>
    <t>Total</t>
    <phoneticPr fontId="2" type="noConversion"/>
  </si>
  <si>
    <t>野村</t>
  </si>
  <si>
    <t>保德信</t>
  </si>
  <si>
    <t>國泰</t>
  </si>
  <si>
    <t>復華</t>
  </si>
  <si>
    <t>統一</t>
  </si>
  <si>
    <t>群益</t>
  </si>
  <si>
    <t>台新</t>
  </si>
  <si>
    <t>安聯</t>
  </si>
  <si>
    <t>永豐</t>
  </si>
  <si>
    <t>富邦</t>
  </si>
  <si>
    <t>匯豐中華</t>
  </si>
  <si>
    <t>摩根</t>
  </si>
  <si>
    <t>-</t>
  </si>
  <si>
    <t>Active</t>
    <phoneticPr fontId="2" type="noConversion"/>
  </si>
  <si>
    <t>Enhanced</t>
  </si>
  <si>
    <t>Enhanced</t>
    <phoneticPr fontId="2" type="noConversion"/>
  </si>
  <si>
    <t>Passive</t>
    <phoneticPr fontId="2" type="noConversion"/>
  </si>
  <si>
    <t>Ashmore</t>
  </si>
  <si>
    <t>Pictet</t>
  </si>
  <si>
    <t>MFS</t>
  </si>
  <si>
    <t>Bluebay</t>
  </si>
  <si>
    <t>LGIM</t>
  </si>
  <si>
    <t>RREEF</t>
  </si>
  <si>
    <t>Brandywine</t>
  </si>
  <si>
    <t>TCW</t>
  </si>
  <si>
    <t>LPF</t>
    <phoneticPr fontId="2" type="noConversion"/>
  </si>
  <si>
    <t>LRF</t>
    <phoneticPr fontId="2" type="noConversion"/>
  </si>
  <si>
    <t>Lazard</t>
  </si>
  <si>
    <t>PGI</t>
  </si>
  <si>
    <t>AMP</t>
  </si>
  <si>
    <t>Franklin</t>
  </si>
  <si>
    <t>LIF</t>
    <phoneticPr fontId="2" type="noConversion"/>
  </si>
  <si>
    <t>CBRE</t>
  </si>
  <si>
    <t>NPIF</t>
    <phoneticPr fontId="2" type="noConversion"/>
  </si>
  <si>
    <t>PSPF</t>
    <phoneticPr fontId="2" type="noConversion"/>
  </si>
  <si>
    <t>Alliance Bernstein</t>
  </si>
  <si>
    <t>Templeton</t>
  </si>
  <si>
    <t>PIMCO</t>
  </si>
  <si>
    <t>BlackRock</t>
  </si>
  <si>
    <t>J.P. Morgan</t>
  </si>
  <si>
    <t>Invesco</t>
  </si>
  <si>
    <t>State Street</t>
  </si>
  <si>
    <t>Vontobel</t>
  </si>
  <si>
    <t>Cohen &amp; Steers</t>
  </si>
  <si>
    <t>Wellington</t>
  </si>
  <si>
    <t>Loomis, Sayles</t>
  </si>
  <si>
    <t>Geode</t>
  </si>
  <si>
    <t>Macquarie</t>
  </si>
  <si>
    <t>Magellan</t>
  </si>
  <si>
    <t>Allianz</t>
  </si>
  <si>
    <t>PineBridge</t>
  </si>
  <si>
    <t>American Century</t>
  </si>
  <si>
    <t>Fidelity</t>
  </si>
  <si>
    <t>UBS</t>
  </si>
  <si>
    <t>Nomura</t>
  </si>
  <si>
    <t>Schroders</t>
  </si>
  <si>
    <t>Amundi</t>
  </si>
  <si>
    <t>Northern Trust</t>
  </si>
  <si>
    <t>Northern Trust</t>
    <phoneticPr fontId="2" type="noConversion"/>
  </si>
  <si>
    <t>Fixed Income</t>
  </si>
  <si>
    <t>Fixed Income</t>
    <phoneticPr fontId="2" type="noConversion"/>
  </si>
  <si>
    <t>Equity</t>
  </si>
  <si>
    <t>Equity</t>
    <phoneticPr fontId="2" type="noConversion"/>
  </si>
  <si>
    <t>Alternative</t>
    <phoneticPr fontId="2" type="noConversion"/>
  </si>
  <si>
    <t>Multi-Asset</t>
  </si>
  <si>
    <t>Absolute Return</t>
  </si>
  <si>
    <t>Absolute Return</t>
    <phoneticPr fontId="2" type="noConversion"/>
  </si>
  <si>
    <t>Global</t>
  </si>
  <si>
    <t>Global</t>
    <phoneticPr fontId="2" type="noConversion"/>
  </si>
  <si>
    <t>Asian (ex Japan)</t>
    <phoneticPr fontId="2" type="noConversion"/>
  </si>
  <si>
    <t>EM</t>
    <phoneticPr fontId="2" type="noConversion"/>
  </si>
  <si>
    <t>Asian</t>
    <phoneticPr fontId="2" type="noConversion"/>
  </si>
  <si>
    <t>EM</t>
    <phoneticPr fontId="2" type="noConversion"/>
  </si>
  <si>
    <t>EM</t>
    <phoneticPr fontId="2" type="noConversion"/>
  </si>
  <si>
    <t>Active</t>
    <phoneticPr fontId="2" type="noConversion"/>
  </si>
  <si>
    <t>統一</t>
    <phoneticPr fontId="2" type="noConversion"/>
  </si>
  <si>
    <t>Onshore Mandate Account Summary</t>
    <phoneticPr fontId="2" type="noConversion"/>
  </si>
  <si>
    <t>Geode</t>
    <phoneticPr fontId="2" type="noConversion"/>
  </si>
  <si>
    <t>Relative Return</t>
  </si>
  <si>
    <t>Total</t>
    <phoneticPr fontId="2" type="noConversion"/>
  </si>
  <si>
    <t>Account #</t>
  </si>
  <si>
    <t>% to Total Amount</t>
    <phoneticPr fontId="2" type="noConversion"/>
  </si>
  <si>
    <t>% to Total Amount</t>
    <phoneticPr fontId="2" type="noConversion"/>
  </si>
  <si>
    <t>Account #</t>
    <phoneticPr fontId="2" type="noConversion"/>
  </si>
  <si>
    <t>Mandate Size</t>
    <phoneticPr fontId="2" type="noConversion"/>
  </si>
  <si>
    <t>% to Total Amount</t>
    <phoneticPr fontId="2" type="noConversion"/>
  </si>
  <si>
    <t>Passive</t>
    <phoneticPr fontId="2" type="noConversion"/>
  </si>
  <si>
    <t>Enhanced</t>
    <phoneticPr fontId="2" type="noConversion"/>
  </si>
  <si>
    <t>Absolute Return</t>
    <phoneticPr fontId="2" type="noConversion"/>
  </si>
  <si>
    <t>Onshore Mandate Investment Type</t>
    <phoneticPr fontId="2" type="noConversion"/>
  </si>
  <si>
    <t>Investment Type</t>
    <phoneticPr fontId="2" type="noConversion"/>
  </si>
  <si>
    <t>Offshore Mandate Investment Type</t>
    <phoneticPr fontId="2" type="noConversion"/>
  </si>
  <si>
    <t>Offshore Mandate Asset Class</t>
    <phoneticPr fontId="2" type="noConversion"/>
  </si>
  <si>
    <t>Fixed Income</t>
    <phoneticPr fontId="2" type="noConversion"/>
  </si>
  <si>
    <t>Equity</t>
    <phoneticPr fontId="2" type="noConversion"/>
  </si>
  <si>
    <t>Multi-Asset</t>
    <phoneticPr fontId="2" type="noConversion"/>
  </si>
  <si>
    <t>Alternative</t>
    <phoneticPr fontId="2" type="noConversion"/>
  </si>
  <si>
    <t>Total</t>
    <phoneticPr fontId="2" type="noConversion"/>
  </si>
  <si>
    <t>Asset Class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</si>
  <si>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勞退新制
</t>
    </r>
    <r>
      <rPr>
        <b/>
        <sz val="14"/>
        <color theme="1"/>
        <rFont val="Times New Roman"/>
        <family val="1"/>
      </rPr>
      <t>LPF</t>
    </r>
    <phoneticPr fontId="2" type="noConversion"/>
  </si>
  <si>
    <t>Standish Mellon</t>
    <phoneticPr fontId="2" type="noConversion"/>
  </si>
  <si>
    <r>
      <rPr>
        <b/>
        <sz val="12"/>
        <color theme="1"/>
        <rFont val="標楷體"/>
        <family val="4"/>
        <charset val="136"/>
      </rPr>
      <t>投信</t>
    </r>
    <phoneticPr fontId="2" type="noConversion"/>
  </si>
  <si>
    <t>其他</t>
    <phoneticPr fontId="2" type="noConversion"/>
  </si>
  <si>
    <t>合計</t>
    <phoneticPr fontId="2" type="noConversion"/>
  </si>
  <si>
    <t>97-2 全球增值債券型（ 續約2）</t>
  </si>
  <si>
    <t>98-1 亞太（ 日本除外）股票型（ 續約2）</t>
  </si>
  <si>
    <t>98-1 全球被動股票型（ 續約2）</t>
  </si>
  <si>
    <t>106-1 絕對報酬債券型</t>
  </si>
  <si>
    <t>Global</t>
    <phoneticPr fontId="2" type="noConversion"/>
  </si>
  <si>
    <t>第 5 次續約 - 亞太股票型</t>
  </si>
  <si>
    <t>第 5 次續約 - 國際股票型</t>
  </si>
  <si>
    <t>第 6 次 - 國際股票型</t>
  </si>
  <si>
    <t>第 7 次 - 公司債券型</t>
  </si>
  <si>
    <t>第 9 次 - 高股利股票型</t>
  </si>
  <si>
    <t>第 9 次 - 低波動股票型</t>
  </si>
  <si>
    <t>第 10 次 - 基礎建設股票型</t>
  </si>
  <si>
    <t>第 10 次 - 不動產股票型</t>
  </si>
  <si>
    <t>第 11 次 - 多元資產型</t>
  </si>
  <si>
    <t>委託類型</t>
    <phoneticPr fontId="2" type="noConversion"/>
  </si>
  <si>
    <r>
      <t>100-1 全球不動產有價證券型（續約）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</si>
  <si>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全球新興市場主動債券型（續約）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</si>
  <si>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101-1 全球低波動指數被動股票型（續約）</t>
    </r>
    <r>
      <rPr>
        <sz val="12"/>
        <color theme="1"/>
        <rFont val="Times New Roman"/>
        <family val="1"/>
      </rPr>
      <t/>
    </r>
    <phoneticPr fontId="2" type="noConversion"/>
  </si>
  <si>
    <r>
      <t>106-1 全球ESG混合指數被動股票型</t>
    </r>
    <r>
      <rPr>
        <sz val="12"/>
        <color theme="1"/>
        <rFont val="Times New Roman"/>
        <family val="1"/>
      </rPr>
      <t/>
    </r>
    <phoneticPr fontId="2" type="noConversion"/>
  </si>
  <si>
    <r>
      <t>106-1 絕對報酬債券型</t>
    </r>
    <r>
      <rPr>
        <sz val="12"/>
        <color theme="1"/>
        <rFont val="Times New Roman"/>
        <family val="1"/>
      </rPr>
      <t/>
    </r>
    <phoneticPr fontId="2" type="noConversion"/>
  </si>
  <si>
    <t>97年續約2國外委託經營( 全球增值債券型 )</t>
    <phoneticPr fontId="2" type="noConversion"/>
  </si>
  <si>
    <t>97年續約2 國外委託經營 ( 全球增值股票型 )</t>
    <phoneticPr fontId="2" type="noConversion"/>
  </si>
  <si>
    <t>98 年續約2 國外委託經營 ( 亞太股票型 )</t>
    <phoneticPr fontId="2" type="noConversion"/>
  </si>
  <si>
    <t>100年續約國外委託經營 ( 全球基本面指數股票型 )</t>
    <phoneticPr fontId="2" type="noConversion"/>
  </si>
  <si>
    <t>96 年全球新興市場主動股票型 (續約)</t>
    <phoneticPr fontId="2" type="noConversion"/>
  </si>
  <si>
    <t>100 年全球主動股票型 ( 續約 )</t>
    <phoneticPr fontId="2" type="noConversion"/>
  </si>
  <si>
    <t>第 6 次 - 新興股票型</t>
    <phoneticPr fontId="2" type="noConversion"/>
  </si>
  <si>
    <t>Date</t>
    <phoneticPr fontId="2" type="noConversion"/>
  </si>
  <si>
    <t>Global Equity Fundamental Indexation</t>
    <phoneticPr fontId="2" type="noConversion"/>
  </si>
  <si>
    <t>Absolute Return(Fixed Income)</t>
    <phoneticPr fontId="2" type="noConversion"/>
  </si>
  <si>
    <t>Benchmark
Return (%)</t>
    <phoneticPr fontId="2" type="noConversion"/>
  </si>
  <si>
    <t>PGI</t>
    <phoneticPr fontId="2" type="noConversion"/>
  </si>
  <si>
    <t>CBRE</t>
    <phoneticPr fontId="2" type="noConversion"/>
  </si>
  <si>
    <t>NNIP</t>
    <phoneticPr fontId="2" type="noConversion"/>
  </si>
  <si>
    <t>BlackRock</t>
    <phoneticPr fontId="2" type="noConversion"/>
  </si>
  <si>
    <t>State Street</t>
    <phoneticPr fontId="2" type="noConversion"/>
  </si>
  <si>
    <t>UBS</t>
    <phoneticPr fontId="2" type="noConversion"/>
  </si>
  <si>
    <t>Nomura</t>
    <phoneticPr fontId="2" type="noConversion"/>
  </si>
  <si>
    <t>Fidelity</t>
    <phoneticPr fontId="2" type="noConversion"/>
  </si>
  <si>
    <t>Franklin</t>
    <phoneticPr fontId="2" type="noConversion"/>
  </si>
  <si>
    <t>TCW</t>
    <phoneticPr fontId="2" type="noConversion"/>
  </si>
  <si>
    <t>Performance (%)
(Since Inception)</t>
    <phoneticPr fontId="2" type="noConversion"/>
  </si>
  <si>
    <t>Difference
(%)</t>
    <phoneticPr fontId="2" type="noConversion"/>
  </si>
  <si>
    <t>Rank</t>
    <phoneticPr fontId="2" type="noConversion"/>
  </si>
  <si>
    <t>Rank</t>
  </si>
  <si>
    <t>2015/09</t>
    <phoneticPr fontId="2" type="noConversion"/>
  </si>
  <si>
    <t>-</t>
    <phoneticPr fontId="2" type="noConversion"/>
  </si>
  <si>
    <t>2015/10</t>
    <phoneticPr fontId="2" type="noConversion"/>
  </si>
  <si>
    <t>2015/11</t>
    <phoneticPr fontId="2" type="noConversion"/>
  </si>
  <si>
    <t>2015/12</t>
    <phoneticPr fontId="2" type="noConversion"/>
  </si>
  <si>
    <t>2016/01</t>
    <phoneticPr fontId="2" type="noConversion"/>
  </si>
  <si>
    <t>2016/02</t>
    <phoneticPr fontId="2" type="noConversion"/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</si>
  <si>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</si>
  <si>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</si>
  <si>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</si>
  <si>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</si>
  <si>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</si>
  <si>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</si>
  <si>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</si>
  <si>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</si>
  <si>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</si>
  <si>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</si>
  <si>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  <phoneticPr fontId="2" type="noConversion"/>
  </si>
  <si>
    <t>2017/02</t>
    <phoneticPr fontId="2" type="noConversion"/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</si>
  <si>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</si>
  <si>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</si>
  <si>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</si>
  <si>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</si>
  <si>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</si>
  <si>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</si>
  <si>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</si>
  <si>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</si>
  <si>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</si>
  <si>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</si>
  <si>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  <phoneticPr fontId="2" type="noConversion"/>
  </si>
  <si>
    <t>2018/02</t>
    <phoneticPr fontId="2" type="noConversion"/>
  </si>
  <si>
    <t>2018/03</t>
    <phoneticPr fontId="2" type="noConversion"/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</si>
  <si>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</si>
  <si>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</si>
  <si>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</si>
  <si>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</si>
  <si>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</si>
  <si>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</si>
  <si>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</si>
  <si>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</si>
  <si>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</si>
  <si>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Asset Manager</t>
    <phoneticPr fontId="2" type="noConversion"/>
  </si>
  <si>
    <t>資產管理公司</t>
    <phoneticPr fontId="2" type="noConversion"/>
  </si>
  <si>
    <t>勞工保險基金 106 年度年第一次委託經營</t>
  </si>
  <si>
    <t>105年委託經營</t>
  </si>
  <si>
    <t>第12次-總報酬固定收益型</t>
  </si>
  <si>
    <t>PSPF</t>
  </si>
  <si>
    <t>103 年第一次委託經營第二期(續約)</t>
    <phoneticPr fontId="2" type="noConversion"/>
  </si>
  <si>
    <t>107 年第一次委託經營</t>
  </si>
  <si>
    <t>107 年第一次委託經營</t>
    <phoneticPr fontId="2" type="noConversion"/>
  </si>
  <si>
    <t>LPF</t>
    <phoneticPr fontId="2" type="noConversion"/>
  </si>
  <si>
    <t>Absolute Return</t>
    <phoneticPr fontId="2" type="noConversion"/>
  </si>
  <si>
    <t>LRF</t>
    <phoneticPr fontId="2" type="noConversion"/>
  </si>
  <si>
    <t>LIF</t>
    <phoneticPr fontId="2" type="noConversion"/>
  </si>
  <si>
    <t>國泰</t>
    <phoneticPr fontId="2" type="noConversion"/>
  </si>
  <si>
    <t>107-1絕對報酬股票型</t>
  </si>
  <si>
    <t>107-1絕對報酬股票型</t>
    <phoneticPr fontId="2" type="noConversion"/>
  </si>
  <si>
    <t>CPR</t>
  </si>
  <si>
    <t>NPIF</t>
  </si>
  <si>
    <t>CPR</t>
    <phoneticPr fontId="2" type="noConversion"/>
  </si>
  <si>
    <t>2019/01</t>
    <phoneticPr fontId="2" type="noConversion"/>
  </si>
  <si>
    <t>2019/02</t>
  </si>
  <si>
    <t>2019/03</t>
  </si>
  <si>
    <t>國內 98 年第二次委託經營( 續約 3)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</si>
  <si>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退撫基金
</t>
    </r>
    <r>
      <rPr>
        <b/>
        <sz val="14"/>
        <color theme="1"/>
        <rFont val="Times New Roman"/>
        <family val="1"/>
      </rPr>
      <t>PSPF</t>
    </r>
    <phoneticPr fontId="2" type="noConversion"/>
  </si>
  <si>
    <r>
      <rPr>
        <sz val="14"/>
        <rFont val="標楷體"/>
        <family val="4"/>
        <charset val="136"/>
      </rPr>
      <t>國外投資</t>
    </r>
    <r>
      <rPr>
        <sz val="14"/>
        <rFont val="Times New Roman"/>
        <family val="1"/>
      </rPr>
      <t xml:space="preserve"> Overseas Investment </t>
    </r>
    <phoneticPr fontId="2" type="noConversion"/>
  </si>
  <si>
    <t>105年委託經營</t>
    <phoneticPr fontId="2" type="noConversion"/>
  </si>
  <si>
    <t>104 年第一次委託經營第一期( 續約 )</t>
    <phoneticPr fontId="2" type="noConversion"/>
  </si>
  <si>
    <t>國內104 年第一次委託經營第一期( 續約 )</t>
    <phoneticPr fontId="2" type="noConversion"/>
  </si>
  <si>
    <t>101年委託經營</t>
    <phoneticPr fontId="2" type="noConversion"/>
  </si>
  <si>
    <t>102年委託經營</t>
    <phoneticPr fontId="2" type="noConversion"/>
  </si>
  <si>
    <t>2019/04</t>
    <phoneticPr fontId="2" type="noConversion"/>
  </si>
  <si>
    <t>Absolute Return(Equity)</t>
    <phoneticPr fontId="2" type="noConversion"/>
  </si>
  <si>
    <t>Invesco</t>
    <phoneticPr fontId="2" type="noConversion"/>
  </si>
  <si>
    <t>Invesco</t>
    <phoneticPr fontId="2" type="noConversion"/>
  </si>
  <si>
    <t>Wellington</t>
    <phoneticPr fontId="2" type="noConversion"/>
  </si>
  <si>
    <t>Wellington</t>
    <phoneticPr fontId="2" type="noConversion"/>
  </si>
  <si>
    <t>CPR</t>
    <phoneticPr fontId="2" type="noConversion"/>
  </si>
  <si>
    <t>CPR</t>
    <phoneticPr fontId="2" type="noConversion"/>
  </si>
  <si>
    <t>State Street</t>
    <phoneticPr fontId="2" type="noConversion"/>
  </si>
  <si>
    <t>State Street</t>
    <phoneticPr fontId="2" type="noConversion"/>
  </si>
  <si>
    <t>Nomura</t>
    <phoneticPr fontId="2" type="noConversion"/>
  </si>
  <si>
    <t>Nomura</t>
    <phoneticPr fontId="2" type="noConversion"/>
  </si>
  <si>
    <t>107 年第二次委託經營</t>
    <phoneticPr fontId="2" type="noConversion"/>
  </si>
  <si>
    <t>施羅德</t>
  </si>
  <si>
    <t>2019/05</t>
    <phoneticPr fontId="2" type="noConversion"/>
  </si>
  <si>
    <t>Absolute Return Mandate Market Share (TOP 5)</t>
    <phoneticPr fontId="2" type="noConversion"/>
  </si>
  <si>
    <r>
      <rPr>
        <b/>
        <sz val="14"/>
        <color theme="1"/>
        <rFont val="DFKai-SB"/>
        <family val="4"/>
        <charset val="136"/>
      </rPr>
      <t xml:space="preserve">勞退舊制
</t>
    </r>
    <r>
      <rPr>
        <b/>
        <sz val="14"/>
        <color theme="1"/>
        <rFont val="Times New Roman"/>
        <family val="1"/>
      </rPr>
      <t>LRF</t>
    </r>
    <phoneticPr fontId="2" type="noConversion"/>
  </si>
  <si>
    <t>96 年續約3 國外委託經營 ( 平衡型  )</t>
    <phoneticPr fontId="2" type="noConversion"/>
  </si>
  <si>
    <t>國民年金保險基金102 年度委託帳戶續約1</t>
    <phoneticPr fontId="2" type="noConversion"/>
  </si>
  <si>
    <t>2019/06</t>
  </si>
  <si>
    <t>100 年第一次委託經營( 續約2 )</t>
    <phoneticPr fontId="2" type="noConversion"/>
  </si>
  <si>
    <t>2019/07</t>
    <phoneticPr fontId="2" type="noConversion"/>
  </si>
  <si>
    <t>American Century</t>
    <phoneticPr fontId="2" type="noConversion"/>
  </si>
  <si>
    <t>2019/08</t>
  </si>
  <si>
    <t>96年第一次委託經營（續約4）</t>
    <phoneticPr fontId="2" type="noConversion"/>
  </si>
  <si>
    <t>2019/09</t>
    <phoneticPr fontId="2" type="noConversion"/>
  </si>
  <si>
    <t>American Century</t>
    <phoneticPr fontId="2" type="noConversion"/>
  </si>
  <si>
    <t>Difference</t>
    <phoneticPr fontId="2" type="noConversion"/>
  </si>
  <si>
    <t>2019/10</t>
    <phoneticPr fontId="2" type="noConversion"/>
  </si>
  <si>
    <t>2019/11</t>
    <phoneticPr fontId="2" type="noConversion"/>
  </si>
  <si>
    <t>LPF</t>
    <phoneticPr fontId="2" type="noConversion"/>
  </si>
  <si>
    <t>107-1絕對報酬股票型</t>
    <phoneticPr fontId="2" type="noConversion"/>
  </si>
  <si>
    <t>State Street</t>
    <phoneticPr fontId="2" type="noConversion"/>
  </si>
  <si>
    <t>108-1全球新興市場動態多元因子指數增值股票型</t>
    <phoneticPr fontId="2" type="noConversion"/>
  </si>
  <si>
    <t>Robeco</t>
    <phoneticPr fontId="2" type="noConversion"/>
  </si>
  <si>
    <t>Robeco</t>
    <phoneticPr fontId="2" type="noConversion"/>
  </si>
  <si>
    <t>EM Equity</t>
    <phoneticPr fontId="2" type="noConversion"/>
  </si>
  <si>
    <t>基金名稱</t>
    <phoneticPr fontId="2" type="noConversion"/>
  </si>
  <si>
    <t>委託類型</t>
    <phoneticPr fontId="2" type="noConversion"/>
  </si>
  <si>
    <t>類型</t>
    <phoneticPr fontId="2" type="noConversion"/>
  </si>
  <si>
    <t>投信</t>
    <phoneticPr fontId="2" type="noConversion"/>
  </si>
  <si>
    <t>委託金額</t>
    <phoneticPr fontId="2" type="noConversion"/>
  </si>
  <si>
    <t>Fund</t>
    <phoneticPr fontId="2" type="noConversion"/>
  </si>
  <si>
    <t>Mandate Type</t>
    <phoneticPr fontId="2" type="noConversion"/>
  </si>
  <si>
    <t>Asset Class</t>
    <phoneticPr fontId="2" type="noConversion"/>
  </si>
  <si>
    <t>SITE</t>
    <phoneticPr fontId="2" type="noConversion"/>
  </si>
  <si>
    <t>Mandate Size</t>
    <phoneticPr fontId="2" type="noConversion"/>
  </si>
  <si>
    <t>From</t>
    <phoneticPr fontId="2" type="noConversion"/>
  </si>
  <si>
    <t>As of</t>
    <phoneticPr fontId="2" type="noConversion"/>
  </si>
  <si>
    <t>Difference</t>
    <phoneticPr fontId="2" type="noConversion"/>
  </si>
  <si>
    <t>Amundi</t>
    <phoneticPr fontId="2" type="noConversion"/>
  </si>
  <si>
    <t>2019/12</t>
  </si>
  <si>
    <t>American Century</t>
    <phoneticPr fontId="2" type="noConversion"/>
  </si>
  <si>
    <t>Deutsche AM</t>
    <phoneticPr fontId="2" type="noConversion"/>
  </si>
  <si>
    <t>97年第一次委託經營（續約4）</t>
    <phoneticPr fontId="2" type="noConversion"/>
  </si>
  <si>
    <t xml:space="preserve">99 年第二次委託經營（續約2） </t>
    <phoneticPr fontId="2" type="noConversion"/>
  </si>
  <si>
    <t>2020/01</t>
    <phoneticPr fontId="2" type="noConversion"/>
  </si>
  <si>
    <t>PSPF</t>
    <phoneticPr fontId="2" type="noConversion"/>
  </si>
  <si>
    <t>Relative Return</t>
    <phoneticPr fontId="2" type="noConversion"/>
  </si>
  <si>
    <t>108年委託經營</t>
  </si>
  <si>
    <t>108年委託經營</t>
    <phoneticPr fontId="2" type="noConversion"/>
  </si>
  <si>
    <t>104 年全球主動債券型 ( 續約2 )</t>
    <phoneticPr fontId="2" type="noConversion"/>
  </si>
  <si>
    <t>2020/02</t>
    <phoneticPr fontId="2" type="noConversion"/>
  </si>
  <si>
    <t>105年委託經營</t>
    <phoneticPr fontId="2" type="noConversion"/>
  </si>
  <si>
    <t>107年委託經營</t>
    <phoneticPr fontId="2" type="noConversion"/>
  </si>
  <si>
    <t>野村</t>
    <phoneticPr fontId="2" type="noConversion"/>
  </si>
  <si>
    <t>國泰</t>
    <phoneticPr fontId="2" type="noConversion"/>
  </si>
  <si>
    <t>統一</t>
    <phoneticPr fontId="2" type="noConversion"/>
  </si>
  <si>
    <t>群益</t>
    <phoneticPr fontId="2" type="noConversion"/>
  </si>
  <si>
    <t>復華</t>
    <phoneticPr fontId="2" type="noConversion"/>
  </si>
  <si>
    <t>保德信</t>
    <phoneticPr fontId="2" type="noConversion"/>
  </si>
  <si>
    <t>2020/03</t>
    <phoneticPr fontId="2" type="noConversion"/>
  </si>
  <si>
    <t>貨幣基金</t>
    <phoneticPr fontId="2" type="noConversion"/>
  </si>
  <si>
    <t>Templeton</t>
    <phoneticPr fontId="2" type="noConversion"/>
  </si>
  <si>
    <t>2020/04</t>
    <phoneticPr fontId="2" type="noConversion"/>
  </si>
  <si>
    <t>國內 101 年第二次委託經營( 續約2 )</t>
    <phoneticPr fontId="2" type="noConversion"/>
  </si>
  <si>
    <t>2020/05</t>
    <phoneticPr fontId="2" type="noConversion"/>
  </si>
  <si>
    <t>Total Return Fixed Income(PSPF)</t>
    <phoneticPr fontId="2" type="noConversion"/>
  </si>
  <si>
    <t>Global</t>
    <phoneticPr fontId="2" type="noConversion"/>
  </si>
  <si>
    <t>Alliance Bernstein</t>
    <phoneticPr fontId="2" type="noConversion"/>
  </si>
  <si>
    <t/>
  </si>
  <si>
    <t>101 年第一次委託經營( 續約 2)</t>
    <phoneticPr fontId="2" type="noConversion"/>
  </si>
  <si>
    <t>2020/06</t>
    <phoneticPr fontId="2" type="noConversion"/>
  </si>
  <si>
    <t>2020/07</t>
  </si>
  <si>
    <t>101 年第二次委託經營( 續約 2)</t>
    <phoneticPr fontId="2" type="noConversion"/>
  </si>
  <si>
    <t>2020/08</t>
    <phoneticPr fontId="2" type="noConversion"/>
  </si>
  <si>
    <t>104-1 全球高品質被動股票型(續約)</t>
    <phoneticPr fontId="2" type="noConversion"/>
  </si>
  <si>
    <t>勞工保險基金 103年度續約3</t>
    <phoneticPr fontId="2" type="noConversion"/>
  </si>
  <si>
    <t>2020/09</t>
    <phoneticPr fontId="2" type="noConversion"/>
  </si>
  <si>
    <t>Global REITs RENEW</t>
    <phoneticPr fontId="2" type="noConversion"/>
  </si>
  <si>
    <t>2020/10</t>
    <phoneticPr fontId="2" type="noConversion"/>
  </si>
  <si>
    <t>2020/11</t>
    <phoneticPr fontId="2" type="noConversion"/>
  </si>
  <si>
    <t>Global Sovereign Credit RENEW</t>
    <phoneticPr fontId="2" type="noConversion"/>
  </si>
  <si>
    <t>2020/12</t>
    <phoneticPr fontId="2" type="noConversion"/>
  </si>
  <si>
    <t>109-1全球美元公司增值債券型</t>
    <phoneticPr fontId="2" type="noConversion"/>
  </si>
  <si>
    <t>DWS</t>
  </si>
  <si>
    <t>2021/1</t>
    <phoneticPr fontId="2" type="noConversion"/>
  </si>
  <si>
    <t>DWS</t>
    <phoneticPr fontId="2" type="noConversion"/>
  </si>
  <si>
    <t>DWS</t>
    <phoneticPr fontId="2" type="noConversion"/>
  </si>
  <si>
    <t>Insight</t>
    <phoneticPr fontId="2" type="noConversion"/>
  </si>
  <si>
    <t>Western</t>
  </si>
  <si>
    <t>Western</t>
    <phoneticPr fontId="2" type="noConversion"/>
  </si>
  <si>
    <t>Insight</t>
    <phoneticPr fontId="2" type="noConversion"/>
  </si>
  <si>
    <t>LPF</t>
  </si>
  <si>
    <t>Target</t>
    <phoneticPr fontId="2" type="noConversion"/>
  </si>
  <si>
    <t>2021/2</t>
    <phoneticPr fontId="2" type="noConversion"/>
  </si>
  <si>
    <t>2021/3</t>
    <phoneticPr fontId="2" type="noConversion"/>
  </si>
  <si>
    <t>NPIF</t>
    <phoneticPr fontId="2" type="noConversion"/>
  </si>
  <si>
    <t>Global</t>
    <phoneticPr fontId="2" type="noConversion"/>
  </si>
  <si>
    <t>INSIGHT</t>
    <phoneticPr fontId="2" type="noConversion"/>
  </si>
  <si>
    <t>BlackRock</t>
    <phoneticPr fontId="2" type="noConversion"/>
  </si>
  <si>
    <t>2021/4</t>
    <phoneticPr fontId="2" type="noConversion"/>
  </si>
  <si>
    <t>2021/5</t>
    <phoneticPr fontId="2" type="noConversion"/>
  </si>
  <si>
    <t>109 年第一次委託經營</t>
    <phoneticPr fontId="2" type="noConversion"/>
  </si>
  <si>
    <t>97-1 全球債券型（ 續約3）</t>
    <phoneticPr fontId="2" type="noConversion"/>
  </si>
  <si>
    <t>97-1 全球債券型（ 續約3）</t>
    <phoneticPr fontId="2" type="noConversion"/>
  </si>
  <si>
    <t>99-1 全球新興市場股票型（續約2）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</si>
  <si>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</si>
  <si>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</si>
  <si>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</si>
  <si>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</si>
  <si>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>101 年續約國外委託經營 (全球低波動指數股票型 )</t>
    <phoneticPr fontId="2" type="noConversion"/>
  </si>
  <si>
    <t>102 年續約國外委託經營 ( 全球高股利增值股票型 )</t>
    <phoneticPr fontId="2" type="noConversion"/>
  </si>
  <si>
    <t>102-1 全球高股利增值股票型(續約)</t>
    <phoneticPr fontId="2" type="noConversion"/>
  </si>
  <si>
    <t>102 - 1 全球信用主動債券型(續約)</t>
    <phoneticPr fontId="2" type="noConversion"/>
  </si>
  <si>
    <t>104-2 全球 基礎建設有價證券型(續約)</t>
    <phoneticPr fontId="2" type="noConversion"/>
  </si>
  <si>
    <t>104-1 全球主權信用增值債券型(續約)</t>
    <phoneticPr fontId="2" type="noConversion"/>
  </si>
  <si>
    <t xml:space="preserve">102 年續約國外委託經營 ( 全球基礎建設有價證券型 )  </t>
    <phoneticPr fontId="2" type="noConversion"/>
  </si>
  <si>
    <t xml:space="preserve">102 年續約國外委託經營 ( 全球不動產有價證券型 ) </t>
    <phoneticPr fontId="2" type="noConversion"/>
  </si>
  <si>
    <t>101 年全球新興市場主動債券型 ( 續約 )</t>
    <phoneticPr fontId="2" type="noConversion"/>
  </si>
  <si>
    <t>104-2 全球基礎建設有價證券型(續約)</t>
  </si>
  <si>
    <t>104-2 全球基礎建設有價證券型(續約)</t>
    <phoneticPr fontId="2" type="noConversion"/>
  </si>
  <si>
    <t>104-2 全球不動產有價證券型(續約)</t>
    <phoneticPr fontId="2" type="noConversion"/>
  </si>
  <si>
    <t>2021/6</t>
    <phoneticPr fontId="2" type="noConversion"/>
  </si>
  <si>
    <t>98 年第一次委託經營（續約4）</t>
    <phoneticPr fontId="2" type="noConversion"/>
  </si>
  <si>
    <t>國內 101 年第一次委託經營( 續約2 )</t>
    <phoneticPr fontId="2" type="noConversion"/>
  </si>
  <si>
    <t>勞工保險基金 104年度續約3</t>
    <phoneticPr fontId="2" type="noConversion"/>
  </si>
  <si>
    <t>97-2 全球增值股票型（ 續約2）</t>
    <phoneticPr fontId="2" type="noConversion"/>
  </si>
  <si>
    <t>100-1 全球基本面指數被動股票型（續約2）</t>
    <phoneticPr fontId="2" type="noConversion"/>
  </si>
  <si>
    <t>105-1 全球多元資產型 ( 續約 )</t>
    <phoneticPr fontId="2" type="noConversion"/>
  </si>
  <si>
    <t>104-1 全球主權信用增值債券型 (續約)</t>
    <phoneticPr fontId="2" type="noConversion"/>
  </si>
  <si>
    <t>2021/7</t>
    <phoneticPr fontId="2" type="noConversion"/>
  </si>
  <si>
    <t>105-1 亞太混合指數增值股票型(續約)</t>
    <phoneticPr fontId="2" type="noConversion"/>
  </si>
  <si>
    <t>2021/8</t>
    <phoneticPr fontId="2" type="noConversion"/>
  </si>
  <si>
    <t>野村</t>
    <phoneticPr fontId="2" type="noConversion"/>
  </si>
  <si>
    <t>Nomura</t>
    <phoneticPr fontId="2" type="noConversion"/>
  </si>
  <si>
    <t>2021/9</t>
    <phoneticPr fontId="2" type="noConversion"/>
  </si>
  <si>
    <t>Loomis Sayles</t>
  </si>
  <si>
    <t>110-1全球多元資產型</t>
  </si>
  <si>
    <t>110-1全球多元資產型</t>
    <phoneticPr fontId="2" type="noConversion"/>
  </si>
  <si>
    <t>110-1全球多元資產型</t>
    <phoneticPr fontId="2" type="noConversion"/>
  </si>
  <si>
    <t>Equity</t>
    <phoneticPr fontId="2" type="noConversion"/>
  </si>
  <si>
    <t>Ninety one</t>
  </si>
  <si>
    <t>T. Rowe Price</t>
    <phoneticPr fontId="2" type="noConversion"/>
  </si>
  <si>
    <t>J.P. Morgan</t>
    <phoneticPr fontId="2" type="noConversion"/>
  </si>
  <si>
    <t>Fidelity</t>
    <phoneticPr fontId="2" type="noConversion"/>
  </si>
  <si>
    <t>第13次-高品質ESG 股票型</t>
    <phoneticPr fontId="2" type="noConversion"/>
  </si>
  <si>
    <t>BlackRock</t>
    <phoneticPr fontId="2" type="noConversion"/>
  </si>
  <si>
    <t>UBS</t>
    <phoneticPr fontId="2" type="noConversion"/>
  </si>
  <si>
    <t>Multi-Asset</t>
    <phoneticPr fontId="2" type="noConversion"/>
  </si>
  <si>
    <t>110-1全球基礎建設有價證券型</t>
    <phoneticPr fontId="2" type="noConversion"/>
  </si>
  <si>
    <t>Alternative</t>
    <phoneticPr fontId="2" type="noConversion"/>
  </si>
  <si>
    <t>ClearBridge</t>
  </si>
  <si>
    <t>ClearBridge</t>
    <phoneticPr fontId="2" type="noConversion"/>
  </si>
  <si>
    <t>T. Rowe Price</t>
  </si>
  <si>
    <t>6 Partners of Nomura SITE</t>
    <phoneticPr fontId="2" type="noConversion"/>
  </si>
  <si>
    <t>Cohen &amp; Steers</t>
    <phoneticPr fontId="2" type="noConversion"/>
  </si>
  <si>
    <t>Loomis Sayles</t>
    <phoneticPr fontId="2" type="noConversion"/>
  </si>
  <si>
    <t xml:space="preserve"> Global Infra</t>
    <phoneticPr fontId="2" type="noConversion"/>
  </si>
  <si>
    <t xml:space="preserve"> CBRE</t>
    <phoneticPr fontId="2" type="noConversion"/>
  </si>
  <si>
    <t>ClearBridge</t>
    <phoneticPr fontId="2" type="noConversion"/>
  </si>
  <si>
    <t>Magellan</t>
    <phoneticPr fontId="2" type="noConversion"/>
  </si>
  <si>
    <t>2021/10</t>
  </si>
  <si>
    <t xml:space="preserve"> Global Multi Asset</t>
    <phoneticPr fontId="2" type="noConversion"/>
  </si>
  <si>
    <t>Ninety one</t>
    <phoneticPr fontId="2" type="noConversion"/>
  </si>
  <si>
    <t>Ninety one</t>
    <phoneticPr fontId="2" type="noConversion"/>
  </si>
  <si>
    <t>Schroders</t>
    <phoneticPr fontId="2" type="noConversion"/>
  </si>
  <si>
    <t>110-1全球基礎建設有價證券型</t>
  </si>
  <si>
    <t>Alternative</t>
  </si>
  <si>
    <t>LRF</t>
  </si>
  <si>
    <t>第13次-高品質ESG 股票型</t>
  </si>
  <si>
    <t>Active</t>
  </si>
  <si>
    <t>97-1 全球債券型（ 續約3）</t>
  </si>
  <si>
    <t>97-2 全球增值股票型（ 續約2）</t>
  </si>
  <si>
    <t>Asian (ex Japan)</t>
  </si>
  <si>
    <t>Passive</t>
  </si>
  <si>
    <t>99-1 全球新興市場股票型（續約2）</t>
  </si>
  <si>
    <t>EM</t>
  </si>
  <si>
    <t>100-1 全球基本面指數被動股票型（續約2）</t>
  </si>
  <si>
    <t>100-1 全球不動產有價證券型（續約）</t>
  </si>
  <si>
    <t>101-1 全球新興市場主動債券型（續約）</t>
  </si>
  <si>
    <t>101-1 全球低波動指數被動股票型（續約）</t>
  </si>
  <si>
    <t>102-1 全球高股利增值股票型(續約)</t>
  </si>
  <si>
    <t>102 - 1 全球信用主動債券型(續約)</t>
  </si>
  <si>
    <t>104-1 全球高品質被動股票型(續約)</t>
  </si>
  <si>
    <t>104-2 全球 基礎建設有價證券型(續約)</t>
  </si>
  <si>
    <t>104-1 全球主權信用增值債券型(續約)</t>
  </si>
  <si>
    <t>105-1 全球多元資產型 ( 續約 )</t>
  </si>
  <si>
    <t>105-1 亞太混合指數增值股票型(續約)</t>
  </si>
  <si>
    <t>Asian</t>
  </si>
  <si>
    <t>106-1 全球ESG混合指數被動股票型</t>
  </si>
  <si>
    <t>108-1全球新興市場動態多元因子指數增值股票型</t>
  </si>
  <si>
    <t>Robeco</t>
  </si>
  <si>
    <t>109-1全球美元公司增值債券型</t>
  </si>
  <si>
    <t>Insight</t>
  </si>
  <si>
    <t>96 年續約3 國外委託經營 ( 平衡型  )</t>
  </si>
  <si>
    <t>97年續約2國外委託經營( 全球增值債券型 )</t>
  </si>
  <si>
    <t>97年續約2 國外委託經營 ( 全球增值股票型 )</t>
  </si>
  <si>
    <t>98 年續約2 國外委託經營 ( 亞太股票型 )</t>
  </si>
  <si>
    <t>100年續約國外委託經營 ( 全球基本面指數股票型 )</t>
  </si>
  <si>
    <t>101 年續約國外委託經營 (全球低波動指數股票型 )</t>
  </si>
  <si>
    <t>102 年續約國外委託經營 ( 全球高股利增值股票型 )</t>
  </si>
  <si>
    <t xml:space="preserve">102 年續約國外委託經營 ( 全球基礎建設有價證券型 )  </t>
  </si>
  <si>
    <t xml:space="preserve">102 年續約國外委託經營 ( 全球不動產有價證券型 ) </t>
  </si>
  <si>
    <t>LIF</t>
  </si>
  <si>
    <t>96 年全球新興市場主動股票型 (續約)</t>
  </si>
  <si>
    <t>100 年全球主動股票型 ( 續約 )</t>
  </si>
  <si>
    <t>101 年全球新興市場主動債券型 ( 續約 )</t>
  </si>
  <si>
    <t>104 年全球主動債券型 ( 續約2 )</t>
  </si>
  <si>
    <t>104-2 全球不動產有價證券型(續約)</t>
  </si>
  <si>
    <t>104-1 全球主權信用增值債券型 (續約)</t>
  </si>
  <si>
    <t>INSIGHT</t>
  </si>
  <si>
    <t>第 6 次 - 新興股票型</t>
  </si>
  <si>
    <t>國內 106 年第一次委託經營第一期</t>
    <phoneticPr fontId="2" type="noConversion"/>
  </si>
  <si>
    <t>97-2 全球增值債券型（續約 2）</t>
    <phoneticPr fontId="2" type="noConversion"/>
  </si>
  <si>
    <t>98-1 亞太（ 日本除外）股票型（ 續約2）</t>
    <phoneticPr fontId="2" type="noConversion"/>
  </si>
  <si>
    <t>98-1 全球被動股票型（ 續約2）</t>
    <phoneticPr fontId="2" type="noConversion"/>
  </si>
  <si>
    <t>107-1絕對報酬股票型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</si>
</sst>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0_);[Red]\(0\)"/>
    <numFmt numFmtId="178" formatCode="0.00_);[Red]\(0.00\)"/>
    <numFmt numFmtId="179" formatCode="0.00_ "/>
  </numFmts>
  <fonts count="48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Verdana"/>
      <family val="2"/>
    </font>
    <font>
      <sz val="10"/>
      <name val="Verdana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DFKai-SB"/>
      <family val="4"/>
      <charset val="136"/>
    </font>
    <font>
      <sz val="14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color theme="1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rgb="FF000000"/>
      <name val="Times New Roman"/>
      <family val="1"/>
    </font>
    <font>
      <sz val="14"/>
      <color rgb="FF000000"/>
      <name val="標楷體"/>
      <family val="4"/>
      <charset val="136"/>
    </font>
    <font>
      <sz val="14"/>
      <color rgb="FF000000"/>
      <name val="Times New Roman"/>
      <family val="1"/>
    </font>
    <font>
      <b/>
      <sz val="12"/>
      <color theme="1"/>
      <name val="標楷體"/>
      <family val="4"/>
      <charset val="136"/>
    </font>
    <font>
      <sz val="11"/>
      <color rgb="FFFF0000"/>
      <name val="微軟正黑體"/>
      <family val="2"/>
      <charset val="136"/>
    </font>
    <font>
      <sz val="12"/>
      <name val="Times New Roman"/>
      <family val="1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FF0000"/>
      <name val="Times New Roman"/>
      <family val="1"/>
    </font>
    <font>
      <sz val="12"/>
      <color rgb="FFFF0000"/>
      <name val="微軟正黑體"/>
      <family val="2"/>
      <charset val="136"/>
    </font>
    <font>
      <b/>
      <sz val="12"/>
      <color rgb="FF0000FF"/>
      <name val="Times New Roman"/>
      <family val="1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b/>
      <sz val="12"/>
      <color indexed="81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1"/>
      <name val="Tahoma"/>
      <family val="2"/>
    </font>
    <font>
      <sz val="12"/>
      <name val="微軟正黑體"/>
      <family val="2"/>
      <charset val="136"/>
    </font>
    <font>
      <sz val="12"/>
      <color rgb="FFFF0000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Times New Roman"/>
      <family val="1"/>
    </font>
    <font>
      <b/>
      <sz val="10"/>
      <color rgb="FF595959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4" fillId="0" borderId="0"/>
    <xf numFmtId="9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34" fillId="0" borderId="0"/>
    <xf numFmtId="0" fontId="47" fillId="0" borderId="0"/>
    <xf numFmtId="9" fontId="47" fillId="0" borderId="0" applyFont="0" applyFill="0" applyBorder="0" applyAlignment="0" applyProtection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0" fontId="47" fillId="0" borderId="0"/>
    <xf numFmtId="44" fontId="47" fillId="0" borderId="0" applyFont="0" applyFill="0" applyBorder="0" applyAlignment="0" applyProtection="0"/>
    <xf numFmtId="42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</cellStyleXfs>
  <cellXfs count="897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>
      <alignment vertical="center"/>
    </xf>
    <xf numFmtId="0" fontId="10" fillId="0" borderId="0" xfId="0" applyFont="1">
      <alignment vertical="center"/>
    </xf>
    <xf numFmtId="0" fontId="6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 wrapText="1"/>
    </xf>
    <xf numFmtId="10" fontId="14" fillId="0" borderId="6" xfId="2" applyNumberFormat="1" applyFont="1" applyBorder="1" applyAlignment="1">
      <alignment horizontal="center" vertical="center"/>
    </xf>
    <xf numFmtId="10" fontId="15" fillId="0" borderId="6" xfId="2" applyNumberFormat="1" applyFont="1" applyBorder="1" applyAlignment="1">
      <alignment horizontal="center" vertical="center"/>
    </xf>
    <xf numFmtId="0" fontId="15" fillId="0" borderId="5" xfId="3" applyFont="1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center" wrapText="1" indent="2"/>
    </xf>
    <xf numFmtId="0" fontId="14" fillId="0" borderId="5" xfId="3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center" wrapText="1" indent="1"/>
    </xf>
    <xf numFmtId="0" fontId="18" fillId="0" borderId="0" xfId="0" applyFo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21" fillId="0" borderId="2" xfId="4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0" fillId="0" borderId="2" xfId="4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0" fontId="16" fillId="0" borderId="5" xfId="3" applyFont="1" applyBorder="1" applyAlignment="1">
      <alignment horizontal="left" vertical="top" wrapText="1" indent="1"/>
    </xf>
    <xf numFmtId="0" fontId="25" fillId="0" borderId="5" xfId="3" applyFont="1" applyBorder="1" applyAlignment="1">
      <alignment horizontal="left" vertical="top" wrapText="1" indent="1"/>
    </xf>
    <xf numFmtId="0" fontId="7" fillId="0" borderId="36" xfId="0" applyFont="1" applyBorder="1" applyAlignment="1">
      <alignment vertical="center" wrapText="1"/>
    </xf>
    <xf numFmtId="0" fontId="6" fillId="0" borderId="38" xfId="0" applyFont="1" applyBorder="1" applyAlignment="1">
      <alignment horizontal="left" vertical="center" wrapText="1" indent="2"/>
    </xf>
    <xf numFmtId="10" fontId="15" fillId="0" borderId="39" xfId="2" applyNumberFormat="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13" xfId="1" applyNumberFormat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0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176" fontId="5" fillId="0" borderId="8" xfId="1" applyNumberFormat="1" applyFont="1" applyFill="1" applyBorder="1" applyAlignment="1">
      <alignment horizontal="center" vertical="center"/>
    </xf>
    <xf numFmtId="176" fontId="5" fillId="0" borderId="9" xfId="1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6" fontId="5" fillId="0" borderId="11" xfId="1" applyNumberFormat="1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5" fillId="0" borderId="15" xfId="0" applyFont="1" applyFill="1" applyBorder="1" applyAlignment="1">
      <alignment vertical="center" wrapText="1"/>
    </xf>
    <xf numFmtId="0" fontId="23" fillId="0" borderId="45" xfId="0" applyFont="1" applyFill="1" applyBorder="1" applyAlignment="1">
      <alignment horizontal="left" vertical="center"/>
    </xf>
    <xf numFmtId="0" fontId="23" fillId="0" borderId="23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46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176" fontId="5" fillId="0" borderId="30" xfId="1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6" fontId="5" fillId="0" borderId="2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176" fontId="5" fillId="0" borderId="34" xfId="1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0" fontId="5" fillId="0" borderId="30" xfId="2" applyNumberFormat="1" applyFont="1" applyFill="1" applyBorder="1" applyAlignment="1">
      <alignment horizontal="center" vertical="center"/>
    </xf>
    <xf numFmtId="10" fontId="5" fillId="0" borderId="31" xfId="2" applyNumberFormat="1" applyFont="1" applyFill="1" applyBorder="1" applyAlignment="1">
      <alignment horizontal="center" vertical="center"/>
    </xf>
    <xf numFmtId="10" fontId="5" fillId="0" borderId="24" xfId="2" applyNumberFormat="1" applyFont="1" applyFill="1" applyBorder="1" applyAlignment="1">
      <alignment horizontal="center" vertical="center"/>
    </xf>
    <xf numFmtId="10" fontId="5" fillId="0" borderId="32" xfId="2" applyNumberFormat="1" applyFont="1" applyFill="1" applyBorder="1" applyAlignment="1">
      <alignment horizontal="center" vertical="center"/>
    </xf>
    <xf numFmtId="10" fontId="5" fillId="0" borderId="34" xfId="2" applyNumberFormat="1" applyFont="1" applyFill="1" applyBorder="1" applyAlignment="1">
      <alignment horizontal="center" vertical="center"/>
    </xf>
    <xf numFmtId="10" fontId="5" fillId="0" borderId="35" xfId="2" applyNumberFormat="1" applyFont="1" applyFill="1" applyBorder="1" applyAlignment="1">
      <alignment horizontal="center" vertical="center"/>
    </xf>
    <xf numFmtId="10" fontId="5" fillId="0" borderId="13" xfId="2" applyNumberFormat="1" applyFont="1" applyFill="1" applyBorder="1" applyAlignment="1">
      <alignment horizontal="center" vertical="center"/>
    </xf>
    <xf numFmtId="10" fontId="5" fillId="0" borderId="14" xfId="2" applyNumberFormat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vertical="center"/>
    </xf>
    <xf numFmtId="176" fontId="8" fillId="0" borderId="16" xfId="1" applyNumberFormat="1" applyFont="1" applyBorder="1" applyAlignment="1">
      <alignment horizontal="center" vertical="center" wrapText="1"/>
    </xf>
    <xf numFmtId="176" fontId="5" fillId="0" borderId="13" xfId="1" applyNumberFormat="1" applyFont="1" applyFill="1" applyBorder="1" applyAlignment="1">
      <alignment vertical="center"/>
    </xf>
    <xf numFmtId="176" fontId="5" fillId="0" borderId="0" xfId="1" applyNumberFormat="1" applyFont="1" applyFill="1" applyBorder="1" applyAlignment="1">
      <alignment vertical="center"/>
    </xf>
    <xf numFmtId="10" fontId="5" fillId="0" borderId="43" xfId="2" applyNumberFormat="1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horizontal="center" vertical="center"/>
    </xf>
    <xf numFmtId="176" fontId="5" fillId="0" borderId="28" xfId="1" applyNumberFormat="1" applyFont="1" applyFill="1" applyBorder="1" applyAlignment="1">
      <alignment vertical="center"/>
    </xf>
    <xf numFmtId="10" fontId="5" fillId="0" borderId="28" xfId="2" applyNumberFormat="1" applyFont="1" applyFill="1" applyBorder="1" applyAlignment="1">
      <alignment horizontal="center" vertical="center"/>
    </xf>
    <xf numFmtId="10" fontId="5" fillId="0" borderId="29" xfId="2" applyNumberFormat="1" applyFont="1" applyFill="1" applyBorder="1" applyAlignment="1">
      <alignment horizontal="center" vertical="center"/>
    </xf>
    <xf numFmtId="9" fontId="5" fillId="0" borderId="13" xfId="2" applyFont="1" applyFill="1" applyBorder="1" applyAlignment="1">
      <alignment horizontal="center" vertical="center"/>
    </xf>
    <xf numFmtId="9" fontId="5" fillId="0" borderId="14" xfId="2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176" fontId="8" fillId="0" borderId="41" xfId="1" applyNumberFormat="1" applyFont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6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vertical="center" wrapText="1"/>
    </xf>
    <xf numFmtId="176" fontId="5" fillId="0" borderId="24" xfId="1" applyNumberFormat="1" applyFont="1" applyBorder="1" applyAlignment="1">
      <alignment vertical="center" wrapText="1"/>
    </xf>
    <xf numFmtId="176" fontId="5" fillId="0" borderId="32" xfId="1" applyNumberFormat="1" applyFont="1" applyBorder="1" applyAlignment="1">
      <alignment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vertical="center" wrapText="1"/>
    </xf>
    <xf numFmtId="176" fontId="5" fillId="0" borderId="34" xfId="1" applyNumberFormat="1" applyFont="1" applyBorder="1" applyAlignment="1">
      <alignment vertical="center" wrapText="1"/>
    </xf>
    <xf numFmtId="176" fontId="5" fillId="0" borderId="35" xfId="1" applyNumberFormat="1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Fill="1" applyBorder="1" applyAlignment="1">
      <alignment vertical="center" wrapText="1"/>
    </xf>
    <xf numFmtId="176" fontId="5" fillId="0" borderId="13" xfId="1" applyNumberFormat="1" applyFont="1" applyBorder="1" applyAlignment="1">
      <alignment vertical="center" wrapText="1"/>
    </xf>
    <xf numFmtId="176" fontId="5" fillId="0" borderId="26" xfId="1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6" fontId="5" fillId="0" borderId="0" xfId="1" applyNumberFormat="1" applyFont="1" applyBorder="1" applyAlignment="1">
      <alignment vertical="center" wrapText="1"/>
    </xf>
    <xf numFmtId="176" fontId="5" fillId="0" borderId="30" xfId="1" applyNumberFormat="1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10" fontId="5" fillId="0" borderId="30" xfId="2" applyNumberFormat="1" applyFont="1" applyBorder="1" applyAlignment="1">
      <alignment horizontal="center" vertical="center" wrapText="1"/>
    </xf>
    <xf numFmtId="10" fontId="5" fillId="0" borderId="31" xfId="2" applyNumberFormat="1" applyFont="1" applyBorder="1" applyAlignment="1">
      <alignment horizontal="center" vertical="center" wrapText="1"/>
    </xf>
    <xf numFmtId="10" fontId="5" fillId="0" borderId="24" xfId="2" applyNumberFormat="1" applyFont="1" applyBorder="1" applyAlignment="1">
      <alignment horizontal="center" vertical="center" wrapText="1"/>
    </xf>
    <xf numFmtId="10" fontId="5" fillId="0" borderId="32" xfId="2" applyNumberFormat="1" applyFont="1" applyBorder="1" applyAlignment="1">
      <alignment horizontal="center" vertical="center" wrapText="1"/>
    </xf>
    <xf numFmtId="10" fontId="5" fillId="0" borderId="34" xfId="2" applyNumberFormat="1" applyFont="1" applyBorder="1" applyAlignment="1">
      <alignment horizontal="center" vertical="center" wrapText="1"/>
    </xf>
    <xf numFmtId="10" fontId="5" fillId="0" borderId="35" xfId="2" applyNumberFormat="1" applyFont="1" applyBorder="1" applyAlignment="1">
      <alignment horizontal="center" vertical="center" wrapText="1"/>
    </xf>
    <xf numFmtId="9" fontId="5" fillId="0" borderId="13" xfId="2" applyFont="1" applyBorder="1" applyAlignment="1">
      <alignment horizontal="center" vertical="center" wrapText="1"/>
    </xf>
    <xf numFmtId="9" fontId="5" fillId="0" borderId="14" xfId="2" applyFont="1" applyBorder="1" applyAlignment="1">
      <alignment horizontal="center" vertical="center" wrapText="1"/>
    </xf>
    <xf numFmtId="0" fontId="5" fillId="0" borderId="26" xfId="0" applyFont="1" applyFill="1" applyBorder="1" applyAlignment="1">
      <alignment vertical="center" wrapText="1"/>
    </xf>
    <xf numFmtId="176" fontId="5" fillId="0" borderId="47" xfId="1" applyNumberFormat="1" applyFont="1" applyBorder="1" applyAlignment="1">
      <alignment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5" fillId="0" borderId="50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177" fontId="5" fillId="0" borderId="30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13" xfId="1" applyNumberFormat="1" applyFont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vertical="center" wrapText="1"/>
    </xf>
    <xf numFmtId="176" fontId="5" fillId="4" borderId="24" xfId="1" applyNumberFormat="1" applyFont="1" applyFill="1" applyBorder="1" applyAlignment="1">
      <alignment vertical="center" wrapText="1"/>
    </xf>
    <xf numFmtId="176" fontId="5" fillId="4" borderId="32" xfId="1" applyNumberFormat="1" applyFont="1" applyFill="1" applyBorder="1" applyAlignment="1">
      <alignment vertical="center" wrapText="1"/>
    </xf>
    <xf numFmtId="0" fontId="5" fillId="4" borderId="5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left" vertical="center" indent="1"/>
    </xf>
    <xf numFmtId="0" fontId="5" fillId="0" borderId="45" xfId="0" applyFont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76" fontId="5" fillId="0" borderId="31" xfId="1" applyNumberFormat="1" applyFont="1" applyFill="1" applyBorder="1" applyAlignment="1">
      <alignment horizontal="center" vertical="center"/>
    </xf>
    <xf numFmtId="176" fontId="5" fillId="0" borderId="32" xfId="1" applyNumberFormat="1" applyFont="1" applyFill="1" applyBorder="1" applyAlignment="1">
      <alignment horizontal="center" vertical="center"/>
    </xf>
    <xf numFmtId="176" fontId="5" fillId="0" borderId="29" xfId="1" applyNumberFormat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176" fontId="5" fillId="0" borderId="24" xfId="0" applyNumberFormat="1" applyFont="1" applyFill="1" applyBorder="1" applyAlignment="1">
      <alignment horizontal="center" vertical="center"/>
    </xf>
    <xf numFmtId="176" fontId="5" fillId="0" borderId="32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176" fontId="8" fillId="0" borderId="16" xfId="1" applyNumberFormat="1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25" xfId="0" applyFont="1" applyBorder="1" applyAlignment="1">
      <alignment horizontal="left" vertical="center"/>
    </xf>
    <xf numFmtId="176" fontId="5" fillId="0" borderId="30" xfId="1" applyNumberFormat="1" applyFont="1" applyBorder="1" applyAlignment="1">
      <alignment horizontal="center" vertical="center"/>
    </xf>
    <xf numFmtId="176" fontId="5" fillId="0" borderId="26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6" fontId="5" fillId="0" borderId="24" xfId="1" applyNumberFormat="1" applyFont="1" applyBorder="1" applyAlignment="1">
      <alignment horizontal="center" vertical="center"/>
    </xf>
    <xf numFmtId="176" fontId="5" fillId="0" borderId="28" xfId="1" applyNumberFormat="1" applyFont="1" applyBorder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10" fontId="5" fillId="0" borderId="31" xfId="2" applyNumberFormat="1" applyFont="1" applyBorder="1" applyAlignment="1">
      <alignment horizontal="center" vertical="center"/>
    </xf>
    <xf numFmtId="10" fontId="5" fillId="0" borderId="32" xfId="2" applyNumberFormat="1" applyFont="1" applyBorder="1" applyAlignment="1">
      <alignment horizontal="center" vertical="center"/>
    </xf>
    <xf numFmtId="10" fontId="5" fillId="0" borderId="43" xfId="2" applyNumberFormat="1" applyFont="1" applyBorder="1" applyAlignment="1">
      <alignment horizontal="center" vertical="center"/>
    </xf>
    <xf numFmtId="10" fontId="5" fillId="0" borderId="47" xfId="2" applyNumberFormat="1" applyFont="1" applyBorder="1" applyAlignment="1">
      <alignment horizontal="center" vertical="center"/>
    </xf>
    <xf numFmtId="10" fontId="5" fillId="0" borderId="29" xfId="2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76" fontId="8" fillId="0" borderId="13" xfId="0" applyNumberFormat="1" applyFont="1" applyBorder="1" applyAlignment="1">
      <alignment horizontal="center" vertical="center"/>
    </xf>
    <xf numFmtId="176" fontId="8" fillId="0" borderId="14" xfId="0" applyNumberFormat="1" applyFont="1" applyBorder="1" applyAlignment="1">
      <alignment horizontal="center" vertical="center"/>
    </xf>
    <xf numFmtId="176" fontId="8" fillId="0" borderId="13" xfId="1" applyNumberFormat="1" applyFont="1" applyBorder="1">
      <alignment vertical="center"/>
    </xf>
    <xf numFmtId="176" fontId="8" fillId="0" borderId="14" xfId="1" applyNumberFormat="1" applyFont="1" applyBorder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20" fillId="3" borderId="2" xfId="4" applyFont="1" applyFill="1" applyBorder="1" applyAlignment="1">
      <alignment horizontal="center" vertical="center"/>
    </xf>
    <xf numFmtId="178" fontId="10" fillId="0" borderId="0" xfId="1" applyNumberFormat="1" applyFont="1">
      <alignment vertical="center"/>
    </xf>
    <xf numFmtId="178" fontId="10" fillId="0" borderId="0" xfId="1" applyNumberFormat="1" applyFont="1" applyAlignment="1">
      <alignment horizontal="center" vertical="center"/>
    </xf>
    <xf numFmtId="178" fontId="10" fillId="0" borderId="0" xfId="1" applyNumberFormat="1" applyFont="1" applyBorder="1">
      <alignment vertical="center"/>
    </xf>
    <xf numFmtId="10" fontId="14" fillId="0" borderId="9" xfId="2" applyNumberFormat="1" applyFont="1" applyBorder="1" applyAlignment="1">
      <alignment horizontal="center" vertical="center"/>
    </xf>
    <xf numFmtId="9" fontId="8" fillId="0" borderId="14" xfId="2" applyFont="1" applyBorder="1" applyAlignment="1">
      <alignment horizontal="center" vertical="center"/>
    </xf>
    <xf numFmtId="176" fontId="19" fillId="0" borderId="21" xfId="1" applyNumberFormat="1" applyFont="1" applyBorder="1" applyAlignment="1">
      <alignment horizontal="center" vertical="center"/>
    </xf>
    <xf numFmtId="176" fontId="19" fillId="0" borderId="2" xfId="1" applyNumberFormat="1" applyFont="1" applyBorder="1" applyAlignment="1">
      <alignment horizontal="center" vertical="center"/>
    </xf>
    <xf numFmtId="176" fontId="22" fillId="0" borderId="0" xfId="1" applyNumberFormat="1" applyFont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14" fontId="27" fillId="0" borderId="2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1" xfId="4" applyFont="1" applyBorder="1" applyAlignment="1">
      <alignment horizontal="left" vertical="top"/>
    </xf>
    <xf numFmtId="0" fontId="27" fillId="0" borderId="11" xfId="0" applyFont="1" applyBorder="1" applyAlignment="1">
      <alignment horizontal="center" vertical="center"/>
    </xf>
    <xf numFmtId="14" fontId="27" fillId="0" borderId="11" xfId="0" applyNumberFormat="1" applyFont="1" applyBorder="1" applyAlignment="1">
      <alignment horizontal="center" vertical="center"/>
    </xf>
    <xf numFmtId="0" fontId="27" fillId="0" borderId="2" xfId="4" applyFont="1" applyBorder="1" applyAlignment="1">
      <alignment horizontal="left" vertical="top"/>
    </xf>
    <xf numFmtId="0" fontId="27" fillId="0" borderId="2" xfId="4" applyFont="1" applyBorder="1" applyAlignment="1">
      <alignment horizontal="left" vertical="center"/>
    </xf>
    <xf numFmtId="0" fontId="23" fillId="5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176" fontId="5" fillId="5" borderId="2" xfId="1" applyNumberFormat="1" applyFont="1" applyFill="1" applyBorder="1" applyAlignment="1">
      <alignment horizontal="center" vertical="center"/>
    </xf>
    <xf numFmtId="176" fontId="5" fillId="5" borderId="6" xfId="1" applyNumberFormat="1" applyFont="1" applyFill="1" applyBorder="1" applyAlignment="1">
      <alignment horizontal="center" vertical="center"/>
    </xf>
    <xf numFmtId="0" fontId="23" fillId="5" borderId="23" xfId="0" applyFont="1" applyFill="1" applyBorder="1" applyAlignment="1">
      <alignment horizontal="left" vertical="center"/>
    </xf>
    <xf numFmtId="0" fontId="5" fillId="5" borderId="18" xfId="0" applyFont="1" applyFill="1" applyBorder="1" applyAlignment="1">
      <alignment horizontal="center" vertical="center"/>
    </xf>
    <xf numFmtId="176" fontId="5" fillId="0" borderId="51" xfId="1" applyNumberFormat="1" applyFont="1" applyBorder="1" applyAlignment="1">
      <alignment vertical="center" wrapText="1"/>
    </xf>
    <xf numFmtId="0" fontId="5" fillId="0" borderId="42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0" fontId="5" fillId="0" borderId="28" xfId="0" applyFont="1" applyBorder="1" applyAlignment="1">
      <alignment horizontal="center" vertical="center"/>
    </xf>
    <xf numFmtId="176" fontId="8" fillId="0" borderId="13" xfId="0" applyNumberFormat="1" applyFont="1" applyBorder="1">
      <alignment vertical="center"/>
    </xf>
    <xf numFmtId="10" fontId="8" fillId="0" borderId="14" xfId="2" applyNumberFormat="1" applyFont="1" applyFill="1" applyBorder="1" applyAlignment="1">
      <alignment horizontal="center" vertical="center"/>
    </xf>
    <xf numFmtId="10" fontId="8" fillId="0" borderId="14" xfId="2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6" fillId="0" borderId="2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0" fontId="14" fillId="0" borderId="37" xfId="2" applyNumberFormat="1" applyFont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horizontal="center" vertical="center"/>
    </xf>
    <xf numFmtId="14" fontId="31" fillId="0" borderId="2" xfId="0" applyNumberFormat="1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4" xfId="0" applyFont="1" applyFill="1" applyBorder="1" applyAlignment="1">
      <alignment horizontal="center" vertical="center"/>
    </xf>
    <xf numFmtId="49" fontId="5" fillId="0" borderId="57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10" borderId="30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2" borderId="58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5" fillId="13" borderId="58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49" fontId="5" fillId="0" borderId="59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3" xfId="0" applyFont="1" applyFill="1" applyBorder="1" applyAlignment="1">
      <alignment horizontal="center" vertical="center"/>
    </xf>
    <xf numFmtId="2" fontId="5" fillId="11" borderId="42" xfId="0" applyNumberFormat="1" applyFont="1" applyFill="1" applyBorder="1" applyAlignment="1">
      <alignment horizontal="center" vertical="center"/>
    </xf>
    <xf numFmtId="179" fontId="5" fillId="11" borderId="0" xfId="0" applyNumberFormat="1" applyFont="1" applyFill="1" applyBorder="1" applyAlignment="1">
      <alignment horizontal="center" vertical="center"/>
    </xf>
    <xf numFmtId="0" fontId="5" fillId="11" borderId="43" xfId="0" applyFont="1" applyFill="1" applyBorder="1" applyAlignment="1">
      <alignment horizontal="center" vertical="center"/>
    </xf>
    <xf numFmtId="2" fontId="5" fillId="12" borderId="42" xfId="0" applyNumberFormat="1" applyFont="1" applyFill="1" applyBorder="1" applyAlignment="1">
      <alignment horizontal="center" vertical="center"/>
    </xf>
    <xf numFmtId="179" fontId="5" fillId="12" borderId="0" xfId="0" applyNumberFormat="1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horizontal="center" vertical="center"/>
    </xf>
    <xf numFmtId="2" fontId="5" fillId="13" borderId="42" xfId="0" applyNumberFormat="1" applyFont="1" applyFill="1" applyBorder="1" applyAlignment="1">
      <alignment horizontal="center" vertical="center"/>
    </xf>
    <xf numFmtId="179" fontId="5" fillId="13" borderId="0" xfId="0" applyNumberFormat="1" applyFont="1" applyFill="1" applyBorder="1" applyAlignment="1">
      <alignment horizontal="center" vertical="center"/>
    </xf>
    <xf numFmtId="0" fontId="5" fillId="13" borderId="43" xfId="0" applyFont="1" applyFill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179" fontId="5" fillId="11" borderId="24" xfId="0" applyNumberFormat="1" applyFont="1" applyFill="1" applyBorder="1" applyAlignment="1">
      <alignment horizontal="center" vertical="center"/>
    </xf>
    <xf numFmtId="179" fontId="5" fillId="12" borderId="24" xfId="0" applyNumberFormat="1" applyFont="1" applyFill="1" applyBorder="1" applyAlignment="1">
      <alignment horizontal="center" vertical="center"/>
    </xf>
    <xf numFmtId="179" fontId="5" fillId="13" borderId="24" xfId="0" applyNumberFormat="1" applyFont="1" applyFill="1" applyBorder="1" applyAlignment="1">
      <alignment horizontal="center" vertical="center"/>
    </xf>
    <xf numFmtId="0" fontId="5" fillId="11" borderId="42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5" fillId="13" borderId="42" xfId="0" applyFont="1" applyFill="1" applyBorder="1" applyAlignment="1">
      <alignment horizontal="center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10" borderId="0" xfId="0" applyNumberFormat="1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10" borderId="61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49" fontId="5" fillId="0" borderId="63" xfId="0" applyNumberFormat="1" applyFont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/>
    </xf>
    <xf numFmtId="0" fontId="5" fillId="12" borderId="62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10" borderId="60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179" fontId="5" fillId="0" borderId="61" xfId="0" applyNumberFormat="1" applyFont="1" applyBorder="1" applyAlignment="1">
      <alignment horizontal="center" vertical="center"/>
    </xf>
    <xf numFmtId="2" fontId="5" fillId="0" borderId="61" xfId="0" applyNumberFormat="1" applyFont="1" applyBorder="1" applyAlignment="1">
      <alignment horizontal="center" vertical="center"/>
    </xf>
    <xf numFmtId="0" fontId="5" fillId="12" borderId="45" xfId="0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horizontal="center" vertical="center"/>
    </xf>
    <xf numFmtId="0" fontId="5" fillId="12" borderId="47" xfId="0" applyFont="1" applyFill="1" applyBorder="1" applyAlignment="1">
      <alignment horizontal="center" vertical="center"/>
    </xf>
    <xf numFmtId="2" fontId="5" fillId="12" borderId="0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/>
    </xf>
    <xf numFmtId="2" fontId="5" fillId="12" borderId="24" xfId="0" applyNumberFormat="1" applyFont="1" applyFill="1" applyBorder="1" applyAlignment="1">
      <alignment horizontal="center" vertical="center"/>
    </xf>
    <xf numFmtId="0" fontId="5" fillId="13" borderId="60" xfId="0" applyFont="1" applyFill="1" applyBorder="1" applyAlignment="1">
      <alignment horizontal="center" vertical="center"/>
    </xf>
    <xf numFmtId="2" fontId="5" fillId="13" borderId="24" xfId="0" applyNumberFormat="1" applyFont="1" applyFill="1" applyBorder="1" applyAlignment="1">
      <alignment horizontal="center" vertical="center"/>
    </xf>
    <xf numFmtId="2" fontId="5" fillId="13" borderId="0" xfId="0" applyNumberFormat="1" applyFont="1" applyFill="1" applyBorder="1" applyAlignment="1">
      <alignment horizontal="center" vertical="center"/>
    </xf>
    <xf numFmtId="0" fontId="5" fillId="11" borderId="61" xfId="0" applyFont="1" applyFill="1" applyBorder="1" applyAlignment="1">
      <alignment horizontal="center" vertical="center"/>
    </xf>
    <xf numFmtId="2" fontId="5" fillId="12" borderId="61" xfId="0" applyNumberFormat="1" applyFont="1" applyFill="1" applyBorder="1" applyAlignment="1">
      <alignment horizontal="center" vertical="center"/>
    </xf>
    <xf numFmtId="2" fontId="5" fillId="13" borderId="61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76" fontId="5" fillId="0" borderId="34" xfId="1" applyNumberFormat="1" applyFont="1" applyBorder="1" applyAlignment="1">
      <alignment horizontal="center" vertical="center" wrapText="1"/>
    </xf>
    <xf numFmtId="177" fontId="5" fillId="0" borderId="34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22" fillId="0" borderId="53" xfId="0" applyFont="1" applyBorder="1" applyAlignment="1">
      <alignment horizontal="center" vertical="center"/>
    </xf>
    <xf numFmtId="0" fontId="22" fillId="0" borderId="52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0" fillId="3" borderId="52" xfId="0" applyNumberFormat="1" applyFont="1" applyFill="1" applyBorder="1" applyAlignment="1">
      <alignment horizontal="center" vertical="center"/>
    </xf>
    <xf numFmtId="14" fontId="22" fillId="0" borderId="52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3" fontId="27" fillId="3" borderId="11" xfId="1" applyNumberFormat="1" applyFont="1" applyFill="1" applyBorder="1" applyAlignment="1">
      <alignment horizontal="center" vertical="center"/>
    </xf>
    <xf numFmtId="3" fontId="20" fillId="3" borderId="2" xfId="1" applyNumberFormat="1" applyFont="1" applyFill="1" applyBorder="1" applyAlignment="1">
      <alignment horizontal="center" vertical="center"/>
    </xf>
    <xf numFmtId="0" fontId="5" fillId="0" borderId="60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11" borderId="60" xfId="0" applyNumberFormat="1" applyFont="1" applyFill="1" applyBorder="1" applyAlignment="1">
      <alignment horizontal="center" vertical="center"/>
    </xf>
    <xf numFmtId="3" fontId="20" fillId="3" borderId="52" xfId="1" applyNumberFormat="1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11" borderId="23" xfId="0" applyNumberFormat="1" applyFont="1" applyFill="1" applyBorder="1" applyAlignment="1">
      <alignment horizontal="center" vertical="center"/>
    </xf>
    <xf numFmtId="0" fontId="5" fillId="0" borderId="26" xfId="0" applyFont="1" applyBorder="1">
      <alignment vertical="center"/>
    </xf>
    <xf numFmtId="179" fontId="5" fillId="0" borderId="24" xfId="0" applyNumberFormat="1" applyFont="1" applyBorder="1" applyAlignment="1">
      <alignment horizontal="center" vertical="center"/>
    </xf>
    <xf numFmtId="0" fontId="5" fillId="13" borderId="47" xfId="0" applyFont="1" applyFill="1" applyBorder="1" applyAlignment="1">
      <alignment horizontal="center" vertical="center"/>
    </xf>
    <xf numFmtId="0" fontId="5" fillId="10" borderId="60" xfId="0" applyNumberFormat="1" applyFont="1" applyFill="1" applyBorder="1" applyAlignment="1">
      <alignment horizontal="center" vertical="center"/>
    </xf>
    <xf numFmtId="0" fontId="5" fillId="12" borderId="23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5" fillId="10" borderId="23" xfId="0" applyNumberFormat="1" applyFont="1" applyFill="1" applyBorder="1" applyAlignment="1">
      <alignment horizontal="center" vertical="center"/>
    </xf>
    <xf numFmtId="177" fontId="5" fillId="0" borderId="65" xfId="0" applyNumberFormat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176" fontId="5" fillId="0" borderId="65" xfId="1" applyNumberFormat="1" applyFont="1" applyBorder="1" applyAlignment="1">
      <alignment vertical="center" wrapText="1"/>
    </xf>
    <xf numFmtId="10" fontId="5" fillId="0" borderId="65" xfId="2" applyNumberFormat="1" applyFont="1" applyBorder="1" applyAlignment="1">
      <alignment horizontal="center" vertical="center" wrapText="1"/>
    </xf>
    <xf numFmtId="10" fontId="5" fillId="0" borderId="66" xfId="2" applyNumberFormat="1" applyFont="1" applyBorder="1" applyAlignment="1">
      <alignment horizontal="center" vertical="center" wrapText="1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2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horizontal="center" vertical="center" wrapText="1"/>
    </xf>
    <xf numFmtId="10" fontId="5" fillId="0" borderId="0" xfId="0" applyNumberFormat="1" applyFont="1" applyBorder="1" applyAlignment="1">
      <alignment horizontal="center" vertical="center" wrapText="1"/>
    </xf>
    <xf numFmtId="0" fontId="22" fillId="0" borderId="2" xfId="4" applyFont="1" applyBorder="1" applyAlignment="1">
      <alignment horizontal="left" vertical="top"/>
    </xf>
    <xf numFmtId="43" fontId="6" fillId="0" borderId="0" xfId="1" applyFont="1">
      <alignment vertical="center"/>
    </xf>
    <xf numFmtId="43" fontId="6" fillId="0" borderId="0" xfId="1" applyFont="1" applyBorder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43" fontId="6" fillId="0" borderId="5" xfId="1" applyFont="1" applyBorder="1" applyAlignment="1">
      <alignment horizontal="center" vertical="center"/>
    </xf>
    <xf numFmtId="43" fontId="7" fillId="0" borderId="38" xfId="1" applyFont="1" applyBorder="1" applyAlignment="1">
      <alignment horizontal="center" vertical="center"/>
    </xf>
    <xf numFmtId="43" fontId="6" fillId="0" borderId="0" xfId="1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3" fontId="20" fillId="3" borderId="11" xfId="1" applyNumberFormat="1" applyFont="1" applyFill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14" borderId="12" xfId="0" applyFont="1" applyFill="1" applyBorder="1" applyAlignment="1">
      <alignment horizontal="center" vertical="center" wrapText="1"/>
    </xf>
    <xf numFmtId="0" fontId="5" fillId="14" borderId="13" xfId="0" applyFont="1" applyFill="1" applyBorder="1" applyAlignment="1">
      <alignment horizontal="center" vertical="center" wrapText="1"/>
    </xf>
    <xf numFmtId="0" fontId="5" fillId="14" borderId="66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58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4" borderId="24" xfId="0" applyFont="1" applyFill="1" applyBorder="1" applyAlignment="1">
      <alignment horizontal="center" vertical="center"/>
    </xf>
    <xf numFmtId="0" fontId="5" fillId="14" borderId="32" xfId="0" applyFont="1" applyFill="1" applyBorder="1" applyAlignment="1">
      <alignment horizontal="center" vertical="center"/>
    </xf>
    <xf numFmtId="0" fontId="5" fillId="14" borderId="42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4" borderId="43" xfId="0" applyFont="1" applyFill="1" applyBorder="1" applyAlignment="1">
      <alignment horizontal="center" vertical="center"/>
    </xf>
    <xf numFmtId="2" fontId="5" fillId="14" borderId="24" xfId="0" applyNumberFormat="1" applyFont="1" applyFill="1" applyBorder="1" applyAlignment="1">
      <alignment horizontal="center" vertical="center"/>
    </xf>
    <xf numFmtId="0" fontId="5" fillId="14" borderId="60" xfId="0" applyFont="1" applyFill="1" applyBorder="1" applyAlignment="1">
      <alignment horizontal="center" vertical="center"/>
    </xf>
    <xf numFmtId="0" fontId="5" fillId="14" borderId="61" xfId="0" applyFont="1" applyFill="1" applyBorder="1" applyAlignment="1">
      <alignment horizontal="center" vertical="center"/>
    </xf>
    <xf numFmtId="0" fontId="5" fillId="14" borderId="42" xfId="0" applyNumberFormat="1" applyFont="1" applyFill="1" applyBorder="1" applyAlignment="1">
      <alignment horizontal="center" vertical="center"/>
    </xf>
    <xf numFmtId="0" fontId="5" fillId="14" borderId="23" xfId="0" applyNumberFormat="1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/>
    </xf>
    <xf numFmtId="0" fontId="5" fillId="12" borderId="60" xfId="0" applyNumberFormat="1" applyFont="1" applyFill="1" applyBorder="1" applyAlignment="1">
      <alignment horizontal="center" vertical="center"/>
    </xf>
    <xf numFmtId="3" fontId="27" fillId="3" borderId="2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7" fillId="0" borderId="20" xfId="1" applyNumberFormat="1" applyFont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176" fontId="5" fillId="5" borderId="30" xfId="1" applyNumberFormat="1" applyFont="1" applyFill="1" applyBorder="1" applyAlignment="1">
      <alignment horizontal="center" vertical="center"/>
    </xf>
    <xf numFmtId="10" fontId="5" fillId="5" borderId="30" xfId="2" applyNumberFormat="1" applyFont="1" applyFill="1" applyBorder="1" applyAlignment="1">
      <alignment horizontal="center" vertical="center"/>
    </xf>
    <xf numFmtId="10" fontId="5" fillId="5" borderId="31" xfId="2" applyNumberFormat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/>
    </xf>
    <xf numFmtId="43" fontId="26" fillId="0" borderId="21" xfId="1" applyFont="1" applyFill="1" applyBorder="1" applyAlignment="1">
      <alignment horizontal="center" vertical="center" wrapText="1"/>
    </xf>
    <xf numFmtId="0" fontId="28" fillId="0" borderId="1" xfId="1" applyNumberFormat="1" applyFont="1" applyBorder="1" applyAlignment="1">
      <alignment horizontal="center" vertical="center" wrapText="1"/>
    </xf>
    <xf numFmtId="176" fontId="5" fillId="2" borderId="0" xfId="1" applyNumberFormat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26" fillId="15" borderId="21" xfId="0" applyFont="1" applyFill="1" applyBorder="1" applyAlignment="1">
      <alignment horizontal="center" vertical="center"/>
    </xf>
    <xf numFmtId="176" fontId="26" fillId="15" borderId="21" xfId="1" applyNumberFormat="1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28" fillId="15" borderId="2" xfId="4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76" fontId="5" fillId="15" borderId="0" xfId="1" applyNumberFormat="1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5" fillId="3" borderId="61" xfId="0" applyFont="1" applyFill="1" applyBorder="1" applyAlignment="1">
      <alignment horizontal="center" vertical="center"/>
    </xf>
    <xf numFmtId="0" fontId="5" fillId="3" borderId="42" xfId="0" applyNumberFormat="1" applyFont="1" applyFill="1" applyBorder="1" applyAlignment="1">
      <alignment horizontal="center" vertical="center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3" borderId="47" xfId="0" applyFont="1" applyFill="1" applyBorder="1" applyAlignment="1">
      <alignment horizontal="center" vertical="center"/>
    </xf>
    <xf numFmtId="0" fontId="5" fillId="3" borderId="66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7" fillId="0" borderId="52" xfId="0" applyFont="1" applyBorder="1" applyAlignment="1">
      <alignment horizontal="left" vertical="center"/>
    </xf>
    <xf numFmtId="14" fontId="27" fillId="0" borderId="52" xfId="0" applyNumberFormat="1" applyFont="1" applyBorder="1" applyAlignment="1">
      <alignment horizontal="center" vertical="center"/>
    </xf>
    <xf numFmtId="0" fontId="27" fillId="3" borderId="52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14" fontId="20" fillId="0" borderId="52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4" fontId="28" fillId="0" borderId="19" xfId="0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43" fontId="28" fillId="0" borderId="1" xfId="1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176" fontId="42" fillId="0" borderId="21" xfId="1" applyNumberFormat="1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4" fillId="0" borderId="0" xfId="0" applyFont="1" applyFill="1">
      <alignment vertical="center"/>
    </xf>
    <xf numFmtId="43" fontId="42" fillId="0" borderId="21" xfId="1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0" fontId="45" fillId="0" borderId="7" xfId="0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/>
    </xf>
    <xf numFmtId="0" fontId="45" fillId="0" borderId="8" xfId="0" applyFont="1" applyFill="1" applyBorder="1" applyAlignment="1">
      <alignment horizontal="center" vertical="center"/>
    </xf>
    <xf numFmtId="176" fontId="45" fillId="0" borderId="8" xfId="1" applyNumberFormat="1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43" fontId="45" fillId="0" borderId="8" xfId="1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40" fillId="0" borderId="21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14" fontId="28" fillId="0" borderId="21" xfId="0" applyNumberFormat="1" applyFont="1" applyFill="1" applyBorder="1" applyAlignment="1">
      <alignment horizontal="center" vertical="center"/>
    </xf>
    <xf numFmtId="14" fontId="28" fillId="0" borderId="22" xfId="0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14" fontId="28" fillId="0" borderId="11" xfId="0" applyNumberFormat="1" applyFont="1" applyFill="1" applyBorder="1" applyAlignment="1">
      <alignment horizontal="center" vertical="center"/>
    </xf>
    <xf numFmtId="3" fontId="28" fillId="0" borderId="0" xfId="0" applyNumberFormat="1" applyFont="1" applyFill="1">
      <alignment vertical="center"/>
    </xf>
    <xf numFmtId="0" fontId="28" fillId="0" borderId="53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28" fillId="0" borderId="52" xfId="0" applyFont="1" applyFill="1" applyBorder="1" applyAlignment="1">
      <alignment horizontal="center" vertical="center"/>
    </xf>
    <xf numFmtId="14" fontId="28" fillId="0" borderId="52" xfId="0" applyNumberFormat="1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14" fontId="28" fillId="0" borderId="54" xfId="0" applyNumberFormat="1" applyFont="1" applyFill="1" applyBorder="1" applyAlignment="1">
      <alignment horizontal="center" vertical="center"/>
    </xf>
    <xf numFmtId="10" fontId="28" fillId="0" borderId="0" xfId="2" applyNumberFormat="1" applyFont="1" applyFill="1">
      <alignment vertical="center"/>
    </xf>
    <xf numFmtId="0" fontId="28" fillId="0" borderId="0" xfId="0" applyFont="1" applyFill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76" fontId="28" fillId="0" borderId="0" xfId="1" applyNumberFormat="1" applyFont="1" applyFill="1" applyAlignment="1">
      <alignment horizontal="center" vertical="center"/>
    </xf>
    <xf numFmtId="43" fontId="28" fillId="0" borderId="0" xfId="1" applyFont="1" applyFill="1" applyAlignment="1">
      <alignment horizontal="center" vertical="center"/>
    </xf>
    <xf numFmtId="4" fontId="28" fillId="0" borderId="0" xfId="0" applyNumberFormat="1" applyFont="1" applyFill="1" applyAlignment="1">
      <alignment horizontal="center" vertical="center"/>
    </xf>
    <xf numFmtId="0" fontId="41" fillId="0" borderId="0" xfId="0" applyFont="1" applyFill="1">
      <alignment vertical="center"/>
    </xf>
    <xf numFmtId="43" fontId="31" fillId="0" borderId="1" xfId="1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3" fontId="31" fillId="0" borderId="0" xfId="0" applyNumberFormat="1" applyFont="1" applyFill="1">
      <alignment vertical="center"/>
    </xf>
    <xf numFmtId="0" fontId="5" fillId="0" borderId="66" xfId="0" applyFont="1" applyBorder="1" applyAlignment="1">
      <alignment horizontal="center" vertical="center"/>
    </xf>
    <xf numFmtId="0" fontId="28" fillId="16" borderId="0" xfId="0" applyFont="1" applyFill="1">
      <alignment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 wrapText="1"/>
    </xf>
    <xf numFmtId="0" fontId="28" fillId="16" borderId="13" xfId="0" applyFont="1" applyFill="1" applyBorder="1" applyAlignment="1">
      <alignment horizontal="center" vertical="center"/>
    </xf>
    <xf numFmtId="0" fontId="28" fillId="16" borderId="3" xfId="0" applyFont="1" applyFill="1" applyBorder="1" applyAlignment="1">
      <alignment horizontal="center" vertical="center"/>
    </xf>
    <xf numFmtId="0" fontId="28" fillId="16" borderId="58" xfId="0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23" xfId="0" applyFont="1" applyFill="1" applyBorder="1" applyAlignment="1">
      <alignment horizontal="center" vertical="center"/>
    </xf>
    <xf numFmtId="0" fontId="28" fillId="16" borderId="24" xfId="0" applyFont="1" applyFill="1" applyBorder="1" applyAlignment="1">
      <alignment horizontal="center" vertical="center"/>
    </xf>
    <xf numFmtId="0" fontId="28" fillId="16" borderId="32" xfId="0" applyFont="1" applyFill="1" applyBorder="1" applyAlignment="1">
      <alignment horizontal="center" vertical="center"/>
    </xf>
    <xf numFmtId="0" fontId="28" fillId="16" borderId="42" xfId="0" applyFont="1" applyFill="1" applyBorder="1" applyAlignment="1">
      <alignment horizontal="center" vertical="center"/>
    </xf>
    <xf numFmtId="0" fontId="28" fillId="16" borderId="0" xfId="0" applyFont="1" applyFill="1" applyBorder="1" applyAlignment="1">
      <alignment horizontal="center" vertical="center"/>
    </xf>
    <xf numFmtId="0" fontId="28" fillId="16" borderId="43" xfId="0" applyFont="1" applyFill="1" applyBorder="1" applyAlignment="1">
      <alignment horizontal="center" vertical="center"/>
    </xf>
    <xf numFmtId="2" fontId="28" fillId="16" borderId="24" xfId="0" applyNumberFormat="1" applyFont="1" applyFill="1" applyBorder="1" applyAlignment="1">
      <alignment horizontal="center" vertical="center"/>
    </xf>
    <xf numFmtId="0" fontId="28" fillId="16" borderId="60" xfId="0" applyFont="1" applyFill="1" applyBorder="1" applyAlignment="1">
      <alignment horizontal="center" vertical="center"/>
    </xf>
    <xf numFmtId="0" fontId="28" fillId="16" borderId="61" xfId="0" applyFont="1" applyFill="1" applyBorder="1" applyAlignment="1">
      <alignment horizontal="center" vertical="center"/>
    </xf>
    <xf numFmtId="0" fontId="28" fillId="16" borderId="42" xfId="0" applyNumberFormat="1" applyFont="1" applyFill="1" applyBorder="1" applyAlignment="1">
      <alignment horizontal="center" vertical="center"/>
    </xf>
    <xf numFmtId="0" fontId="28" fillId="16" borderId="23" xfId="0" applyNumberFormat="1" applyFont="1" applyFill="1" applyBorder="1" applyAlignment="1">
      <alignment horizontal="center" vertical="center"/>
    </xf>
    <xf numFmtId="0" fontId="28" fillId="16" borderId="62" xfId="0" applyFont="1" applyFill="1" applyBorder="1" applyAlignment="1">
      <alignment horizontal="center" vertical="center"/>
    </xf>
    <xf numFmtId="0" fontId="28" fillId="16" borderId="47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14" fontId="28" fillId="0" borderId="19" xfId="0" applyNumberFormat="1" applyFont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52" xfId="0" applyFont="1" applyFill="1" applyBorder="1" applyAlignment="1">
      <alignment horizontal="center" vertical="center"/>
    </xf>
    <xf numFmtId="0" fontId="28" fillId="15" borderId="54" xfId="0" applyFont="1" applyFill="1" applyBorder="1" applyAlignment="1">
      <alignment horizontal="center" vertical="center"/>
    </xf>
    <xf numFmtId="14" fontId="28" fillId="0" borderId="6" xfId="0" applyNumberFormat="1" applyFont="1" applyBorder="1" applyAlignment="1">
      <alignment horizontal="center" vertical="center"/>
    </xf>
    <xf numFmtId="0" fontId="0" fillId="0" borderId="0" xfId="0" applyAlignment="1"/>
    <xf numFmtId="10" fontId="14" fillId="0" borderId="2" xfId="2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/>
    </xf>
    <xf numFmtId="10" fontId="15" fillId="0" borderId="2" xfId="2" applyNumberFormat="1" applyFont="1" applyBorder="1" applyAlignment="1">
      <alignment horizontal="center" vertical="center"/>
    </xf>
    <xf numFmtId="176" fontId="15" fillId="0" borderId="2" xfId="1" applyNumberFormat="1" applyFont="1" applyBorder="1" applyAlignment="1">
      <alignment horizontal="center" vertical="center"/>
    </xf>
    <xf numFmtId="10" fontId="14" fillId="0" borderId="67" xfId="2" applyNumberFormat="1" applyFont="1" applyBorder="1" applyAlignment="1">
      <alignment horizontal="center" vertical="center"/>
    </xf>
    <xf numFmtId="10" fontId="15" fillId="0" borderId="67" xfId="2" applyNumberFormat="1" applyFont="1" applyBorder="1" applyAlignment="1">
      <alignment horizontal="center" vertical="center"/>
    </xf>
    <xf numFmtId="10" fontId="15" fillId="0" borderId="68" xfId="2" applyNumberFormat="1" applyFont="1" applyBorder="1" applyAlignment="1">
      <alignment horizontal="center" vertical="center"/>
    </xf>
    <xf numFmtId="10" fontId="14" fillId="0" borderId="69" xfId="2" applyNumberFormat="1" applyFont="1" applyBorder="1" applyAlignment="1">
      <alignment horizontal="center" vertical="center"/>
    </xf>
    <xf numFmtId="10" fontId="14" fillId="0" borderId="24" xfId="2" applyNumberFormat="1" applyFont="1" applyBorder="1" applyAlignment="1">
      <alignment horizontal="center" vertical="center"/>
    </xf>
    <xf numFmtId="10" fontId="15" fillId="0" borderId="24" xfId="2" applyNumberFormat="1" applyFont="1" applyBorder="1" applyAlignment="1">
      <alignment horizontal="center" vertical="center"/>
    </xf>
    <xf numFmtId="10" fontId="15" fillId="0" borderId="34" xfId="2" applyNumberFormat="1" applyFont="1" applyBorder="1" applyAlignment="1">
      <alignment horizontal="center" vertical="center"/>
    </xf>
    <xf numFmtId="10" fontId="14" fillId="0" borderId="13" xfId="2" applyNumberFormat="1" applyFon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43" fontId="14" fillId="0" borderId="70" xfId="1" applyFont="1" applyBorder="1" applyAlignment="1">
      <alignment horizontal="center" vertical="center"/>
    </xf>
    <xf numFmtId="3" fontId="14" fillId="0" borderId="70" xfId="0" applyNumberFormat="1" applyFont="1" applyBorder="1" applyAlignment="1">
      <alignment horizontal="center" vertical="center"/>
    </xf>
    <xf numFmtId="10" fontId="14" fillId="0" borderId="70" xfId="2" applyNumberFormat="1" applyFont="1" applyBorder="1" applyAlignment="1">
      <alignment horizontal="center" vertical="center"/>
    </xf>
    <xf numFmtId="10" fontId="15" fillId="0" borderId="54" xfId="2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3" fontId="28" fillId="0" borderId="2" xfId="0" applyNumberFormat="1" applyFont="1" applyBorder="1" applyAlignment="1">
      <alignment horizontal="center"/>
    </xf>
    <xf numFmtId="0" fontId="28" fillId="0" borderId="2" xfId="0" applyNumberFormat="1" applyFont="1" applyBorder="1" applyAlignment="1">
      <alignment horizontal="center"/>
    </xf>
    <xf numFmtId="4" fontId="28" fillId="0" borderId="2" xfId="0" applyNumberFormat="1" applyFont="1" applyBorder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6" fillId="0" borderId="54" xfId="0" applyNumberFormat="1" applyFont="1" applyBorder="1" applyAlignment="1">
      <alignment horizontal="center"/>
    </xf>
    <xf numFmtId="3" fontId="7" fillId="0" borderId="70" xfId="0" applyNumberFormat="1" applyFont="1" applyBorder="1" applyAlignment="1">
      <alignment horizontal="center"/>
    </xf>
    <xf numFmtId="3" fontId="31" fillId="0" borderId="2" xfId="0" applyNumberFormat="1" applyFont="1" applyBorder="1" applyAlignment="1">
      <alignment horizontal="center"/>
    </xf>
    <xf numFmtId="0" fontId="31" fillId="0" borderId="2" xfId="0" applyNumberFormat="1" applyFont="1" applyBorder="1" applyAlignment="1">
      <alignment horizontal="center"/>
    </xf>
    <xf numFmtId="0" fontId="31" fillId="15" borderId="2" xfId="0" applyFont="1" applyFill="1" applyBorder="1" applyAlignment="1">
      <alignment horizontal="center" vertical="center"/>
    </xf>
    <xf numFmtId="14" fontId="31" fillId="0" borderId="19" xfId="0" applyNumberFormat="1" applyFont="1" applyBorder="1" applyAlignment="1">
      <alignment horizontal="center" vertical="center"/>
    </xf>
    <xf numFmtId="0" fontId="31" fillId="15" borderId="52" xfId="0" applyFont="1" applyFill="1" applyBorder="1" applyAlignment="1">
      <alignment horizontal="center" vertical="center"/>
    </xf>
    <xf numFmtId="14" fontId="31" fillId="0" borderId="52" xfId="0" applyNumberFormat="1" applyFont="1" applyFill="1" applyBorder="1" applyAlignment="1">
      <alignment horizontal="center" vertical="center"/>
    </xf>
    <xf numFmtId="14" fontId="31" fillId="0" borderId="6" xfId="0" applyNumberFormat="1" applyFont="1" applyBorder="1" applyAlignment="1">
      <alignment horizontal="center" vertical="center"/>
    </xf>
    <xf numFmtId="176" fontId="8" fillId="0" borderId="52" xfId="1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/>
    </xf>
    <xf numFmtId="43" fontId="8" fillId="0" borderId="52" xfId="1" applyFont="1" applyFill="1" applyBorder="1" applyAlignment="1">
      <alignment horizontal="center" vertical="center" wrapText="1"/>
    </xf>
    <xf numFmtId="176" fontId="19" fillId="0" borderId="2" xfId="1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" fontId="32" fillId="0" borderId="2" xfId="0" applyNumberFormat="1" applyFont="1" applyBorder="1" applyAlignment="1">
      <alignment horizontal="center"/>
    </xf>
    <xf numFmtId="0" fontId="32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3" fontId="30" fillId="0" borderId="2" xfId="0" applyNumberFormat="1" applyFont="1" applyBorder="1" applyAlignment="1">
      <alignment horizontal="center"/>
    </xf>
    <xf numFmtId="0" fontId="30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3" fontId="30" fillId="15" borderId="2" xfId="0" applyNumberFormat="1" applyFont="1" applyFill="1" applyBorder="1" applyAlignment="1">
      <alignment horizontal="center"/>
    </xf>
    <xf numFmtId="0" fontId="30" fillId="15" borderId="2" xfId="0" applyNumberFormat="1" applyFont="1" applyFill="1" applyBorder="1" applyAlignment="1">
      <alignment horizontal="center"/>
    </xf>
    <xf numFmtId="0" fontId="30" fillId="15" borderId="2" xfId="0" applyFont="1" applyFill="1" applyBorder="1" applyAlignment="1">
      <alignment horizontal="center"/>
    </xf>
    <xf numFmtId="3" fontId="32" fillId="15" borderId="2" xfId="0" applyNumberFormat="1" applyFont="1" applyFill="1" applyBorder="1" applyAlignment="1">
      <alignment horizontal="center"/>
    </xf>
    <xf numFmtId="0" fontId="32" fillId="15" borderId="2" xfId="0" applyNumberFormat="1" applyFont="1" applyFill="1" applyBorder="1" applyAlignment="1">
      <alignment horizontal="center"/>
    </xf>
    <xf numFmtId="0" fontId="22" fillId="15" borderId="2" xfId="0" applyNumberFormat="1" applyFont="1" applyFill="1" applyBorder="1" applyAlignment="1">
      <alignment horizontal="center" vertical="center"/>
    </xf>
    <xf numFmtId="0" fontId="30" fillId="0" borderId="0" xfId="0" applyFont="1" applyAlignment="1"/>
    <xf numFmtId="3" fontId="30" fillId="0" borderId="0" xfId="0" applyNumberFormat="1" applyFont="1" applyAlignment="1"/>
    <xf numFmtId="3" fontId="28" fillId="0" borderId="11" xfId="0" applyNumberFormat="1" applyFont="1" applyBorder="1" applyAlignment="1">
      <alignment horizontal="center"/>
    </xf>
    <xf numFmtId="3" fontId="28" fillId="0" borderId="54" xfId="0" applyNumberFormat="1" applyFont="1" applyBorder="1" applyAlignment="1">
      <alignment horizontal="center"/>
    </xf>
    <xf numFmtId="0" fontId="44" fillId="0" borderId="26" xfId="0" applyFont="1" applyFill="1" applyBorder="1">
      <alignment vertical="center"/>
    </xf>
    <xf numFmtId="0" fontId="28" fillId="0" borderId="26" xfId="0" applyFont="1" applyFill="1" applyBorder="1">
      <alignment vertical="center"/>
    </xf>
    <xf numFmtId="0" fontId="41" fillId="0" borderId="61" xfId="0" applyFont="1" applyFill="1" applyBorder="1">
      <alignment vertical="center"/>
    </xf>
    <xf numFmtId="0" fontId="31" fillId="0" borderId="61" xfId="0" applyFont="1" applyFill="1" applyBorder="1">
      <alignment vertical="center"/>
    </xf>
    <xf numFmtId="3" fontId="30" fillId="15" borderId="8" xfId="0" applyNumberFormat="1" applyFont="1" applyFill="1" applyBorder="1" applyAlignment="1">
      <alignment horizontal="center"/>
    </xf>
    <xf numFmtId="0" fontId="30" fillId="15" borderId="8" xfId="0" applyNumberFormat="1" applyFont="1" applyFill="1" applyBorder="1" applyAlignment="1">
      <alignment horizontal="center"/>
    </xf>
    <xf numFmtId="0" fontId="28" fillId="0" borderId="11" xfId="0" applyNumberFormat="1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54" xfId="0" applyNumberFormat="1" applyFont="1" applyBorder="1" applyAlignment="1">
      <alignment horizontal="center"/>
    </xf>
    <xf numFmtId="3" fontId="28" fillId="0" borderId="2" xfId="0" applyNumberFormat="1" applyFont="1" applyFill="1" applyBorder="1" applyAlignment="1">
      <alignment horizontal="center"/>
    </xf>
    <xf numFmtId="0" fontId="28" fillId="0" borderId="2" xfId="0" applyNumberFormat="1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/>
    </xf>
    <xf numFmtId="3" fontId="28" fillId="0" borderId="2" xfId="0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 vertical="center"/>
    </xf>
    <xf numFmtId="3" fontId="30" fillId="0" borderId="2" xfId="0" applyNumberFormat="1" applyFont="1" applyFill="1" applyBorder="1" applyAlignment="1">
      <alignment horizontal="center"/>
    </xf>
    <xf numFmtId="0" fontId="30" fillId="0" borderId="2" xfId="0" applyNumberFormat="1" applyFont="1" applyFill="1" applyBorder="1" applyAlignment="1">
      <alignment horizontal="center"/>
    </xf>
    <xf numFmtId="14" fontId="20" fillId="0" borderId="2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horizontal="center" vertical="center"/>
    </xf>
    <xf numFmtId="176" fontId="5" fillId="5" borderId="28" xfId="1" applyNumberFormat="1" applyFont="1" applyFill="1" applyBorder="1" applyAlignment="1">
      <alignment vertical="center"/>
    </xf>
    <xf numFmtId="10" fontId="5" fillId="5" borderId="28" xfId="2" applyNumberFormat="1" applyFont="1" applyFill="1" applyBorder="1" applyAlignment="1">
      <alignment horizontal="center" vertical="center"/>
    </xf>
    <xf numFmtId="10" fontId="5" fillId="5" borderId="29" xfId="2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 wrapText="1"/>
    </xf>
    <xf numFmtId="43" fontId="5" fillId="0" borderId="0" xfId="1" applyFont="1" applyFill="1" applyAlignment="1">
      <alignment vertical="center"/>
    </xf>
    <xf numFmtId="0" fontId="46" fillId="0" borderId="0" xfId="0" applyFont="1" applyAlignment="1">
      <alignment horizontal="left" vertical="center" readingOrder="1"/>
    </xf>
    <xf numFmtId="0" fontId="40" fillId="0" borderId="2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left" vertical="center"/>
    </xf>
    <xf numFmtId="0" fontId="32" fillId="0" borderId="2" xfId="0" applyFont="1" applyFill="1" applyBorder="1" applyAlignment="1">
      <alignment horizontal="left" vertical="center"/>
    </xf>
    <xf numFmtId="0" fontId="40" fillId="0" borderId="52" xfId="0" applyFont="1" applyFill="1" applyBorder="1" applyAlignment="1">
      <alignment horizontal="left" vertical="center"/>
    </xf>
    <xf numFmtId="0" fontId="40" fillId="0" borderId="54" xfId="0" applyFont="1" applyFill="1" applyBorder="1" applyAlignment="1">
      <alignment horizontal="left" vertical="center"/>
    </xf>
    <xf numFmtId="0" fontId="32" fillId="0" borderId="52" xfId="0" applyFont="1" applyFill="1" applyBorder="1" applyAlignment="1">
      <alignment horizontal="left" vertical="center"/>
    </xf>
    <xf numFmtId="3" fontId="28" fillId="0" borderId="11" xfId="0" applyNumberFormat="1" applyFont="1" applyFill="1" applyBorder="1" applyAlignment="1">
      <alignment horizontal="center"/>
    </xf>
    <xf numFmtId="0" fontId="28" fillId="0" borderId="11" xfId="0" applyNumberFormat="1" applyFont="1" applyFill="1" applyBorder="1" applyAlignment="1">
      <alignment horizontal="center"/>
    </xf>
    <xf numFmtId="14" fontId="28" fillId="0" borderId="6" xfId="0" applyNumberFormat="1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left" vertical="center"/>
    </xf>
    <xf numFmtId="0" fontId="28" fillId="0" borderId="71" xfId="0" applyFont="1" applyFill="1" applyBorder="1" applyAlignment="1">
      <alignment horizontal="center" vertical="center"/>
    </xf>
    <xf numFmtId="3" fontId="28" fillId="0" borderId="71" xfId="0" applyNumberFormat="1" applyFont="1" applyFill="1" applyBorder="1" applyAlignment="1">
      <alignment horizontal="center"/>
    </xf>
    <xf numFmtId="0" fontId="28" fillId="0" borderId="71" xfId="0" applyNumberFormat="1" applyFont="1" applyFill="1" applyBorder="1" applyAlignment="1">
      <alignment horizontal="center"/>
    </xf>
    <xf numFmtId="3" fontId="28" fillId="0" borderId="54" xfId="0" applyNumberFormat="1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horizontal="center" vertical="center"/>
    </xf>
    <xf numFmtId="176" fontId="5" fillId="5" borderId="0" xfId="1" applyNumberFormat="1" applyFont="1" applyFill="1" applyBorder="1" applyAlignment="1">
      <alignment vertical="center"/>
    </xf>
    <xf numFmtId="10" fontId="5" fillId="5" borderId="0" xfId="2" applyNumberFormat="1" applyFont="1" applyFill="1" applyBorder="1" applyAlignment="1">
      <alignment horizontal="center" vertical="center"/>
    </xf>
    <xf numFmtId="10" fontId="5" fillId="5" borderId="43" xfId="2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left" vertical="center"/>
    </xf>
    <xf numFmtId="14" fontId="28" fillId="0" borderId="64" xfId="0" applyNumberFormat="1" applyFont="1" applyFill="1" applyBorder="1" applyAlignment="1">
      <alignment horizontal="center" vertical="center"/>
    </xf>
    <xf numFmtId="3" fontId="28" fillId="15" borderId="2" xfId="0" applyNumberFormat="1" applyFont="1" applyFill="1" applyBorder="1" applyAlignment="1">
      <alignment horizontal="center" vertical="center"/>
    </xf>
    <xf numFmtId="0" fontId="28" fillId="15" borderId="71" xfId="0" applyFont="1" applyFill="1" applyBorder="1" applyAlignment="1">
      <alignment horizontal="center" vertical="center"/>
    </xf>
    <xf numFmtId="3" fontId="28" fillId="0" borderId="71" xfId="0" applyNumberFormat="1" applyFont="1" applyBorder="1" applyAlignment="1">
      <alignment horizontal="center"/>
    </xf>
    <xf numFmtId="0" fontId="28" fillId="0" borderId="71" xfId="0" applyNumberFormat="1" applyFont="1" applyBorder="1" applyAlignment="1">
      <alignment horizontal="center"/>
    </xf>
    <xf numFmtId="14" fontId="28" fillId="0" borderId="71" xfId="0" applyNumberFormat="1" applyFont="1" applyFill="1" applyBorder="1" applyAlignment="1">
      <alignment horizontal="center" vertical="center"/>
    </xf>
    <xf numFmtId="3" fontId="28" fillId="0" borderId="52" xfId="0" applyNumberFormat="1" applyFont="1" applyBorder="1" applyAlignment="1">
      <alignment horizontal="center"/>
    </xf>
    <xf numFmtId="0" fontId="28" fillId="0" borderId="52" xfId="0" applyNumberFormat="1" applyFont="1" applyBorder="1" applyAlignment="1">
      <alignment horizontal="center"/>
    </xf>
    <xf numFmtId="14" fontId="28" fillId="0" borderId="39" xfId="0" applyNumberFormat="1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176" fontId="5" fillId="5" borderId="26" xfId="1" applyNumberFormat="1" applyFont="1" applyFill="1" applyBorder="1" applyAlignment="1">
      <alignment horizontal="center" vertical="center"/>
    </xf>
    <xf numFmtId="10" fontId="5" fillId="5" borderId="26" xfId="2" applyNumberFormat="1" applyFont="1" applyFill="1" applyBorder="1" applyAlignment="1">
      <alignment horizontal="center" vertical="center"/>
    </xf>
    <xf numFmtId="10" fontId="5" fillId="5" borderId="47" xfId="2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176" fontId="5" fillId="15" borderId="24" xfId="1" applyNumberFormat="1" applyFont="1" applyFill="1" applyBorder="1" applyAlignment="1">
      <alignment horizontal="center" vertical="center"/>
    </xf>
    <xf numFmtId="10" fontId="5" fillId="15" borderId="24" xfId="2" applyNumberFormat="1" applyFont="1" applyFill="1" applyBorder="1" applyAlignment="1">
      <alignment horizontal="center" vertical="center"/>
    </xf>
    <xf numFmtId="10" fontId="5" fillId="15" borderId="32" xfId="2" applyNumberFormat="1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/>
    </xf>
    <xf numFmtId="0" fontId="28" fillId="0" borderId="11" xfId="0" applyFont="1" applyFill="1" applyBorder="1" applyAlignment="1">
      <alignment horizontal="center"/>
    </xf>
    <xf numFmtId="0" fontId="28" fillId="0" borderId="2" xfId="4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4" fontId="28" fillId="0" borderId="2" xfId="0" applyNumberFormat="1" applyFont="1" applyFill="1" applyBorder="1" applyAlignment="1">
      <alignment horizontal="center"/>
    </xf>
    <xf numFmtId="14" fontId="28" fillId="0" borderId="39" xfId="0" applyNumberFormat="1" applyFont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 wrapText="1"/>
    </xf>
    <xf numFmtId="176" fontId="8" fillId="0" borderId="21" xfId="1" applyNumberFormat="1" applyFont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176" fontId="5" fillId="5" borderId="54" xfId="1" applyNumberFormat="1" applyFont="1" applyFill="1" applyBorder="1" applyAlignment="1">
      <alignment horizontal="center" vertical="center"/>
    </xf>
    <xf numFmtId="10" fontId="5" fillId="5" borderId="54" xfId="2" applyNumberFormat="1" applyFont="1" applyFill="1" applyBorder="1" applyAlignment="1">
      <alignment horizontal="center" vertical="center"/>
    </xf>
    <xf numFmtId="10" fontId="5" fillId="5" borderId="39" xfId="2" applyNumberFormat="1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 wrapText="1"/>
    </xf>
    <xf numFmtId="3" fontId="28" fillId="3" borderId="2" xfId="0" applyNumberFormat="1" applyFont="1" applyFill="1" applyBorder="1" applyAlignment="1">
      <alignment horizontal="center"/>
    </xf>
    <xf numFmtId="0" fontId="28" fillId="3" borderId="2" xfId="0" applyNumberFormat="1" applyFont="1" applyFill="1" applyBorder="1" applyAlignment="1">
      <alignment horizontal="center"/>
    </xf>
    <xf numFmtId="0" fontId="28" fillId="3" borderId="72" xfId="0" applyFont="1" applyFill="1" applyBorder="1" applyAlignment="1">
      <alignment horizontal="center" vertical="center"/>
    </xf>
    <xf numFmtId="0" fontId="40" fillId="3" borderId="71" xfId="0" applyFont="1" applyFill="1" applyBorder="1" applyAlignment="1">
      <alignment horizontal="left" vertical="center"/>
    </xf>
    <xf numFmtId="0" fontId="28" fillId="3" borderId="71" xfId="0" applyFont="1" applyFill="1" applyBorder="1" applyAlignment="1">
      <alignment horizontal="center" vertical="center"/>
    </xf>
    <xf numFmtId="3" fontId="28" fillId="3" borderId="71" xfId="0" applyNumberFormat="1" applyFont="1" applyFill="1" applyBorder="1" applyAlignment="1">
      <alignment horizontal="center"/>
    </xf>
    <xf numFmtId="0" fontId="28" fillId="3" borderId="71" xfId="0" applyNumberFormat="1" applyFont="1" applyFill="1" applyBorder="1" applyAlignment="1">
      <alignment horizontal="center"/>
    </xf>
    <xf numFmtId="0" fontId="28" fillId="3" borderId="2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14" fontId="28" fillId="3" borderId="19" xfId="0" applyNumberFormat="1" applyFont="1" applyFill="1" applyBorder="1" applyAlignment="1">
      <alignment horizontal="center" vertical="center"/>
    </xf>
    <xf numFmtId="0" fontId="40" fillId="3" borderId="52" xfId="0" applyFont="1" applyFill="1" applyBorder="1" applyAlignment="1">
      <alignment horizontal="left" vertical="center"/>
    </xf>
    <xf numFmtId="0" fontId="28" fillId="3" borderId="52" xfId="0" applyFont="1" applyFill="1" applyBorder="1" applyAlignment="1">
      <alignment horizontal="center" vertical="center"/>
    </xf>
    <xf numFmtId="3" fontId="28" fillId="3" borderId="52" xfId="0" applyNumberFormat="1" applyFont="1" applyFill="1" applyBorder="1" applyAlignment="1">
      <alignment horizontal="center"/>
    </xf>
    <xf numFmtId="0" fontId="28" fillId="3" borderId="52" xfId="0" applyNumberFormat="1" applyFont="1" applyFill="1" applyBorder="1" applyAlignment="1">
      <alignment horizontal="center"/>
    </xf>
    <xf numFmtId="14" fontId="28" fillId="3" borderId="52" xfId="0" applyNumberFormat="1" applyFont="1" applyFill="1" applyBorder="1" applyAlignment="1">
      <alignment horizontal="center" vertical="center"/>
    </xf>
    <xf numFmtId="0" fontId="28" fillId="3" borderId="38" xfId="0" applyFont="1" applyFill="1" applyBorder="1" applyAlignment="1">
      <alignment horizontal="center" vertical="center"/>
    </xf>
    <xf numFmtId="0" fontId="40" fillId="3" borderId="54" xfId="0" applyFont="1" applyFill="1" applyBorder="1" applyAlignment="1">
      <alignment horizontal="left" vertical="center"/>
    </xf>
    <xf numFmtId="0" fontId="28" fillId="3" borderId="54" xfId="0" applyFont="1" applyFill="1" applyBorder="1" applyAlignment="1">
      <alignment horizontal="center" vertical="center"/>
    </xf>
    <xf numFmtId="3" fontId="28" fillId="3" borderId="54" xfId="0" applyNumberFormat="1" applyFont="1" applyFill="1" applyBorder="1" applyAlignment="1">
      <alignment horizontal="center"/>
    </xf>
    <xf numFmtId="0" fontId="28" fillId="3" borderId="54" xfId="0" applyNumberFormat="1" applyFont="1" applyFill="1" applyBorder="1" applyAlignment="1">
      <alignment horizontal="center"/>
    </xf>
    <xf numFmtId="14" fontId="28" fillId="3" borderId="54" xfId="0" applyNumberFormat="1" applyFont="1" applyFill="1" applyBorder="1" applyAlignment="1">
      <alignment horizontal="center" vertical="center"/>
    </xf>
    <xf numFmtId="14" fontId="28" fillId="3" borderId="39" xfId="0" applyNumberFormat="1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40" fillId="3" borderId="11" xfId="0" applyFont="1" applyFill="1" applyBorder="1" applyAlignment="1">
      <alignment horizontal="left" vertical="center"/>
    </xf>
    <xf numFmtId="3" fontId="28" fillId="3" borderId="11" xfId="0" applyNumberFormat="1" applyFont="1" applyFill="1" applyBorder="1" applyAlignment="1">
      <alignment horizontal="center"/>
    </xf>
    <xf numFmtId="0" fontId="28" fillId="3" borderId="11" xfId="0" applyNumberFormat="1" applyFont="1" applyFill="1" applyBorder="1" applyAlignment="1">
      <alignment horizontal="center"/>
    </xf>
    <xf numFmtId="14" fontId="28" fillId="3" borderId="11" xfId="0" applyNumberFormat="1" applyFont="1" applyFill="1" applyBorder="1" applyAlignment="1">
      <alignment horizontal="center" vertical="center"/>
    </xf>
    <xf numFmtId="4" fontId="31" fillId="0" borderId="2" xfId="0" applyNumberFormat="1" applyFont="1" applyBorder="1" applyAlignment="1">
      <alignment horizontal="center"/>
    </xf>
    <xf numFmtId="4" fontId="28" fillId="3" borderId="11" xfId="0" applyNumberFormat="1" applyFont="1" applyFill="1" applyBorder="1" applyAlignment="1">
      <alignment horizontal="center"/>
    </xf>
    <xf numFmtId="0" fontId="28" fillId="3" borderId="8" xfId="0" applyFont="1" applyFill="1" applyBorder="1" applyAlignment="1">
      <alignment horizontal="center" vertical="center"/>
    </xf>
    <xf numFmtId="0" fontId="40" fillId="3" borderId="8" xfId="0" applyFont="1" applyFill="1" applyBorder="1" applyAlignment="1">
      <alignment horizontal="left" vertical="center"/>
    </xf>
    <xf numFmtId="3" fontId="28" fillId="3" borderId="8" xfId="0" applyNumberFormat="1" applyFont="1" applyFill="1" applyBorder="1" applyAlignment="1">
      <alignment horizontal="center"/>
    </xf>
    <xf numFmtId="4" fontId="28" fillId="3" borderId="8" xfId="0" applyNumberFormat="1" applyFont="1" applyFill="1" applyBorder="1" applyAlignment="1">
      <alignment horizontal="center"/>
    </xf>
    <xf numFmtId="0" fontId="28" fillId="3" borderId="8" xfId="0" applyNumberFormat="1" applyFont="1" applyFill="1" applyBorder="1" applyAlignment="1">
      <alignment horizontal="center"/>
    </xf>
    <xf numFmtId="14" fontId="28" fillId="3" borderId="8" xfId="0" applyNumberFormat="1" applyFont="1" applyFill="1" applyBorder="1" applyAlignment="1">
      <alignment horizontal="center" vertical="center"/>
    </xf>
    <xf numFmtId="14" fontId="28" fillId="3" borderId="9" xfId="0" applyNumberFormat="1" applyFont="1" applyFill="1" applyBorder="1" applyAlignment="1">
      <alignment horizontal="center" vertical="center"/>
    </xf>
    <xf numFmtId="0" fontId="28" fillId="3" borderId="53" xfId="0" applyFont="1" applyFill="1" applyBorder="1" applyAlignment="1">
      <alignment horizontal="center" vertical="center"/>
    </xf>
    <xf numFmtId="14" fontId="28" fillId="3" borderId="6" xfId="0" applyNumberFormat="1" applyFont="1" applyFill="1" applyBorder="1" applyAlignment="1">
      <alignment horizontal="center" vertical="center"/>
    </xf>
    <xf numFmtId="0" fontId="31" fillId="3" borderId="71" xfId="0" applyFont="1" applyFill="1" applyBorder="1" applyAlignment="1">
      <alignment horizontal="center" vertical="center"/>
    </xf>
    <xf numFmtId="0" fontId="31" fillId="3" borderId="52" xfId="0" applyFont="1" applyFill="1" applyBorder="1" applyAlignment="1">
      <alignment horizontal="center" vertical="center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Fill="1" applyBorder="1" applyAlignment="1">
      <alignment vertical="center" wrapText="1"/>
    </xf>
    <xf numFmtId="176" fontId="5" fillId="0" borderId="61" xfId="1" applyNumberFormat="1" applyFont="1" applyBorder="1" applyAlignment="1">
      <alignment vertical="center" wrapText="1"/>
    </xf>
    <xf numFmtId="0" fontId="31" fillId="3" borderId="2" xfId="0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0" fontId="31" fillId="3" borderId="72" xfId="0" applyFont="1" applyFill="1" applyBorder="1" applyAlignment="1">
      <alignment horizontal="center" vertical="center"/>
    </xf>
    <xf numFmtId="0" fontId="32" fillId="3" borderId="71" xfId="0" applyFont="1" applyFill="1" applyBorder="1" applyAlignment="1">
      <alignment horizontal="left" vertical="center"/>
    </xf>
    <xf numFmtId="3" fontId="31" fillId="3" borderId="11" xfId="0" applyNumberFormat="1" applyFont="1" applyFill="1" applyBorder="1" applyAlignment="1">
      <alignment horizontal="center"/>
    </xf>
    <xf numFmtId="0" fontId="31" fillId="3" borderId="11" xfId="0" applyNumberFormat="1" applyFont="1" applyFill="1" applyBorder="1" applyAlignment="1">
      <alignment horizontal="center"/>
    </xf>
    <xf numFmtId="14" fontId="31" fillId="3" borderId="11" xfId="0" applyNumberFormat="1" applyFont="1" applyFill="1" applyBorder="1" applyAlignment="1">
      <alignment horizontal="center" vertical="center"/>
    </xf>
    <xf numFmtId="14" fontId="31" fillId="3" borderId="19" xfId="0" applyNumberFormat="1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left" vertical="center"/>
    </xf>
    <xf numFmtId="3" fontId="31" fillId="3" borderId="52" xfId="0" applyNumberFormat="1" applyFont="1" applyFill="1" applyBorder="1" applyAlignment="1">
      <alignment horizontal="center"/>
    </xf>
    <xf numFmtId="0" fontId="31" fillId="3" borderId="52" xfId="0" applyNumberFormat="1" applyFont="1" applyFill="1" applyBorder="1" applyAlignment="1">
      <alignment horizontal="center"/>
    </xf>
    <xf numFmtId="0" fontId="40" fillId="3" borderId="73" xfId="0" applyFont="1" applyFill="1" applyBorder="1" applyAlignment="1">
      <alignment horizontal="left" vertical="center"/>
    </xf>
    <xf numFmtId="0" fontId="28" fillId="3" borderId="73" xfId="0" applyFont="1" applyFill="1" applyBorder="1" applyAlignment="1">
      <alignment horizontal="center" vertical="center"/>
    </xf>
    <xf numFmtId="3" fontId="28" fillId="3" borderId="73" xfId="0" applyNumberFormat="1" applyFont="1" applyFill="1" applyBorder="1" applyAlignment="1">
      <alignment horizontal="center"/>
    </xf>
    <xf numFmtId="0" fontId="28" fillId="3" borderId="73" xfId="0" applyNumberFormat="1" applyFont="1" applyFill="1" applyBorder="1" applyAlignment="1">
      <alignment horizontal="center"/>
    </xf>
    <xf numFmtId="14" fontId="28" fillId="3" borderId="73" xfId="0" applyNumberFormat="1" applyFont="1" applyFill="1" applyBorder="1" applyAlignment="1">
      <alignment horizontal="center" vertical="center"/>
    </xf>
    <xf numFmtId="14" fontId="28" fillId="3" borderId="74" xfId="0" applyNumberFormat="1" applyFont="1" applyFill="1" applyBorder="1" applyAlignment="1">
      <alignment horizontal="center" vertical="center"/>
    </xf>
    <xf numFmtId="0" fontId="31" fillId="3" borderId="5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176" fontId="5" fillId="0" borderId="43" xfId="1" applyNumberFormat="1" applyFont="1" applyBorder="1" applyAlignment="1">
      <alignment vertical="center" wrapText="1"/>
    </xf>
    <xf numFmtId="0" fontId="5" fillId="0" borderId="75" xfId="0" applyFont="1" applyFill="1" applyBorder="1" applyAlignment="1">
      <alignment horizontal="center" vertical="center" wrapText="1"/>
    </xf>
    <xf numFmtId="0" fontId="5" fillId="4" borderId="59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vertical="center"/>
    </xf>
    <xf numFmtId="43" fontId="5" fillId="15" borderId="0" xfId="1" applyFont="1" applyFill="1" applyAlignment="1">
      <alignment horizontal="center" vertical="center"/>
    </xf>
    <xf numFmtId="43" fontId="0" fillId="0" borderId="0" xfId="0" applyNumberFormat="1" applyAlignment="1"/>
    <xf numFmtId="0" fontId="5" fillId="0" borderId="0" xfId="0" applyFont="1" applyFill="1">
      <alignment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42" xfId="0" applyNumberFormat="1" applyFont="1" applyFill="1" applyBorder="1" applyAlignment="1">
      <alignment horizontal="center" vertical="center"/>
    </xf>
    <xf numFmtId="0" fontId="5" fillId="0" borderId="23" xfId="0" applyNumberFormat="1" applyFont="1" applyFill="1" applyBorder="1" applyAlignment="1">
      <alignment horizontal="center" vertical="center"/>
    </xf>
    <xf numFmtId="0" fontId="5" fillId="0" borderId="62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14" borderId="14" xfId="0" applyFont="1" applyFill="1" applyBorder="1" applyAlignment="1">
      <alignment horizontal="center" vertical="center"/>
    </xf>
    <xf numFmtId="2" fontId="5" fillId="14" borderId="0" xfId="0" applyNumberFormat="1" applyFont="1" applyFill="1" applyBorder="1" applyAlignment="1">
      <alignment horizontal="center" vertical="center"/>
    </xf>
    <xf numFmtId="0" fontId="5" fillId="14" borderId="62" xfId="0" applyFont="1" applyFill="1" applyBorder="1" applyAlignment="1">
      <alignment horizontal="center" vertical="center"/>
    </xf>
    <xf numFmtId="0" fontId="5" fillId="14" borderId="60" xfId="0" applyNumberFormat="1" applyFont="1" applyFill="1" applyBorder="1" applyAlignment="1">
      <alignment horizontal="center" vertical="center"/>
    </xf>
    <xf numFmtId="179" fontId="5" fillId="14" borderId="61" xfId="0" applyNumberFormat="1" applyFont="1" applyFill="1" applyBorder="1" applyAlignment="1">
      <alignment horizontal="center" vertical="center"/>
    </xf>
    <xf numFmtId="179" fontId="5" fillId="14" borderId="24" xfId="0" applyNumberFormat="1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 vertical="center"/>
    </xf>
    <xf numFmtId="0" fontId="5" fillId="17" borderId="12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58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23" xfId="0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17" borderId="32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0" xfId="0" applyFont="1" applyFill="1" applyBorder="1" applyAlignment="1">
      <alignment horizontal="center" vertical="center"/>
    </xf>
    <xf numFmtId="0" fontId="5" fillId="17" borderId="43" xfId="0" applyFont="1" applyFill="1" applyBorder="1" applyAlignment="1">
      <alignment horizontal="center" vertical="center"/>
    </xf>
    <xf numFmtId="2" fontId="5" fillId="17" borderId="24" xfId="0" applyNumberFormat="1" applyFont="1" applyFill="1" applyBorder="1" applyAlignment="1">
      <alignment horizontal="center" vertical="center"/>
    </xf>
    <xf numFmtId="0" fontId="5" fillId="17" borderId="60" xfId="0" applyFont="1" applyFill="1" applyBorder="1" applyAlignment="1">
      <alignment horizontal="center" vertical="center"/>
    </xf>
    <xf numFmtId="0" fontId="5" fillId="17" borderId="61" xfId="0" applyFont="1" applyFill="1" applyBorder="1" applyAlignment="1">
      <alignment horizontal="center" vertical="center"/>
    </xf>
    <xf numFmtId="0" fontId="5" fillId="17" borderId="42" xfId="0" applyNumberFormat="1" applyFont="1" applyFill="1" applyBorder="1" applyAlignment="1">
      <alignment horizontal="center" vertical="center"/>
    </xf>
    <xf numFmtId="0" fontId="5" fillId="17" borderId="23" xfId="0" applyNumberFormat="1" applyFont="1" applyFill="1" applyBorder="1" applyAlignment="1">
      <alignment horizontal="center" vertical="center"/>
    </xf>
    <xf numFmtId="0" fontId="5" fillId="17" borderId="62" xfId="0" applyFont="1" applyFill="1" applyBorder="1" applyAlignment="1">
      <alignment horizontal="center" vertical="center"/>
    </xf>
    <xf numFmtId="0" fontId="5" fillId="17" borderId="47" xfId="0" applyFont="1" applyFill="1" applyBorder="1" applyAlignment="1">
      <alignment horizontal="center" vertical="center"/>
    </xf>
    <xf numFmtId="0" fontId="44" fillId="0" borderId="0" xfId="0" applyFont="1" applyFill="1" applyBorder="1">
      <alignment vertical="center"/>
    </xf>
    <xf numFmtId="0" fontId="28" fillId="0" borderId="0" xfId="0" applyFont="1" applyFill="1" applyBorder="1">
      <alignment vertical="center"/>
    </xf>
    <xf numFmtId="0" fontId="28" fillId="0" borderId="72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3" fontId="28" fillId="0" borderId="8" xfId="0" applyNumberFormat="1" applyFont="1" applyBorder="1" applyAlignment="1">
      <alignment horizontal="center"/>
    </xf>
    <xf numFmtId="3" fontId="31" fillId="0" borderId="2" xfId="0" applyNumberFormat="1" applyFont="1" applyFill="1" applyBorder="1" applyAlignment="1">
      <alignment horizontal="center"/>
    </xf>
    <xf numFmtId="14" fontId="31" fillId="0" borderId="6" xfId="0" applyNumberFormat="1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31" fillId="15" borderId="11" xfId="0" applyFont="1" applyFill="1" applyBorder="1" applyAlignment="1">
      <alignment horizontal="center" vertical="center"/>
    </xf>
    <xf numFmtId="3" fontId="31" fillId="0" borderId="11" xfId="0" applyNumberFormat="1" applyFont="1" applyBorder="1" applyAlignment="1">
      <alignment horizontal="center"/>
    </xf>
    <xf numFmtId="4" fontId="18" fillId="0" borderId="0" xfId="1" applyNumberFormat="1" applyFont="1" applyAlignment="1">
      <alignment horizontal="right" vertical="center"/>
    </xf>
    <xf numFmtId="178" fontId="10" fillId="0" borderId="0" xfId="1" applyNumberFormat="1" applyFont="1" applyAlignment="1">
      <alignment horizontal="right" vertical="center"/>
    </xf>
    <xf numFmtId="4" fontId="10" fillId="0" borderId="0" xfId="1" applyNumberFormat="1" applyFont="1" applyAlignment="1">
      <alignment horizontal="right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49" fontId="8" fillId="0" borderId="55" xfId="0" applyNumberFormat="1" applyFont="1" applyBorder="1" applyAlignment="1">
      <alignment horizontal="center" vertical="center"/>
    </xf>
    <xf numFmtId="49" fontId="8" fillId="0" borderId="56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30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14" borderId="3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45" fillId="16" borderId="25" xfId="0" applyFont="1" applyFill="1" applyBorder="1" applyAlignment="1">
      <alignment horizontal="center" vertical="center"/>
    </xf>
    <xf numFmtId="0" fontId="45" fillId="16" borderId="30" xfId="0" applyFont="1" applyFill="1" applyBorder="1" applyAlignment="1">
      <alignment horizontal="center" vertical="center"/>
    </xf>
    <xf numFmtId="0" fontId="45" fillId="16" borderId="31" xfId="0" applyFont="1" applyFill="1" applyBorder="1" applyAlignment="1">
      <alignment horizontal="center" vertical="center"/>
    </xf>
  </cellXfs>
  <cellStyles count="23">
    <cellStyle name="Comma" xfId="9"/>
    <cellStyle name="Comma [0]" xfId="10"/>
    <cellStyle name="Comma [0] 2" xfId="17"/>
    <cellStyle name="Comma [0] 3" xfId="22"/>
    <cellStyle name="Comma 2" xfId="16"/>
    <cellStyle name="Comma 3" xfId="21"/>
    <cellStyle name="Currency" xfId="7"/>
    <cellStyle name="Currency [0]" xfId="8"/>
    <cellStyle name="Currency [0] 2" xfId="15"/>
    <cellStyle name="Currency [0] 3" xfId="20"/>
    <cellStyle name="Currency 2" xfId="14"/>
    <cellStyle name="Currency 3" xfId="19"/>
    <cellStyle name="Normal" xfId="11"/>
    <cellStyle name="Normal 2" xfId="18"/>
    <cellStyle name="Percent" xfId="6"/>
    <cellStyle name="Percent 2" xfId="13"/>
    <cellStyle name="一般" xfId="0" builtinId="0"/>
    <cellStyle name="一般 2" xfId="3"/>
    <cellStyle name="一般 3" xfId="4"/>
    <cellStyle name="一般 4" xfId="5"/>
    <cellStyle name="一般 5" xfId="12"/>
    <cellStyle name="千分位" xfId="1" builtinId="3"/>
    <cellStyle name="百分比" xfId="2" builtinId="5"/>
  </cellStyles>
  <dxfs count="0"/>
  <tableStyles count="0" defaultTableStyle="TableStyleMedium2" defaultPivotStyle="PivotStyleLight16"/>
  <colors>
    <mruColors>
      <color rgb="FFFF0000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Onshore Mandate Investment Type</a:t>
            </a:r>
          </a:p>
        </c:rich>
      </c:tx>
      <c:overlay val="0"/>
    </c:title>
    <c:autoTitleDeleted val="0"/>
    <c:view3D>
      <c:rotX val="30"/>
      <c:rotY val="15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5462962962962962E-2"/>
          <c:y val="0.22642016033140272"/>
          <c:w val="0.95524691358024694"/>
          <c:h val="0.62655942685275934"/>
        </c:manualLayout>
      </c:layout>
      <c:pie3DChart>
        <c:varyColors val="1"/>
        <c:ser>
          <c:idx val="0"/>
          <c:order val="0"/>
          <c:tx>
            <c:strRef>
              <c:f>'Account Summary&amp; Breakdown'!$D$26</c:f>
              <c:strCache>
                <c:ptCount val="1"/>
                <c:pt idx="0">
                  <c:v>Mandate Size</c:v>
                </c:pt>
              </c:strCache>
            </c:strRef>
          </c:tx>
          <c:dPt>
            <c:idx val="1"/>
            <c:bubble3D val="0"/>
            <c:explosion val="7"/>
            <c:extLst>
              <c:ext xmlns:c16="http://schemas.microsoft.com/office/drawing/2014/chart" uri="{C3380CC4-5D6E-409C-BE32-E72D297353CC}">
                <c16:uniqueId val="{00000000-7F25-4977-B044-FAE25903090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Breakdown'!$B$27:$B$28</c:f>
              <c:strCache>
                <c:ptCount val="2"/>
                <c:pt idx="0">
                  <c:v>Absolute Return</c:v>
                </c:pt>
                <c:pt idx="1">
                  <c:v>Relative Return</c:v>
                </c:pt>
              </c:strCache>
            </c:strRef>
          </c:cat>
          <c:val>
            <c:numRef>
              <c:f>'Account Summary&amp; Breakdown'!$D$27:$D$28</c:f>
              <c:numCache>
                <c:formatCode>_-* #,##0_-;\-* #,##0_-;_-* "-"??_-;_-@_-</c:formatCode>
                <c:ptCount val="2"/>
                <c:pt idx="0">
                  <c:v>359773716456</c:v>
                </c:pt>
                <c:pt idx="1">
                  <c:v>161977532040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5-4977-B044-FAE25903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Investment Type</a:t>
            </a:r>
          </a:p>
        </c:rich>
      </c:tx>
      <c:overlay val="0"/>
    </c:title>
    <c:autoTitleDeleted val="0"/>
    <c:view3D>
      <c:rotX val="30"/>
      <c:rotY val="1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2977276587816E-2"/>
          <c:y val="0.18067308635257867"/>
          <c:w val="0.96407476205349074"/>
          <c:h val="0.77474921783803796"/>
        </c:manualLayout>
      </c:layout>
      <c:pie3DChart>
        <c:varyColors val="1"/>
        <c:ser>
          <c:idx val="0"/>
          <c:order val="0"/>
          <c:tx>
            <c:strRef>
              <c:f>'Account Summary&amp; Breakdown'!$I$26</c:f>
              <c:strCache>
                <c:ptCount val="1"/>
                <c:pt idx="0">
                  <c:v>Mandate Size</c:v>
                </c:pt>
              </c:strCache>
            </c:strRef>
          </c:tx>
          <c:explosion val="5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Breakdown'!$G$27:$G$30</c:f>
              <c:strCache>
                <c:ptCount val="4"/>
                <c:pt idx="0">
                  <c:v>Active</c:v>
                </c:pt>
                <c:pt idx="1">
                  <c:v>Passive</c:v>
                </c:pt>
                <c:pt idx="2">
                  <c:v>Enhanced</c:v>
                </c:pt>
                <c:pt idx="3">
                  <c:v>Absolute Return</c:v>
                </c:pt>
              </c:strCache>
            </c:strRef>
          </c:cat>
          <c:val>
            <c:numRef>
              <c:f>'Account Summary&amp; Breakdown'!$I$27:$I$30</c:f>
              <c:numCache>
                <c:formatCode>_-* #,##0_-;\-* #,##0_-;_-* "-"??_-;_-@_-</c:formatCode>
                <c:ptCount val="4"/>
                <c:pt idx="0">
                  <c:v>32941925087.739998</c:v>
                </c:pt>
                <c:pt idx="1">
                  <c:v>16535224338</c:v>
                </c:pt>
                <c:pt idx="2">
                  <c:v>16278447854</c:v>
                </c:pt>
                <c:pt idx="3">
                  <c:v>8160000000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5-4380-A631-B4EB689E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Class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8611111111111112E-2"/>
          <c:y val="0.20529491105278508"/>
          <c:w val="0.92500000000000004"/>
          <c:h val="0.7454286964129484"/>
        </c:manualLayout>
      </c:layout>
      <c:pie3DChart>
        <c:varyColors val="1"/>
        <c:ser>
          <c:idx val="0"/>
          <c:order val="0"/>
          <c:tx>
            <c:strRef>
              <c:f>'Account Summary&amp; Breakdown'!$I$47</c:f>
              <c:strCache>
                <c:ptCount val="1"/>
                <c:pt idx="0">
                  <c:v>Mandate Size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aseline="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'Account Summary&amp; Breakdown'!$G$48:$G$51</c:f>
              <c:strCache>
                <c:ptCount val="4"/>
                <c:pt idx="0">
                  <c:v>Fixed Income</c:v>
                </c:pt>
                <c:pt idx="1">
                  <c:v>Equity</c:v>
                </c:pt>
                <c:pt idx="2">
                  <c:v>Multi-Asset</c:v>
                </c:pt>
                <c:pt idx="3">
                  <c:v>Alternative</c:v>
                </c:pt>
              </c:strCache>
            </c:strRef>
          </c:cat>
          <c:val>
            <c:numRef>
              <c:f>'Account Summary&amp; Breakdown'!$I$48:$I$51</c:f>
              <c:numCache>
                <c:formatCode>_-* #,##0_-;\-* #,##0_-;_-* "-"??_-;_-@_-</c:formatCode>
                <c:ptCount val="4"/>
                <c:pt idx="0">
                  <c:v>19998774512</c:v>
                </c:pt>
                <c:pt idx="1">
                  <c:v>34917200227.739998</c:v>
                </c:pt>
                <c:pt idx="2">
                  <c:v>9284227032</c:v>
                </c:pt>
                <c:pt idx="3">
                  <c:v>9715395508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0-4528-831B-641E064B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Onshore</a:t>
            </a: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 Mandate Market Share</a:t>
            </a:r>
          </a:p>
        </c:rich>
      </c:tx>
      <c:overlay val="0"/>
    </c:title>
    <c:autoTitleDeleted val="0"/>
    <c:view3D>
      <c:rotX val="30"/>
      <c:rotY val="3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35092067933338E-2"/>
          <c:y val="0.14004181601546145"/>
          <c:w val="0.96782517260586554"/>
          <c:h val="0.81006235369274215"/>
        </c:manualLayout>
      </c:layout>
      <c:pie3DChart>
        <c:varyColors val="1"/>
        <c:ser>
          <c:idx val="0"/>
          <c:order val="0"/>
          <c:tx>
            <c:strRef>
              <c:f>'Onshore Mandate'!$O$3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20"/>
            <c:extLst>
              <c:ext xmlns:c16="http://schemas.microsoft.com/office/drawing/2014/chart" uri="{C3380CC4-5D6E-409C-BE32-E72D297353CC}">
                <c16:uniqueId val="{00000006-C4A6-43A8-8698-7E5D52CD0D6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1-6B43-47CE-AD17-3C76C92DA44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6B43-47CE-AD17-3C76C92DA44A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4-6B43-47CE-AD17-3C76C92DA44A}"/>
              </c:ext>
            </c:extLst>
          </c:dPt>
          <c:dLbls>
            <c:dLbl>
              <c:idx val="1"/>
              <c:layout>
                <c:manualLayout>
                  <c:x val="-2.3055395973105422E-2"/>
                  <c:y val="-1.5937126422128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43-47CE-AD17-3C76C92DA44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Mandate'!$L$4:$M$9</c:f>
              <c:multiLvlStrCache>
                <c:ptCount val="6"/>
                <c:lvl>
                  <c:pt idx="0">
                    <c:v>Nomura</c:v>
                  </c:pt>
                  <c:pt idx="1">
                    <c:v>Allianz</c:v>
                  </c:pt>
                  <c:pt idx="2">
                    <c:v>Cathay</c:v>
                  </c:pt>
                  <c:pt idx="3">
                    <c:v>Fuh Hwa</c:v>
                  </c:pt>
                  <c:pt idx="4">
                    <c:v>Uni-President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安聯</c:v>
                  </c:pt>
                  <c:pt idx="2">
                    <c:v>國泰</c:v>
                  </c:pt>
                  <c:pt idx="3">
                    <c:v>復華</c:v>
                  </c:pt>
                  <c:pt idx="4">
                    <c:v>統一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Mandate'!$O$4:$O$9</c:f>
              <c:numCache>
                <c:formatCode>_-* #,##0_-;\-* #,##0_-;_-* "-"??_-;_-@_-</c:formatCode>
                <c:ptCount val="6"/>
                <c:pt idx="0">
                  <c:v>161904786347</c:v>
                </c:pt>
                <c:pt idx="1">
                  <c:v>117569656186</c:v>
                </c:pt>
                <c:pt idx="2">
                  <c:v>113697521476</c:v>
                </c:pt>
                <c:pt idx="3">
                  <c:v>100743531006</c:v>
                </c:pt>
                <c:pt idx="4">
                  <c:v>97765550788</c:v>
                </c:pt>
                <c:pt idx="5">
                  <c:v>237537955909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3-47CE-AD17-3C76C92D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Market Share by SITE (AUM,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Absolute</a:t>
            </a:r>
            <a:r>
              <a:rPr lang="en-US" sz="1600" b="1" baseline="0">
                <a:latin typeface="Arial" panose="020B0604020202020204" pitchFamily="34" charset="0"/>
                <a:cs typeface="Arial" panose="020B0604020202020204" pitchFamily="34" charset="0"/>
              </a:rPr>
              <a:t> Return) </a:t>
            </a:r>
            <a:endParaRPr lang="en-US" sz="16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7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'Onshore Mandate'!$O$30</c:f>
              <c:strCache>
                <c:ptCount val="1"/>
                <c:pt idx="0">
                  <c:v>AUM</c:v>
                </c:pt>
              </c:strCache>
            </c:strRef>
          </c:tx>
          <c:dPt>
            <c:idx val="0"/>
            <c:bubble3D val="0"/>
            <c:explosion val="14"/>
            <c:extLst>
              <c:ext xmlns:c16="http://schemas.microsoft.com/office/drawing/2014/chart" uri="{C3380CC4-5D6E-409C-BE32-E72D297353CC}">
                <c16:uniqueId val="{00000000-1451-4138-A5FD-ACFD85DEDD2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1451-4138-A5FD-ACFD85DEDD2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Mandate'!$L$31:$M$36</c:f>
              <c:multiLvlStrCache>
                <c:ptCount val="6"/>
                <c:lvl>
                  <c:pt idx="0">
                    <c:v>Nomura</c:v>
                  </c:pt>
                  <c:pt idx="1">
                    <c:v>Cathay</c:v>
                  </c:pt>
                  <c:pt idx="2">
                    <c:v>Allianz</c:v>
                  </c:pt>
                  <c:pt idx="3">
                    <c:v>Uni-President</c:v>
                  </c:pt>
                  <c:pt idx="4">
                    <c:v>Taishin</c:v>
                  </c:pt>
                  <c:pt idx="5">
                    <c:v>Others</c:v>
                  </c:pt>
                </c:lvl>
                <c:lvl>
                  <c:pt idx="0">
                    <c:v>野村</c:v>
                  </c:pt>
                  <c:pt idx="1">
                    <c:v>國泰</c:v>
                  </c:pt>
                  <c:pt idx="2">
                    <c:v>安聯</c:v>
                  </c:pt>
                  <c:pt idx="3">
                    <c:v>統一</c:v>
                  </c:pt>
                  <c:pt idx="4">
                    <c:v>台新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Mandate'!$O$31:$O$36</c:f>
              <c:numCache>
                <c:formatCode>_-* #,##0_-;\-* #,##0_-;_-* "-"??_-;_-@_-</c:formatCode>
                <c:ptCount val="6"/>
                <c:pt idx="0">
                  <c:v>158576667064</c:v>
                </c:pt>
                <c:pt idx="1">
                  <c:v>69266646718</c:v>
                </c:pt>
                <c:pt idx="2">
                  <c:v>60176342608</c:v>
                </c:pt>
                <c:pt idx="3">
                  <c:v>44740877160</c:v>
                </c:pt>
                <c:pt idx="4">
                  <c:v>42510183185</c:v>
                </c:pt>
                <c:pt idx="5">
                  <c:v>132973683061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1-4138-A5FD-ACFD85DE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6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Market Share by SITE (AUM, Relative Return)</a:t>
            </a:r>
            <a:endParaRPr lang="zh-TW" altLang="zh-TW" sz="16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view3D>
      <c:rotX val="30"/>
      <c:rotY val="20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9732559615754396E-2"/>
          <c:y val="0.21949741492688485"/>
          <c:w val="0.97122670403248423"/>
          <c:h val="0.69756154544860205"/>
        </c:manualLayout>
      </c:layout>
      <c:pie3DChart>
        <c:varyColors val="1"/>
        <c:ser>
          <c:idx val="0"/>
          <c:order val="0"/>
          <c:tx>
            <c:strRef>
              <c:f>'Onshore Mandate'!$O$58</c:f>
              <c:strCache>
                <c:ptCount val="1"/>
                <c:pt idx="0">
                  <c:v>AUM</c:v>
                </c:pt>
              </c:strCache>
            </c:strRef>
          </c:tx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latin typeface="Arial" panose="020B0604020202020204" pitchFamily="34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multiLvlStrRef>
              <c:f>'Onshore Mandate'!$L$59:$M$64</c:f>
              <c:multiLvlStrCache>
                <c:ptCount val="6"/>
                <c:lvl>
                  <c:pt idx="0">
                    <c:v>Fuh Hwa</c:v>
                  </c:pt>
                  <c:pt idx="1">
                    <c:v>Allianz</c:v>
                  </c:pt>
                  <c:pt idx="2">
                    <c:v>Uni-President</c:v>
                  </c:pt>
                  <c:pt idx="3">
                    <c:v>HSBC</c:v>
                  </c:pt>
                  <c:pt idx="4">
                    <c:v>Cathay</c:v>
                  </c:pt>
                  <c:pt idx="5">
                    <c:v>Others</c:v>
                  </c:pt>
                </c:lvl>
                <c:lvl>
                  <c:pt idx="0">
                    <c:v>復華</c:v>
                  </c:pt>
                  <c:pt idx="1">
                    <c:v>安聯</c:v>
                  </c:pt>
                  <c:pt idx="2">
                    <c:v>統一</c:v>
                  </c:pt>
                  <c:pt idx="3">
                    <c:v>匯豐中華</c:v>
                  </c:pt>
                  <c:pt idx="4">
                    <c:v>國泰</c:v>
                  </c:pt>
                  <c:pt idx="5">
                    <c:v>其他</c:v>
                  </c:pt>
                </c:lvl>
              </c:multiLvlStrCache>
            </c:multiLvlStrRef>
          </c:cat>
          <c:val>
            <c:numRef>
              <c:f>'Onshore Mandate'!$O$59:$O$64</c:f>
              <c:numCache>
                <c:formatCode>_-* #,##0_-;\-* #,##0_-;_-* "-"??_-;_-@_-</c:formatCode>
                <c:ptCount val="6"/>
                <c:pt idx="0">
                  <c:v>73326058322</c:v>
                </c:pt>
                <c:pt idx="1">
                  <c:v>57393313578</c:v>
                </c:pt>
                <c:pt idx="2">
                  <c:v>53024673628</c:v>
                </c:pt>
                <c:pt idx="3">
                  <c:v>49979346931</c:v>
                </c:pt>
                <c:pt idx="4">
                  <c:v>44430874758</c:v>
                </c:pt>
                <c:pt idx="5">
                  <c:v>42820334699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D-4D58-A81F-89CF065E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Market Share by Asset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Manager's AUM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</a:p>
        </c:rich>
      </c:tx>
      <c:layout>
        <c:manualLayout>
          <c:xMode val="edge"/>
          <c:yMode val="edge"/>
          <c:x val="0.1846630504537223"/>
          <c:y val="3.6292234685369386E-2"/>
        </c:manualLayout>
      </c:layout>
      <c:overlay val="0"/>
    </c:title>
    <c:autoTitleDeleted val="0"/>
    <c:view3D>
      <c:rotX val="30"/>
      <c:rotY val="1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51932247207838E-2"/>
          <c:y val="0.18925153635262509"/>
          <c:w val="0.97711987502610731"/>
          <c:h val="0.77120990128226685"/>
        </c:manualLayout>
      </c:layout>
      <c:pie3DChart>
        <c:varyColors val="1"/>
        <c:ser>
          <c:idx val="0"/>
          <c:order val="0"/>
          <c:tx>
            <c:strRef>
              <c:f>'Offshore Mandate'!$H$3</c:f>
              <c:strCache>
                <c:ptCount val="1"/>
                <c:pt idx="0">
                  <c:v>Market Share
(AUM)</c:v>
                </c:pt>
              </c:strCache>
            </c:strRef>
          </c:tx>
          <c:dLbls>
            <c:dLbl>
              <c:idx val="7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63-4037-B770-22FE19B98E0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'Offshore Mandate'!$C$4:$C$14</c:f>
              <c:strCache>
                <c:ptCount val="11"/>
                <c:pt idx="0">
                  <c:v>BlackRock</c:v>
                </c:pt>
                <c:pt idx="1">
                  <c:v>State Street</c:v>
                </c:pt>
                <c:pt idx="2">
                  <c:v>J.P. Morgan</c:v>
                </c:pt>
                <c:pt idx="3">
                  <c:v>PIMCO</c:v>
                </c:pt>
                <c:pt idx="4">
                  <c:v>DWS</c:v>
                </c:pt>
                <c:pt idx="5">
                  <c:v>Northern Trust</c:v>
                </c:pt>
                <c:pt idx="6">
                  <c:v>Fidelity</c:v>
                </c:pt>
                <c:pt idx="7">
                  <c:v>Invesco</c:v>
                </c:pt>
                <c:pt idx="8">
                  <c:v>Vontobel</c:v>
                </c:pt>
                <c:pt idx="9">
                  <c:v>Wellington</c:v>
                </c:pt>
                <c:pt idx="10">
                  <c:v>Others</c:v>
                </c:pt>
              </c:strCache>
            </c:strRef>
          </c:cat>
          <c:val>
            <c:numRef>
              <c:f>'Offshore Mandate'!$H$4:$H$14</c:f>
              <c:numCache>
                <c:formatCode>0.00%</c:formatCode>
                <c:ptCount val="11"/>
                <c:pt idx="0">
                  <c:v>0.12584017645436327</c:v>
                </c:pt>
                <c:pt idx="1">
                  <c:v>6.7400216215727088E-2</c:v>
                </c:pt>
                <c:pt idx="2">
                  <c:v>5.8783623477599009E-2</c:v>
                </c:pt>
                <c:pt idx="3">
                  <c:v>4.9395262329278787E-2</c:v>
                </c:pt>
                <c:pt idx="4">
                  <c:v>4.745685889210783E-2</c:v>
                </c:pt>
                <c:pt idx="5">
                  <c:v>4.5026600310229301E-2</c:v>
                </c:pt>
                <c:pt idx="6">
                  <c:v>3.9738395826553669E-2</c:v>
                </c:pt>
                <c:pt idx="7">
                  <c:v>3.7905604234743845E-2</c:v>
                </c:pt>
                <c:pt idx="8">
                  <c:v>3.5431609482352168E-2</c:v>
                </c:pt>
                <c:pt idx="9">
                  <c:v>3.5049524000433555E-2</c:v>
                </c:pt>
                <c:pt idx="10">
                  <c:v>0.45797212877661148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3-4037-B770-22FE19B98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30</xdr:row>
      <xdr:rowOff>190500</xdr:rowOff>
    </xdr:from>
    <xdr:to>
      <xdr:col>4</xdr:col>
      <xdr:colOff>0</xdr:colOff>
      <xdr:row>41</xdr:row>
      <xdr:rowOff>190500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31</xdr:row>
      <xdr:rowOff>161925</xdr:rowOff>
    </xdr:from>
    <xdr:to>
      <xdr:col>9</xdr:col>
      <xdr:colOff>409576</xdr:colOff>
      <xdr:row>44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53</xdr:row>
      <xdr:rowOff>14287</xdr:rowOff>
    </xdr:from>
    <xdr:to>
      <xdr:col>9</xdr:col>
      <xdr:colOff>438150</xdr:colOff>
      <xdr:row>66</xdr:row>
      <xdr:rowOff>157162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202821</xdr:rowOff>
    </xdr:from>
    <xdr:to>
      <xdr:col>15</xdr:col>
      <xdr:colOff>795617</xdr:colOff>
      <xdr:row>25</xdr:row>
      <xdr:rowOff>22412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11205</xdr:colOff>
      <xdr:row>39</xdr:row>
      <xdr:rowOff>1117</xdr:rowOff>
    </xdr:from>
    <xdr:to>
      <xdr:col>16</xdr:col>
      <xdr:colOff>425823</xdr:colOff>
      <xdr:row>53</xdr:row>
      <xdr:rowOff>156881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11205</xdr:colOff>
      <xdr:row>66</xdr:row>
      <xdr:rowOff>12328</xdr:rowOff>
    </xdr:from>
    <xdr:to>
      <xdr:col>16</xdr:col>
      <xdr:colOff>425822</xdr:colOff>
      <xdr:row>81</xdr:row>
      <xdr:rowOff>11208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23</xdr:row>
      <xdr:rowOff>110238</xdr:rowOff>
    </xdr:from>
    <xdr:to>
      <xdr:col>7</xdr:col>
      <xdr:colOff>1682</xdr:colOff>
      <xdr:row>37</xdr:row>
      <xdr:rowOff>200725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zoomScale="70" zoomScaleNormal="70" workbookViewId="0">
      <pane xSplit="1" topLeftCell="B1" activePane="topRight" state="frozen"/>
      <selection pane="topRight" activeCell="J25" sqref="J25"/>
    </sheetView>
  </sheetViews>
  <sheetFormatPr defaultRowHeight="19.5"/>
  <cols>
    <col min="1" max="1" width="35.625" style="2" customWidth="1"/>
    <col min="2" max="2" width="22.5" style="3" bestFit="1" customWidth="1"/>
    <col min="3" max="3" width="10.625" style="3" customWidth="1"/>
    <col min="4" max="4" width="25.875" style="421" bestFit="1" customWidth="1"/>
    <col min="5" max="5" width="10.625" style="3" customWidth="1"/>
    <col min="6" max="6" width="20" style="1" bestFit="1" customWidth="1"/>
    <col min="7" max="7" width="10.625" style="3" customWidth="1"/>
    <col min="8" max="8" width="20.625" style="1" bestFit="1" customWidth="1"/>
    <col min="9" max="9" width="10.625" style="3" customWidth="1"/>
    <col min="10" max="10" width="24.625" style="421" bestFit="1" customWidth="1"/>
    <col min="11" max="11" width="10.625" style="3" customWidth="1"/>
    <col min="12" max="12" width="13.5" style="222" bestFit="1" customWidth="1"/>
    <col min="13" max="16384" width="9" style="5"/>
  </cols>
  <sheetData>
    <row r="2" spans="1:12" ht="20.25" thickBot="1"/>
    <row r="3" spans="1:12" s="9" customFormat="1" ht="38.25">
      <c r="A3" s="6"/>
      <c r="B3" s="7" t="s">
        <v>356</v>
      </c>
      <c r="C3" s="8" t="s">
        <v>14</v>
      </c>
      <c r="D3" s="455" t="s">
        <v>493</v>
      </c>
      <c r="E3" s="8" t="s">
        <v>14</v>
      </c>
      <c r="F3" s="388" t="s">
        <v>15</v>
      </c>
      <c r="G3" s="8" t="s">
        <v>14</v>
      </c>
      <c r="H3" s="388" t="s">
        <v>16</v>
      </c>
      <c r="I3" s="8" t="s">
        <v>14</v>
      </c>
      <c r="J3" s="388" t="s">
        <v>470</v>
      </c>
      <c r="K3" s="8" t="s">
        <v>14</v>
      </c>
      <c r="L3" s="223"/>
    </row>
    <row r="4" spans="1:12" s="17" customFormat="1">
      <c r="A4" s="10" t="s">
        <v>8</v>
      </c>
      <c r="B4" s="606">
        <v>1330664974448</v>
      </c>
      <c r="C4" s="583">
        <f>B4/$B$24</f>
        <v>0.42767158868708816</v>
      </c>
      <c r="D4" s="607">
        <v>472497234940</v>
      </c>
      <c r="E4" s="591">
        <f>D4/$D$24</f>
        <v>0.49963285547101638</v>
      </c>
      <c r="F4" s="607">
        <v>535715175014</v>
      </c>
      <c r="G4" s="587">
        <f>F4/$F$24</f>
        <v>0.64452490978921362</v>
      </c>
      <c r="H4" s="607">
        <v>306031552233</v>
      </c>
      <c r="I4" s="11">
        <f>H4/$H$24</f>
        <v>0.66247276432178759</v>
      </c>
      <c r="J4" s="424">
        <f>L4*100000000</f>
        <v>365405000000</v>
      </c>
      <c r="K4" s="11">
        <f>J4/$J$24</f>
        <v>0.51164200671818494</v>
      </c>
      <c r="L4" s="853">
        <v>3654.05</v>
      </c>
    </row>
    <row r="5" spans="1:12">
      <c r="A5" s="13" t="s">
        <v>17</v>
      </c>
      <c r="B5" s="584">
        <v>655206789230</v>
      </c>
      <c r="C5" s="585">
        <f>B5/$B$24</f>
        <v>0.21058142646671915</v>
      </c>
      <c r="D5" s="606">
        <v>173798864440</v>
      </c>
      <c r="E5" s="592">
        <f t="shared" ref="E5:E24" si="0">D5/$D$24</f>
        <v>0.18378017159995463</v>
      </c>
      <c r="F5" s="606">
        <v>95886163019</v>
      </c>
      <c r="G5" s="588">
        <f t="shared" ref="G5:G22" si="1">F5/$F$24</f>
        <v>0.11536171356026968</v>
      </c>
      <c r="H5" s="606">
        <v>53352113138</v>
      </c>
      <c r="I5" s="12">
        <f t="shared" ref="I5:I24" si="2">H5/$H$24</f>
        <v>0.11549241120742311</v>
      </c>
      <c r="J5" s="424"/>
      <c r="K5" s="12"/>
      <c r="L5" s="854"/>
    </row>
    <row r="6" spans="1:12">
      <c r="A6" s="46" t="s">
        <v>72</v>
      </c>
      <c r="B6" s="220"/>
      <c r="C6" s="585"/>
      <c r="D6" s="595"/>
      <c r="E6" s="592"/>
      <c r="F6" s="606"/>
      <c r="G6" s="588"/>
      <c r="H6" s="606">
        <v>22067731471</v>
      </c>
      <c r="I6" s="12">
        <f t="shared" si="2"/>
        <v>4.7770469950672786E-2</v>
      </c>
      <c r="J6" s="424"/>
      <c r="K6" s="12"/>
      <c r="L6" s="854"/>
    </row>
    <row r="7" spans="1:12">
      <c r="A7" s="13" t="s">
        <v>18</v>
      </c>
      <c r="B7" s="584">
        <v>43878865213</v>
      </c>
      <c r="C7" s="585">
        <f t="shared" ref="C7:C24" si="3">B7/$B$24</f>
        <v>1.410253095691116E-2</v>
      </c>
      <c r="D7" s="606">
        <v>47696846697</v>
      </c>
      <c r="E7" s="592">
        <f t="shared" si="0"/>
        <v>5.0436087134375696E-2</v>
      </c>
      <c r="F7" s="606">
        <v>13812665671</v>
      </c>
      <c r="G7" s="588">
        <f t="shared" si="1"/>
        <v>1.6618172325092693E-2</v>
      </c>
      <c r="H7" s="606">
        <v>8299653896</v>
      </c>
      <c r="I7" s="12">
        <f t="shared" si="2"/>
        <v>1.7966430648337316E-2</v>
      </c>
      <c r="J7" s="424"/>
      <c r="K7" s="12"/>
      <c r="L7" s="854"/>
    </row>
    <row r="8" spans="1:12" ht="39">
      <c r="A8" s="13" t="s">
        <v>19</v>
      </c>
      <c r="B8" s="584">
        <v>198467947843</v>
      </c>
      <c r="C8" s="585">
        <f t="shared" si="3"/>
        <v>6.3786981837928344E-2</v>
      </c>
      <c r="D8" s="584">
        <v>58148276579</v>
      </c>
      <c r="E8" s="592">
        <f t="shared" si="0"/>
        <v>6.1487744942197296E-2</v>
      </c>
      <c r="F8" s="584">
        <v>70781751318</v>
      </c>
      <c r="G8" s="588">
        <f t="shared" si="1"/>
        <v>8.5158315483156305E-2</v>
      </c>
      <c r="H8" s="584">
        <v>35553964726</v>
      </c>
      <c r="I8" s="12">
        <f t="shared" si="2"/>
        <v>7.696439508531408E-2</v>
      </c>
      <c r="J8" s="424"/>
      <c r="K8" s="12"/>
      <c r="L8" s="854"/>
    </row>
    <row r="9" spans="1:12">
      <c r="A9" s="46" t="s">
        <v>549</v>
      </c>
      <c r="B9" s="584"/>
      <c r="C9" s="585"/>
      <c r="D9" s="606">
        <v>0</v>
      </c>
      <c r="E9" s="592">
        <f t="shared" si="0"/>
        <v>0</v>
      </c>
      <c r="F9" s="606"/>
      <c r="G9" s="588"/>
      <c r="H9" s="606"/>
      <c r="I9" s="12"/>
      <c r="J9" s="424"/>
      <c r="K9" s="12"/>
      <c r="L9" s="854"/>
    </row>
    <row r="10" spans="1:12">
      <c r="A10" s="47" t="s">
        <v>68</v>
      </c>
      <c r="B10" s="586"/>
      <c r="C10" s="585"/>
      <c r="D10" s="595"/>
      <c r="E10" s="592"/>
      <c r="F10" s="606">
        <v>1641502577</v>
      </c>
      <c r="G10" s="588">
        <f>F10/$F$24</f>
        <v>1.9749100822690677E-3</v>
      </c>
      <c r="H10" s="606"/>
      <c r="I10" s="12"/>
      <c r="J10" s="424"/>
      <c r="K10" s="12"/>
      <c r="L10" s="854"/>
    </row>
    <row r="11" spans="1:12" ht="38.25">
      <c r="A11" s="47" t="s">
        <v>70</v>
      </c>
      <c r="B11" s="586"/>
      <c r="C11" s="585"/>
      <c r="D11" s="595"/>
      <c r="E11" s="592"/>
      <c r="F11" s="584">
        <v>2280000000</v>
      </c>
      <c r="G11" s="588">
        <f t="shared" si="1"/>
        <v>2.7430934624560594E-3</v>
      </c>
      <c r="H11" s="606"/>
      <c r="I11" s="12"/>
      <c r="J11" s="424"/>
      <c r="K11" s="12"/>
      <c r="L11" s="854"/>
    </row>
    <row r="12" spans="1:12">
      <c r="A12" s="47" t="s">
        <v>71</v>
      </c>
      <c r="B12" s="586"/>
      <c r="C12" s="585"/>
      <c r="D12" s="595"/>
      <c r="E12" s="592"/>
      <c r="F12" s="606">
        <v>27297283396</v>
      </c>
      <c r="G12" s="588">
        <f t="shared" si="1"/>
        <v>3.2841666502797344E-2</v>
      </c>
      <c r="H12" s="606"/>
      <c r="I12" s="12"/>
      <c r="J12" s="424"/>
      <c r="K12" s="12"/>
      <c r="L12" s="854"/>
    </row>
    <row r="13" spans="1:12" ht="39">
      <c r="A13" s="13" t="s">
        <v>69</v>
      </c>
      <c r="B13" s="584">
        <v>178675529638</v>
      </c>
      <c r="C13" s="585">
        <f t="shared" si="3"/>
        <v>5.742576011778576E-2</v>
      </c>
      <c r="D13" s="584">
        <v>84293855569</v>
      </c>
      <c r="E13" s="592">
        <f t="shared" si="0"/>
        <v>8.9134870306593422E-2</v>
      </c>
      <c r="F13" s="584">
        <v>173213836686</v>
      </c>
      <c r="G13" s="588">
        <f t="shared" si="1"/>
        <v>0.20839550132469217</v>
      </c>
      <c r="H13" s="584">
        <v>84250721810</v>
      </c>
      <c r="I13" s="12">
        <f t="shared" si="2"/>
        <v>0.18237926176671562</v>
      </c>
      <c r="J13" s="424"/>
      <c r="K13" s="12"/>
      <c r="L13" s="854"/>
    </row>
    <row r="14" spans="1:12">
      <c r="A14" s="13" t="s">
        <v>471</v>
      </c>
      <c r="B14" s="606">
        <v>254435842524</v>
      </c>
      <c r="C14" s="585">
        <f t="shared" si="3"/>
        <v>8.1774889307743751E-2</v>
      </c>
      <c r="D14" s="606">
        <v>108559391655</v>
      </c>
      <c r="E14" s="592">
        <f t="shared" si="0"/>
        <v>0.1147939814878953</v>
      </c>
      <c r="F14" s="606">
        <v>150801972347</v>
      </c>
      <c r="G14" s="588">
        <f t="shared" si="1"/>
        <v>0.18143153704848033</v>
      </c>
      <c r="H14" s="606">
        <v>102507367192</v>
      </c>
      <c r="I14" s="12">
        <f t="shared" si="2"/>
        <v>0.2218997956633246</v>
      </c>
      <c r="J14" s="424"/>
      <c r="K14" s="12"/>
      <c r="L14" s="854"/>
    </row>
    <row r="15" spans="1:12">
      <c r="A15" s="14" t="s">
        <v>9</v>
      </c>
      <c r="B15" s="606">
        <v>155110779858</v>
      </c>
      <c r="C15" s="585">
        <f t="shared" si="3"/>
        <v>4.9852122749291142E-2</v>
      </c>
      <c r="D15" s="606">
        <v>55002185504</v>
      </c>
      <c r="E15" s="592">
        <f>D15/$D$24</f>
        <v>5.8160973162096327E-2</v>
      </c>
      <c r="F15" s="606">
        <v>68712763382</v>
      </c>
      <c r="G15" s="588">
        <f t="shared" si="1"/>
        <v>8.2669092991427329E-2</v>
      </c>
      <c r="H15" s="606">
        <v>47776382968</v>
      </c>
      <c r="I15" s="12">
        <f t="shared" si="2"/>
        <v>0.10342251399623618</v>
      </c>
      <c r="J15" s="424"/>
      <c r="K15" s="12"/>
      <c r="L15" s="854"/>
    </row>
    <row r="16" spans="1:12">
      <c r="A16" s="14" t="s">
        <v>10</v>
      </c>
      <c r="B16" s="606">
        <v>52384973959</v>
      </c>
      <c r="C16" s="585">
        <f t="shared" si="3"/>
        <v>1.6836367881157274E-2</v>
      </c>
      <c r="D16" s="606">
        <v>37705221880</v>
      </c>
      <c r="E16" s="592">
        <f t="shared" si="0"/>
        <v>3.9870641097963004E-2</v>
      </c>
      <c r="F16" s="606">
        <v>72893009115</v>
      </c>
      <c r="G16" s="588">
        <f t="shared" si="1"/>
        <v>8.7698393316713349E-2</v>
      </c>
      <c r="H16" s="606">
        <v>36273147576</v>
      </c>
      <c r="I16" s="12">
        <f t="shared" si="2"/>
        <v>7.8521224919414268E-2</v>
      </c>
      <c r="J16" s="424"/>
      <c r="K16" s="12"/>
      <c r="L16" s="854"/>
    </row>
    <row r="17" spans="1:12">
      <c r="A17" s="14" t="s">
        <v>11</v>
      </c>
      <c r="B17" s="606">
        <v>46940088707</v>
      </c>
      <c r="C17" s="585">
        <f>B17/$B$24</f>
        <v>1.5086398677295334E-2</v>
      </c>
      <c r="D17" s="606">
        <v>15851984271</v>
      </c>
      <c r="E17" s="592">
        <f t="shared" si="0"/>
        <v>1.6762367227835966E-2</v>
      </c>
      <c r="F17" s="606">
        <v>9196199850</v>
      </c>
      <c r="G17" s="588">
        <f t="shared" si="1"/>
        <v>1.1064050740339646E-2</v>
      </c>
      <c r="H17" s="606">
        <v>18457836648</v>
      </c>
      <c r="I17" s="12">
        <f t="shared" si="2"/>
        <v>3.9956056747674162E-2</v>
      </c>
      <c r="J17" s="424"/>
      <c r="K17" s="12"/>
      <c r="L17" s="854"/>
    </row>
    <row r="18" spans="1:12" s="17" customFormat="1">
      <c r="A18" s="15" t="s">
        <v>21</v>
      </c>
      <c r="B18" s="607">
        <v>1780752780781</v>
      </c>
      <c r="C18" s="583">
        <f>B18/$B$24</f>
        <v>0.5723284113129119</v>
      </c>
      <c r="D18" s="607">
        <v>473191643936</v>
      </c>
      <c r="E18" s="591">
        <f t="shared" si="0"/>
        <v>0.50036714452898368</v>
      </c>
      <c r="F18" s="607">
        <v>295463212163</v>
      </c>
      <c r="G18" s="587">
        <f t="shared" si="1"/>
        <v>0.35547509021078638</v>
      </c>
      <c r="H18" s="607">
        <v>155921857348</v>
      </c>
      <c r="I18" s="11">
        <f t="shared" si="2"/>
        <v>0.33752723567821247</v>
      </c>
      <c r="J18" s="424">
        <f>L18*100000000</f>
        <v>348776000000</v>
      </c>
      <c r="K18" s="11">
        <f>J18/$J$24</f>
        <v>0.48835799328181512</v>
      </c>
      <c r="L18" s="853">
        <v>3487.76</v>
      </c>
    </row>
    <row r="19" spans="1:12">
      <c r="A19" s="16" t="s">
        <v>12</v>
      </c>
      <c r="B19" s="606">
        <v>417448933631</v>
      </c>
      <c r="C19" s="585">
        <f t="shared" si="3"/>
        <v>0.13416679034161899</v>
      </c>
      <c r="D19" s="606">
        <v>96125429602</v>
      </c>
      <c r="E19" s="592">
        <f t="shared" si="0"/>
        <v>0.10164593424874577</v>
      </c>
      <c r="F19" s="606">
        <v>27375170762</v>
      </c>
      <c r="G19" s="588">
        <f t="shared" si="1"/>
        <v>3.2935373662658099E-2</v>
      </c>
      <c r="H19" s="606">
        <v>34144148917</v>
      </c>
      <c r="I19" s="12">
        <f t="shared" si="2"/>
        <v>7.3912537950459878E-2</v>
      </c>
      <c r="J19" s="425">
        <f>L19*100000000</f>
        <v>122622000000</v>
      </c>
      <c r="K19" s="12">
        <f>J19/$J$24</f>
        <v>0.17169597062929426</v>
      </c>
      <c r="L19" s="855">
        <v>1226.22</v>
      </c>
    </row>
    <row r="20" spans="1:12">
      <c r="A20" s="16" t="s">
        <v>13</v>
      </c>
      <c r="B20" s="606">
        <v>1363303847150</v>
      </c>
      <c r="C20" s="585">
        <f t="shared" si="3"/>
        <v>0.43816162097129285</v>
      </c>
      <c r="D20" s="606">
        <v>377066214334</v>
      </c>
      <c r="E20" s="592">
        <f t="shared" si="0"/>
        <v>0.39872121028023788</v>
      </c>
      <c r="F20" s="606">
        <v>268088041401</v>
      </c>
      <c r="G20" s="588">
        <f t="shared" si="1"/>
        <v>0.3225397165481283</v>
      </c>
      <c r="H20" s="606">
        <v>121777708431</v>
      </c>
      <c r="I20" s="12">
        <f t="shared" si="2"/>
        <v>0.26361469772775259</v>
      </c>
      <c r="J20" s="425">
        <f>L20*100000000</f>
        <v>226154000000</v>
      </c>
      <c r="K20" s="12">
        <f>J20/$J$24</f>
        <v>0.31666202265252086</v>
      </c>
      <c r="L20" s="855">
        <v>2261.54</v>
      </c>
    </row>
    <row r="21" spans="1:12">
      <c r="A21" s="14" t="s">
        <v>9</v>
      </c>
      <c r="B21" s="606">
        <v>356976738242</v>
      </c>
      <c r="C21" s="585">
        <f t="shared" si="3"/>
        <v>0.11473121461818185</v>
      </c>
      <c r="D21" s="606">
        <v>109434554174</v>
      </c>
      <c r="E21" s="592">
        <f t="shared" si="0"/>
        <v>0.11571940478359924</v>
      </c>
      <c r="F21" s="606">
        <v>67150579566</v>
      </c>
      <c r="G21" s="588">
        <f t="shared" si="1"/>
        <v>8.0789612196328964E-2</v>
      </c>
      <c r="H21" s="606">
        <v>31570615412</v>
      </c>
      <c r="I21" s="12">
        <f t="shared" si="2"/>
        <v>6.8341557302575406E-2</v>
      </c>
      <c r="J21" s="424"/>
      <c r="K21" s="12"/>
    </row>
    <row r="22" spans="1:12">
      <c r="A22" s="14" t="s">
        <v>10</v>
      </c>
      <c r="B22" s="606">
        <v>681895412206</v>
      </c>
      <c r="C22" s="585">
        <f t="shared" si="3"/>
        <v>0.21915906697518109</v>
      </c>
      <c r="D22" s="606">
        <v>183275682483</v>
      </c>
      <c r="E22" s="592">
        <f t="shared" si="0"/>
        <v>0.19380124539566607</v>
      </c>
      <c r="F22" s="606">
        <v>120763090276</v>
      </c>
      <c r="G22" s="588">
        <f t="shared" si="1"/>
        <v>0.14529142256231864</v>
      </c>
      <c r="H22" s="606">
        <v>70910645610</v>
      </c>
      <c r="I22" s="12">
        <f t="shared" si="2"/>
        <v>0.15350172580026464</v>
      </c>
      <c r="J22" s="424"/>
      <c r="K22" s="12"/>
    </row>
    <row r="23" spans="1:12" ht="20.25" thickBot="1">
      <c r="A23" s="49" t="s">
        <v>11</v>
      </c>
      <c r="B23" s="608">
        <v>324431696702</v>
      </c>
      <c r="C23" s="599">
        <f>B23/$B$24</f>
        <v>0.10427133937792994</v>
      </c>
      <c r="D23" s="608">
        <v>84355977677</v>
      </c>
      <c r="E23" s="593">
        <f t="shared" si="0"/>
        <v>8.9200560100972562E-2</v>
      </c>
      <c r="F23" s="608">
        <v>80174371559</v>
      </c>
      <c r="G23" s="589">
        <f>F23/$F$24</f>
        <v>9.6458681789480666E-2</v>
      </c>
      <c r="H23" s="608">
        <v>19296447409</v>
      </c>
      <c r="I23" s="50">
        <f t="shared" si="2"/>
        <v>4.1771414624912545E-2</v>
      </c>
      <c r="J23" s="426"/>
      <c r="K23" s="50"/>
    </row>
    <row r="24" spans="1:12" ht="20.25" customHeight="1" thickTop="1" thickBot="1">
      <c r="A24" s="48" t="s">
        <v>20</v>
      </c>
      <c r="B24" s="597">
        <v>3111417755229</v>
      </c>
      <c r="C24" s="598">
        <f t="shared" si="3"/>
        <v>1</v>
      </c>
      <c r="D24" s="609">
        <v>945688878876</v>
      </c>
      <c r="E24" s="594">
        <f t="shared" si="0"/>
        <v>1</v>
      </c>
      <c r="F24" s="609">
        <v>831178387177</v>
      </c>
      <c r="G24" s="590">
        <f>F24/$F$24</f>
        <v>1</v>
      </c>
      <c r="H24" s="609">
        <v>461953409581</v>
      </c>
      <c r="I24" s="263">
        <f t="shared" si="2"/>
        <v>1</v>
      </c>
      <c r="J24" s="596">
        <f>J4+J18</f>
        <v>714181000000</v>
      </c>
      <c r="K24" s="225">
        <f>J24/$J$24</f>
        <v>1</v>
      </c>
    </row>
    <row r="25" spans="1:12">
      <c r="D25" s="422"/>
    </row>
    <row r="26" spans="1:12" s="21" customFormat="1">
      <c r="A26" s="18"/>
      <c r="B26" s="20"/>
      <c r="C26" s="19"/>
      <c r="D26" s="422"/>
      <c r="E26" s="19"/>
      <c r="F26" s="4"/>
      <c r="G26" s="19"/>
      <c r="H26" s="4"/>
      <c r="I26" s="19"/>
      <c r="J26" s="427"/>
      <c r="K26" s="19"/>
      <c r="L26" s="224"/>
    </row>
    <row r="28" spans="1:12">
      <c r="B28" s="423"/>
      <c r="D28" s="423"/>
    </row>
    <row r="29" spans="1:12">
      <c r="B29" s="423"/>
    </row>
    <row r="30" spans="1:12">
      <c r="B30" s="423"/>
    </row>
    <row r="31" spans="1:12">
      <c r="B31" s="423"/>
    </row>
    <row r="32" spans="1:12">
      <c r="B32" s="42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0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RowHeight="15"/>
  <cols>
    <col min="1" max="1" width="9.25" style="27" customWidth="1"/>
    <col min="2" max="2" width="40.625" style="26" bestFit="1" customWidth="1"/>
    <col min="3" max="3" width="15.625" style="27" customWidth="1"/>
    <col min="4" max="4" width="10.625" style="27" customWidth="1"/>
    <col min="5" max="5" width="21.875" style="229" customWidth="1"/>
    <col min="6" max="6" width="22.125" style="229" customWidth="1"/>
    <col min="7" max="7" width="10.625" style="27" customWidth="1"/>
    <col min="8" max="8" width="10.625" style="30" customWidth="1"/>
    <col min="9" max="9" width="10.625" style="27" customWidth="1"/>
    <col min="10" max="10" width="17.625" style="27" customWidth="1"/>
    <col min="11" max="11" width="12.75" style="27" customWidth="1"/>
    <col min="12" max="12" width="12.5" style="27" bestFit="1" customWidth="1"/>
    <col min="13" max="13" width="21.25" style="27" bestFit="1" customWidth="1"/>
    <col min="14" max="16384" width="9" style="27"/>
  </cols>
  <sheetData>
    <row r="1" spans="1:13">
      <c r="A1" s="35" t="s">
        <v>39</v>
      </c>
      <c r="B1" s="36" t="s">
        <v>32</v>
      </c>
      <c r="C1" s="36" t="s">
        <v>40</v>
      </c>
      <c r="D1" s="36" t="s">
        <v>41</v>
      </c>
      <c r="E1" s="227" t="s">
        <v>42</v>
      </c>
      <c r="F1" s="227" t="s">
        <v>43</v>
      </c>
      <c r="G1" s="36" t="s">
        <v>44</v>
      </c>
      <c r="H1" s="37" t="s">
        <v>45</v>
      </c>
      <c r="I1" s="36" t="s">
        <v>46</v>
      </c>
      <c r="J1" s="36"/>
      <c r="K1" s="36"/>
      <c r="L1" s="38"/>
    </row>
    <row r="2" spans="1:13" ht="45">
      <c r="A2" s="39" t="s">
        <v>33</v>
      </c>
      <c r="B2" s="34" t="s">
        <v>0</v>
      </c>
      <c r="C2" s="34" t="s">
        <v>1</v>
      </c>
      <c r="D2" s="34" t="s">
        <v>22</v>
      </c>
      <c r="E2" s="621" t="s">
        <v>2</v>
      </c>
      <c r="F2" s="621" t="s">
        <v>3</v>
      </c>
      <c r="G2" s="622" t="s">
        <v>34</v>
      </c>
      <c r="H2" s="623" t="s">
        <v>35</v>
      </c>
      <c r="I2" s="622" t="s">
        <v>4</v>
      </c>
      <c r="J2" s="623" t="s">
        <v>581</v>
      </c>
      <c r="K2" s="34" t="s">
        <v>5</v>
      </c>
      <c r="L2" s="40" t="s">
        <v>6</v>
      </c>
      <c r="M2" s="27" t="s">
        <v>49</v>
      </c>
    </row>
    <row r="3" spans="1:13" s="454" customFormat="1" ht="15.75">
      <c r="A3" s="236" t="s">
        <v>7</v>
      </c>
      <c r="B3" s="237" t="s">
        <v>501</v>
      </c>
      <c r="C3" s="238" t="s">
        <v>23</v>
      </c>
      <c r="D3" s="233" t="s">
        <v>257</v>
      </c>
      <c r="E3" s="625">
        <v>23580874211</v>
      </c>
      <c r="F3" s="625">
        <v>36882483208</v>
      </c>
      <c r="G3" s="626">
        <v>31.43</v>
      </c>
      <c r="H3" s="626">
        <v>62.55</v>
      </c>
      <c r="I3" s="627">
        <v>1</v>
      </c>
      <c r="J3" s="626">
        <v>13.3</v>
      </c>
      <c r="K3" s="239">
        <v>43735</v>
      </c>
      <c r="L3" s="239">
        <v>44530</v>
      </c>
    </row>
    <row r="4" spans="1:13" s="454" customFormat="1" ht="15.75">
      <c r="A4" s="230" t="s">
        <v>7</v>
      </c>
      <c r="B4" s="240" t="s">
        <v>531</v>
      </c>
      <c r="C4" s="232" t="s">
        <v>23</v>
      </c>
      <c r="D4" s="233" t="s">
        <v>257</v>
      </c>
      <c r="E4" s="625">
        <v>9193179186</v>
      </c>
      <c r="F4" s="625">
        <v>13573843754</v>
      </c>
      <c r="G4" s="626">
        <v>31.95</v>
      </c>
      <c r="H4" s="626">
        <v>47.65</v>
      </c>
      <c r="I4" s="627">
        <v>1</v>
      </c>
      <c r="J4" s="626">
        <v>11.29</v>
      </c>
      <c r="K4" s="235">
        <v>43850</v>
      </c>
      <c r="L4" s="235">
        <f>$L$3</f>
        <v>44530</v>
      </c>
    </row>
    <row r="5" spans="1:13" s="454" customFormat="1" ht="15.75">
      <c r="A5" s="230" t="s">
        <v>7</v>
      </c>
      <c r="B5" s="241" t="s">
        <v>611</v>
      </c>
      <c r="C5" s="232" t="s">
        <v>23</v>
      </c>
      <c r="D5" s="233" t="s">
        <v>257</v>
      </c>
      <c r="E5" s="625">
        <v>19093323980</v>
      </c>
      <c r="F5" s="625">
        <v>20901084667</v>
      </c>
      <c r="G5" s="626">
        <v>9.4700000000000006</v>
      </c>
      <c r="H5" s="626">
        <v>9.4700000000000006</v>
      </c>
      <c r="I5" s="626">
        <v>1</v>
      </c>
      <c r="J5" s="626">
        <v>2.2200000000000002</v>
      </c>
      <c r="K5" s="235">
        <v>44393</v>
      </c>
      <c r="L5" s="235">
        <f t="shared" ref="L5:L53" si="0">$L$3</f>
        <v>44530</v>
      </c>
    </row>
    <row r="6" spans="1:13" s="433" customFormat="1" ht="15.75">
      <c r="A6" s="428" t="s">
        <v>456</v>
      </c>
      <c r="B6" s="24" t="s">
        <v>611</v>
      </c>
      <c r="C6" s="429" t="s">
        <v>457</v>
      </c>
      <c r="D6" s="430" t="s">
        <v>258</v>
      </c>
      <c r="E6" s="628">
        <v>6277574114</v>
      </c>
      <c r="F6" s="628">
        <v>6156714900</v>
      </c>
      <c r="G6" s="629">
        <v>-1.93</v>
      </c>
      <c r="H6" s="629">
        <v>-1.93</v>
      </c>
      <c r="I6" s="629">
        <v>2</v>
      </c>
      <c r="J6" s="629">
        <v>2.2200000000000002</v>
      </c>
      <c r="K6" s="432">
        <v>44393</v>
      </c>
      <c r="L6" s="432">
        <f t="shared" si="0"/>
        <v>44530</v>
      </c>
    </row>
    <row r="7" spans="1:13" s="660" customFormat="1" ht="15.75">
      <c r="A7" s="654" t="s">
        <v>7</v>
      </c>
      <c r="B7" s="693" t="s">
        <v>532</v>
      </c>
      <c r="C7" s="656" t="s">
        <v>23</v>
      </c>
      <c r="D7" s="221" t="s">
        <v>259</v>
      </c>
      <c r="E7" s="657">
        <v>8441043825</v>
      </c>
      <c r="F7" s="657">
        <v>10847383182</v>
      </c>
      <c r="G7" s="658">
        <v>-0.02</v>
      </c>
      <c r="H7" s="658">
        <v>34.9</v>
      </c>
      <c r="I7" s="715">
        <v>1</v>
      </c>
      <c r="J7" s="658">
        <v>18.510000000000002</v>
      </c>
      <c r="K7" s="659">
        <v>43437</v>
      </c>
      <c r="L7" s="659">
        <f t="shared" si="0"/>
        <v>44530</v>
      </c>
    </row>
    <row r="8" spans="1:13" ht="15.75">
      <c r="A8" s="31" t="s">
        <v>7</v>
      </c>
      <c r="B8" s="23" t="s">
        <v>497</v>
      </c>
      <c r="C8" s="429" t="s">
        <v>24</v>
      </c>
      <c r="D8" s="221" t="s">
        <v>260</v>
      </c>
      <c r="E8" s="628">
        <v>11295508988</v>
      </c>
      <c r="F8" s="628">
        <v>26039320285</v>
      </c>
      <c r="G8" s="629">
        <v>32.64</v>
      </c>
      <c r="H8" s="629">
        <v>78.66</v>
      </c>
      <c r="I8" s="630">
        <v>1</v>
      </c>
      <c r="J8" s="629">
        <v>74.430000000000007</v>
      </c>
      <c r="K8" s="432">
        <v>43661</v>
      </c>
      <c r="L8" s="432">
        <f t="shared" si="0"/>
        <v>44530</v>
      </c>
    </row>
    <row r="9" spans="1:13" ht="15.75">
      <c r="A9" s="31" t="s">
        <v>7</v>
      </c>
      <c r="B9" s="24" t="s">
        <v>558</v>
      </c>
      <c r="C9" s="429" t="s">
        <v>24</v>
      </c>
      <c r="D9" s="221" t="s">
        <v>259</v>
      </c>
      <c r="E9" s="628">
        <v>8014871501</v>
      </c>
      <c r="F9" s="628">
        <v>14238017713</v>
      </c>
      <c r="G9" s="629">
        <v>20.73</v>
      </c>
      <c r="H9" s="629">
        <v>77.64</v>
      </c>
      <c r="I9" s="629">
        <v>1</v>
      </c>
      <c r="J9" s="629">
        <v>74.22</v>
      </c>
      <c r="K9" s="432">
        <v>43941</v>
      </c>
      <c r="L9" s="432">
        <f t="shared" si="0"/>
        <v>44530</v>
      </c>
    </row>
    <row r="10" spans="1:13" ht="15.75">
      <c r="A10" s="31" t="s">
        <v>7</v>
      </c>
      <c r="B10" s="24" t="s">
        <v>558</v>
      </c>
      <c r="C10" s="429" t="s">
        <v>24</v>
      </c>
      <c r="D10" s="136" t="s">
        <v>267</v>
      </c>
      <c r="E10" s="628">
        <v>10927481593</v>
      </c>
      <c r="F10" s="628">
        <v>18639210310</v>
      </c>
      <c r="G10" s="629">
        <v>19.79</v>
      </c>
      <c r="H10" s="629">
        <v>70.569999999999993</v>
      </c>
      <c r="I10" s="629">
        <v>2</v>
      </c>
      <c r="J10" s="629">
        <v>74.22</v>
      </c>
      <c r="K10" s="432">
        <v>43941</v>
      </c>
      <c r="L10" s="432">
        <f t="shared" si="0"/>
        <v>44530</v>
      </c>
    </row>
    <row r="11" spans="1:13" s="454" customFormat="1" ht="15.75">
      <c r="A11" s="230" t="s">
        <v>7</v>
      </c>
      <c r="B11" s="231" t="s">
        <v>561</v>
      </c>
      <c r="C11" s="232" t="s">
        <v>23</v>
      </c>
      <c r="D11" s="233" t="s">
        <v>257</v>
      </c>
      <c r="E11" s="625">
        <v>9057257704</v>
      </c>
      <c r="F11" s="625">
        <v>12872595587</v>
      </c>
      <c r="G11" s="626">
        <v>31.82</v>
      </c>
      <c r="H11" s="626">
        <v>42.12</v>
      </c>
      <c r="I11" s="626">
        <v>1</v>
      </c>
      <c r="J11" s="626">
        <v>8.19</v>
      </c>
      <c r="K11" s="235">
        <v>44032</v>
      </c>
      <c r="L11" s="235">
        <f t="shared" si="0"/>
        <v>44530</v>
      </c>
    </row>
    <row r="12" spans="1:13" ht="15.75">
      <c r="A12" s="31" t="s">
        <v>7</v>
      </c>
      <c r="B12" s="23" t="s">
        <v>561</v>
      </c>
      <c r="C12" s="429" t="s">
        <v>23</v>
      </c>
      <c r="D12" s="221" t="s">
        <v>261</v>
      </c>
      <c r="E12" s="628">
        <v>12294643442</v>
      </c>
      <c r="F12" s="628">
        <v>16744177392</v>
      </c>
      <c r="G12" s="629">
        <v>22.68</v>
      </c>
      <c r="H12" s="629">
        <v>36.19</v>
      </c>
      <c r="I12" s="629">
        <v>2</v>
      </c>
      <c r="J12" s="629">
        <v>8.19</v>
      </c>
      <c r="K12" s="432">
        <v>44032</v>
      </c>
      <c r="L12" s="432">
        <f t="shared" si="0"/>
        <v>44530</v>
      </c>
    </row>
    <row r="13" spans="1:13" ht="15.75">
      <c r="A13" s="31" t="s">
        <v>7</v>
      </c>
      <c r="B13" s="23" t="s">
        <v>28</v>
      </c>
      <c r="C13" s="429" t="s">
        <v>24</v>
      </c>
      <c r="D13" s="221" t="s">
        <v>261</v>
      </c>
      <c r="E13" s="628">
        <v>7009597591</v>
      </c>
      <c r="F13" s="628">
        <v>14403108857</v>
      </c>
      <c r="G13" s="629">
        <v>19.93</v>
      </c>
      <c r="H13" s="629">
        <v>105.48</v>
      </c>
      <c r="I13" s="629">
        <v>1</v>
      </c>
      <c r="J13" s="629">
        <v>80.7</v>
      </c>
      <c r="K13" s="432">
        <v>43122</v>
      </c>
      <c r="L13" s="432">
        <f t="shared" si="0"/>
        <v>44530</v>
      </c>
    </row>
    <row r="14" spans="1:13" ht="15.75">
      <c r="A14" s="31" t="s">
        <v>7</v>
      </c>
      <c r="B14" s="23" t="s">
        <v>28</v>
      </c>
      <c r="C14" s="429" t="s">
        <v>24</v>
      </c>
      <c r="D14" s="221" t="s">
        <v>260</v>
      </c>
      <c r="E14" s="628">
        <v>10038542112</v>
      </c>
      <c r="F14" s="628">
        <v>18961389355</v>
      </c>
      <c r="G14" s="629">
        <v>28.12</v>
      </c>
      <c r="H14" s="629">
        <v>90.77</v>
      </c>
      <c r="I14" s="629">
        <v>2</v>
      </c>
      <c r="J14" s="629">
        <v>80.7</v>
      </c>
      <c r="K14" s="432">
        <v>43122</v>
      </c>
      <c r="L14" s="432">
        <f t="shared" si="0"/>
        <v>44530</v>
      </c>
    </row>
    <row r="15" spans="1:13" ht="15.75">
      <c r="A15" s="31" t="s">
        <v>7</v>
      </c>
      <c r="B15" s="23" t="s">
        <v>28</v>
      </c>
      <c r="C15" s="429" t="s">
        <v>24</v>
      </c>
      <c r="D15" s="136" t="s">
        <v>267</v>
      </c>
      <c r="E15" s="628">
        <v>4006530255</v>
      </c>
      <c r="F15" s="628">
        <v>7062051819</v>
      </c>
      <c r="G15" s="629">
        <v>18.489999999999998</v>
      </c>
      <c r="H15" s="629">
        <v>72.900000000000006</v>
      </c>
      <c r="I15" s="629">
        <v>3</v>
      </c>
      <c r="J15" s="629">
        <v>80.7</v>
      </c>
      <c r="K15" s="432">
        <v>43122</v>
      </c>
      <c r="L15" s="432">
        <f t="shared" si="0"/>
        <v>44530</v>
      </c>
    </row>
    <row r="16" spans="1:13" ht="15.75">
      <c r="A16" s="31" t="s">
        <v>7</v>
      </c>
      <c r="B16" s="23" t="s">
        <v>453</v>
      </c>
      <c r="C16" s="429" t="s">
        <v>23</v>
      </c>
      <c r="D16" s="221" t="s">
        <v>263</v>
      </c>
      <c r="E16" s="628">
        <v>12934673726</v>
      </c>
      <c r="F16" s="628">
        <v>18827872427</v>
      </c>
      <c r="G16" s="629">
        <v>14.4</v>
      </c>
      <c r="H16" s="629">
        <v>63.98</v>
      </c>
      <c r="I16" s="629">
        <v>1</v>
      </c>
      <c r="J16" s="629">
        <v>19.45</v>
      </c>
      <c r="K16" s="432">
        <v>43381</v>
      </c>
      <c r="L16" s="432">
        <f t="shared" si="0"/>
        <v>44530</v>
      </c>
    </row>
    <row r="17" spans="1:12" ht="15.75">
      <c r="A17" s="31" t="s">
        <v>7</v>
      </c>
      <c r="B17" s="22" t="s">
        <v>29</v>
      </c>
      <c r="C17" s="429" t="s">
        <v>24</v>
      </c>
      <c r="D17" s="221" t="s">
        <v>259</v>
      </c>
      <c r="E17" s="628">
        <v>6000000000</v>
      </c>
      <c r="F17" s="628">
        <v>10836482661</v>
      </c>
      <c r="G17" s="629">
        <v>28.47</v>
      </c>
      <c r="H17" s="629">
        <v>85.83</v>
      </c>
      <c r="I17" s="629">
        <v>3</v>
      </c>
      <c r="J17" s="629">
        <v>87.59</v>
      </c>
      <c r="K17" s="432">
        <v>43070</v>
      </c>
      <c r="L17" s="432">
        <f t="shared" si="0"/>
        <v>44530</v>
      </c>
    </row>
    <row r="18" spans="1:12" ht="15.75">
      <c r="A18" s="31" t="s">
        <v>7</v>
      </c>
      <c r="B18" s="22" t="s">
        <v>29</v>
      </c>
      <c r="C18" s="429" t="s">
        <v>24</v>
      </c>
      <c r="D18" s="221" t="s">
        <v>261</v>
      </c>
      <c r="E18" s="628">
        <v>6000000000</v>
      </c>
      <c r="F18" s="628">
        <v>11353734691</v>
      </c>
      <c r="G18" s="629">
        <v>27.56</v>
      </c>
      <c r="H18" s="629">
        <v>94.38</v>
      </c>
      <c r="I18" s="629">
        <v>1</v>
      </c>
      <c r="J18" s="629">
        <v>87.59</v>
      </c>
      <c r="K18" s="432">
        <v>43070</v>
      </c>
      <c r="L18" s="432">
        <f t="shared" si="0"/>
        <v>44530</v>
      </c>
    </row>
    <row r="19" spans="1:12" ht="15.75">
      <c r="A19" s="31" t="s">
        <v>7</v>
      </c>
      <c r="B19" s="22" t="s">
        <v>26</v>
      </c>
      <c r="C19" s="429" t="s">
        <v>24</v>
      </c>
      <c r="D19" s="221" t="s">
        <v>260</v>
      </c>
      <c r="E19" s="628">
        <v>6000000000</v>
      </c>
      <c r="F19" s="628">
        <v>10890868617</v>
      </c>
      <c r="G19" s="629">
        <v>30.18</v>
      </c>
      <c r="H19" s="629">
        <v>85.57</v>
      </c>
      <c r="I19" s="629">
        <v>4</v>
      </c>
      <c r="J19" s="629">
        <v>87.59</v>
      </c>
      <c r="K19" s="432">
        <v>43070</v>
      </c>
      <c r="L19" s="432">
        <f t="shared" si="0"/>
        <v>44530</v>
      </c>
    </row>
    <row r="20" spans="1:12" ht="15.75">
      <c r="A20" s="31" t="s">
        <v>7</v>
      </c>
      <c r="B20" s="22" t="s">
        <v>26</v>
      </c>
      <c r="C20" s="429" t="s">
        <v>24</v>
      </c>
      <c r="D20" s="136" t="s">
        <v>267</v>
      </c>
      <c r="E20" s="628">
        <v>6000000000</v>
      </c>
      <c r="F20" s="628">
        <v>10790827015</v>
      </c>
      <c r="G20" s="629">
        <v>29.43</v>
      </c>
      <c r="H20" s="629">
        <v>83.64</v>
      </c>
      <c r="I20" s="629">
        <v>5</v>
      </c>
      <c r="J20" s="629">
        <v>87.59</v>
      </c>
      <c r="K20" s="432">
        <v>43070</v>
      </c>
      <c r="L20" s="432">
        <f t="shared" si="0"/>
        <v>44530</v>
      </c>
    </row>
    <row r="21" spans="1:12" ht="15.75">
      <c r="A21" s="31" t="s">
        <v>7</v>
      </c>
      <c r="B21" s="22" t="s">
        <v>26</v>
      </c>
      <c r="C21" s="429" t="s">
        <v>24</v>
      </c>
      <c r="D21" s="221" t="s">
        <v>264</v>
      </c>
      <c r="E21" s="628">
        <v>6000000000</v>
      </c>
      <c r="F21" s="628">
        <v>11017345063</v>
      </c>
      <c r="G21" s="629">
        <v>32.33</v>
      </c>
      <c r="H21" s="629">
        <v>87.13</v>
      </c>
      <c r="I21" s="629">
        <v>2</v>
      </c>
      <c r="J21" s="629">
        <v>87.59</v>
      </c>
      <c r="K21" s="432">
        <v>43070</v>
      </c>
      <c r="L21" s="432">
        <f t="shared" si="0"/>
        <v>44530</v>
      </c>
    </row>
    <row r="22" spans="1:12" ht="15.75">
      <c r="A22" s="31" t="s">
        <v>7</v>
      </c>
      <c r="B22" s="23" t="s">
        <v>473</v>
      </c>
      <c r="C22" s="429" t="s">
        <v>23</v>
      </c>
      <c r="D22" s="136" t="s">
        <v>260</v>
      </c>
      <c r="E22" s="628">
        <v>3651168229</v>
      </c>
      <c r="F22" s="628">
        <v>5906441681</v>
      </c>
      <c r="G22" s="629">
        <v>16.100000000000001</v>
      </c>
      <c r="H22" s="629">
        <v>61.77</v>
      </c>
      <c r="I22" s="629">
        <v>1</v>
      </c>
      <c r="J22" s="629">
        <v>16.45</v>
      </c>
      <c r="K22" s="432">
        <v>43556</v>
      </c>
      <c r="L22" s="432">
        <f t="shared" si="0"/>
        <v>44530</v>
      </c>
    </row>
    <row r="23" spans="1:12" s="660" customFormat="1" ht="15.75">
      <c r="A23" s="654" t="s">
        <v>7</v>
      </c>
      <c r="B23" s="693" t="s">
        <v>473</v>
      </c>
      <c r="C23" s="656" t="s">
        <v>23</v>
      </c>
      <c r="D23" s="136" t="s">
        <v>264</v>
      </c>
      <c r="E23" s="628">
        <v>2473766298</v>
      </c>
      <c r="F23" s="628">
        <v>3979329782</v>
      </c>
      <c r="G23" s="629">
        <v>20.88</v>
      </c>
      <c r="H23" s="629">
        <v>59.23</v>
      </c>
      <c r="I23" s="629">
        <v>2</v>
      </c>
      <c r="J23" s="629">
        <v>16.45</v>
      </c>
      <c r="K23" s="659">
        <v>43556</v>
      </c>
      <c r="L23" s="659">
        <f t="shared" si="0"/>
        <v>44530</v>
      </c>
    </row>
    <row r="24" spans="1:12" ht="15.75">
      <c r="A24" s="31" t="s">
        <v>7</v>
      </c>
      <c r="B24" s="25" t="s">
        <v>30</v>
      </c>
      <c r="C24" s="429" t="s">
        <v>23</v>
      </c>
      <c r="D24" s="136" t="s">
        <v>263</v>
      </c>
      <c r="E24" s="628">
        <v>4500000000</v>
      </c>
      <c r="F24" s="628">
        <v>6880897882</v>
      </c>
      <c r="G24" s="629">
        <v>32.28</v>
      </c>
      <c r="H24" s="629">
        <v>46.59</v>
      </c>
      <c r="I24" s="629">
        <v>3</v>
      </c>
      <c r="J24" s="629">
        <v>23.35</v>
      </c>
      <c r="K24" s="432">
        <v>43138</v>
      </c>
      <c r="L24" s="432">
        <f t="shared" si="0"/>
        <v>44530</v>
      </c>
    </row>
    <row r="25" spans="1:12" ht="15.75">
      <c r="A25" s="31" t="s">
        <v>7</v>
      </c>
      <c r="B25" s="25" t="s">
        <v>30</v>
      </c>
      <c r="C25" s="429" t="s">
        <v>23</v>
      </c>
      <c r="D25" s="136" t="s">
        <v>264</v>
      </c>
      <c r="E25" s="628">
        <v>7500000000</v>
      </c>
      <c r="F25" s="628">
        <v>12497170996</v>
      </c>
      <c r="G25" s="629">
        <v>23.73</v>
      </c>
      <c r="H25" s="629">
        <v>91.21</v>
      </c>
      <c r="I25" s="629">
        <v>1</v>
      </c>
      <c r="J25" s="629">
        <v>23.35</v>
      </c>
      <c r="K25" s="432">
        <v>43138</v>
      </c>
      <c r="L25" s="432">
        <f t="shared" si="0"/>
        <v>44530</v>
      </c>
    </row>
    <row r="26" spans="1:12" ht="15.75">
      <c r="A26" s="31" t="s">
        <v>7</v>
      </c>
      <c r="B26" s="25" t="s">
        <v>27</v>
      </c>
      <c r="C26" s="429" t="s">
        <v>23</v>
      </c>
      <c r="D26" s="136" t="s">
        <v>258</v>
      </c>
      <c r="E26" s="628">
        <v>5000000000</v>
      </c>
      <c r="F26" s="628">
        <v>6807590629</v>
      </c>
      <c r="G26" s="629">
        <v>7.53</v>
      </c>
      <c r="H26" s="629">
        <v>34.83</v>
      </c>
      <c r="I26" s="629">
        <v>5</v>
      </c>
      <c r="J26" s="629">
        <v>23.35</v>
      </c>
      <c r="K26" s="432">
        <v>43138</v>
      </c>
      <c r="L26" s="432">
        <f t="shared" si="0"/>
        <v>44530</v>
      </c>
    </row>
    <row r="27" spans="1:12" ht="15.75">
      <c r="A27" s="31" t="s">
        <v>7</v>
      </c>
      <c r="B27" s="25" t="s">
        <v>27</v>
      </c>
      <c r="C27" s="429" t="s">
        <v>23</v>
      </c>
      <c r="D27" s="136" t="s">
        <v>259</v>
      </c>
      <c r="E27" s="628">
        <v>4500000000</v>
      </c>
      <c r="F27" s="628">
        <v>6093156034</v>
      </c>
      <c r="G27" s="629">
        <v>-0.47</v>
      </c>
      <c r="H27" s="629">
        <v>34.42</v>
      </c>
      <c r="I27" s="629">
        <v>6</v>
      </c>
      <c r="J27" s="629">
        <v>23.35</v>
      </c>
      <c r="K27" s="432">
        <v>43138</v>
      </c>
      <c r="L27" s="432">
        <f t="shared" si="0"/>
        <v>44530</v>
      </c>
    </row>
    <row r="28" spans="1:12" ht="15.75">
      <c r="A28" s="31" t="s">
        <v>7</v>
      </c>
      <c r="B28" s="25" t="s">
        <v>27</v>
      </c>
      <c r="C28" s="429" t="s">
        <v>23</v>
      </c>
      <c r="D28" s="136" t="s">
        <v>262</v>
      </c>
      <c r="E28" s="628">
        <v>4750000000</v>
      </c>
      <c r="F28" s="628">
        <v>7103177495</v>
      </c>
      <c r="G28" s="629">
        <v>18.100000000000001</v>
      </c>
      <c r="H28" s="629">
        <v>50.4</v>
      </c>
      <c r="I28" s="629">
        <v>2</v>
      </c>
      <c r="J28" s="629">
        <v>23.35</v>
      </c>
      <c r="K28" s="432">
        <v>43138</v>
      </c>
      <c r="L28" s="432">
        <f t="shared" si="0"/>
        <v>44530</v>
      </c>
    </row>
    <row r="29" spans="1:12" ht="15.75">
      <c r="A29" s="31" t="s">
        <v>7</v>
      </c>
      <c r="B29" s="25" t="s">
        <v>27</v>
      </c>
      <c r="C29" s="429" t="s">
        <v>23</v>
      </c>
      <c r="D29" s="136" t="s">
        <v>267</v>
      </c>
      <c r="E29" s="628">
        <v>5000000000</v>
      </c>
      <c r="F29" s="628">
        <v>7226194231</v>
      </c>
      <c r="G29" s="629">
        <v>8.77</v>
      </c>
      <c r="H29" s="629">
        <v>46.06</v>
      </c>
      <c r="I29" s="629">
        <v>4</v>
      </c>
      <c r="J29" s="629">
        <v>23.35</v>
      </c>
      <c r="K29" s="432">
        <v>43138</v>
      </c>
      <c r="L29" s="432">
        <f t="shared" si="0"/>
        <v>44530</v>
      </c>
    </row>
    <row r="30" spans="1:12" ht="15.75">
      <c r="A30" s="31" t="s">
        <v>7</v>
      </c>
      <c r="B30" s="25" t="s">
        <v>455</v>
      </c>
      <c r="C30" s="429" t="s">
        <v>24</v>
      </c>
      <c r="D30" s="136" t="s">
        <v>263</v>
      </c>
      <c r="E30" s="628">
        <v>6000000000</v>
      </c>
      <c r="F30" s="628">
        <v>10091435809</v>
      </c>
      <c r="G30" s="629">
        <v>18.760000000000002</v>
      </c>
      <c r="H30" s="629">
        <v>99.08</v>
      </c>
      <c r="I30" s="629">
        <v>5</v>
      </c>
      <c r="J30" s="629">
        <v>101.23</v>
      </c>
      <c r="K30" s="432">
        <v>43397</v>
      </c>
      <c r="L30" s="432">
        <f t="shared" si="0"/>
        <v>44530</v>
      </c>
    </row>
    <row r="31" spans="1:12" ht="15.75">
      <c r="A31" s="31" t="s">
        <v>7</v>
      </c>
      <c r="B31" s="25" t="s">
        <v>455</v>
      </c>
      <c r="C31" s="429" t="s">
        <v>24</v>
      </c>
      <c r="D31" s="136" t="s">
        <v>264</v>
      </c>
      <c r="E31" s="628">
        <v>6000000000</v>
      </c>
      <c r="F31" s="628">
        <v>10569928827</v>
      </c>
      <c r="G31" s="629">
        <v>25.2</v>
      </c>
      <c r="H31" s="629">
        <v>108.67</v>
      </c>
      <c r="I31" s="629">
        <v>2</v>
      </c>
      <c r="J31" s="629">
        <v>101.23</v>
      </c>
      <c r="K31" s="432">
        <v>43397</v>
      </c>
      <c r="L31" s="432">
        <f t="shared" si="0"/>
        <v>44530</v>
      </c>
    </row>
    <row r="32" spans="1:12" ht="15.75">
      <c r="A32" s="31" t="s">
        <v>7</v>
      </c>
      <c r="B32" s="25" t="s">
        <v>454</v>
      </c>
      <c r="C32" s="429" t="s">
        <v>24</v>
      </c>
      <c r="D32" s="136" t="s">
        <v>258</v>
      </c>
      <c r="E32" s="628">
        <v>6000000000</v>
      </c>
      <c r="F32" s="628">
        <v>10120272688</v>
      </c>
      <c r="G32" s="629">
        <v>21.37</v>
      </c>
      <c r="H32" s="629">
        <v>96.43</v>
      </c>
      <c r="I32" s="629">
        <v>6</v>
      </c>
      <c r="J32" s="629">
        <v>101.23</v>
      </c>
      <c r="K32" s="432">
        <v>43397</v>
      </c>
      <c r="L32" s="432">
        <f t="shared" si="0"/>
        <v>44530</v>
      </c>
    </row>
    <row r="33" spans="1:14" ht="15.75">
      <c r="A33" s="31" t="s">
        <v>7</v>
      </c>
      <c r="B33" s="25" t="s">
        <v>454</v>
      </c>
      <c r="C33" s="429" t="s">
        <v>24</v>
      </c>
      <c r="D33" s="136" t="s">
        <v>261</v>
      </c>
      <c r="E33" s="628">
        <v>4000000000</v>
      </c>
      <c r="F33" s="628">
        <v>8502631049</v>
      </c>
      <c r="G33" s="629">
        <v>22.9</v>
      </c>
      <c r="H33" s="629">
        <v>114.28</v>
      </c>
      <c r="I33" s="629">
        <v>1</v>
      </c>
      <c r="J33" s="629">
        <v>101.23</v>
      </c>
      <c r="K33" s="432">
        <v>43397</v>
      </c>
      <c r="L33" s="432">
        <f t="shared" si="0"/>
        <v>44530</v>
      </c>
    </row>
    <row r="34" spans="1:14" ht="15.75">
      <c r="A34" s="31" t="s">
        <v>7</v>
      </c>
      <c r="B34" s="25" t="s">
        <v>454</v>
      </c>
      <c r="C34" s="429" t="s">
        <v>24</v>
      </c>
      <c r="D34" s="136" t="s">
        <v>259</v>
      </c>
      <c r="E34" s="628">
        <v>6000000000</v>
      </c>
      <c r="F34" s="628">
        <v>10356691655</v>
      </c>
      <c r="G34" s="629">
        <v>20.190000000000001</v>
      </c>
      <c r="H34" s="629">
        <v>102</v>
      </c>
      <c r="I34" s="629">
        <v>3</v>
      </c>
      <c r="J34" s="629">
        <v>101.23</v>
      </c>
      <c r="K34" s="432">
        <v>43397</v>
      </c>
      <c r="L34" s="432">
        <f t="shared" si="0"/>
        <v>44530</v>
      </c>
    </row>
    <row r="35" spans="1:14" ht="15.75">
      <c r="A35" s="31" t="s">
        <v>7</v>
      </c>
      <c r="B35" s="25" t="s">
        <v>454</v>
      </c>
      <c r="C35" s="429" t="s">
        <v>24</v>
      </c>
      <c r="D35" s="136" t="s">
        <v>260</v>
      </c>
      <c r="E35" s="628">
        <v>4000000000</v>
      </c>
      <c r="F35" s="628">
        <v>8113111061</v>
      </c>
      <c r="G35" s="629">
        <v>21.94</v>
      </c>
      <c r="H35" s="629">
        <v>100.17</v>
      </c>
      <c r="I35" s="629">
        <v>4</v>
      </c>
      <c r="J35" s="629">
        <v>101.23</v>
      </c>
      <c r="K35" s="432">
        <v>43397</v>
      </c>
      <c r="L35" s="432">
        <f t="shared" si="0"/>
        <v>44530</v>
      </c>
    </row>
    <row r="36" spans="1:14" ht="15.75">
      <c r="A36" s="31" t="s">
        <v>7</v>
      </c>
      <c r="B36" s="25" t="s">
        <v>454</v>
      </c>
      <c r="C36" s="429" t="s">
        <v>24</v>
      </c>
      <c r="D36" s="136" t="s">
        <v>262</v>
      </c>
      <c r="E36" s="628">
        <v>3000000000</v>
      </c>
      <c r="F36" s="628">
        <v>6713595699</v>
      </c>
      <c r="G36" s="629">
        <v>19.46</v>
      </c>
      <c r="H36" s="629">
        <v>92.26</v>
      </c>
      <c r="I36" s="629">
        <v>7</v>
      </c>
      <c r="J36" s="629">
        <v>101.23</v>
      </c>
      <c r="K36" s="432">
        <v>43397</v>
      </c>
      <c r="L36" s="432">
        <f t="shared" si="0"/>
        <v>44530</v>
      </c>
    </row>
    <row r="37" spans="1:14" ht="15.75">
      <c r="A37" s="31" t="s">
        <v>7</v>
      </c>
      <c r="B37" s="25" t="s">
        <v>489</v>
      </c>
      <c r="C37" s="429" t="s">
        <v>23</v>
      </c>
      <c r="D37" s="136" t="s">
        <v>264</v>
      </c>
      <c r="E37" s="628">
        <v>6000000000</v>
      </c>
      <c r="F37" s="628">
        <v>9643593921</v>
      </c>
      <c r="G37" s="629">
        <v>23.92</v>
      </c>
      <c r="H37" s="629">
        <v>67.97</v>
      </c>
      <c r="I37" s="629">
        <v>2</v>
      </c>
      <c r="J37" s="629">
        <v>15.57</v>
      </c>
      <c r="K37" s="432">
        <v>43609</v>
      </c>
      <c r="L37" s="432">
        <f t="shared" si="0"/>
        <v>44530</v>
      </c>
    </row>
    <row r="38" spans="1:14" ht="15.75">
      <c r="A38" s="31" t="s">
        <v>7</v>
      </c>
      <c r="B38" s="25" t="s">
        <v>489</v>
      </c>
      <c r="C38" s="429" t="s">
        <v>23</v>
      </c>
      <c r="D38" s="136" t="s">
        <v>490</v>
      </c>
      <c r="E38" s="628">
        <v>6000000000</v>
      </c>
      <c r="F38" s="628">
        <v>9353872929</v>
      </c>
      <c r="G38" s="629">
        <v>22.16</v>
      </c>
      <c r="H38" s="629">
        <v>61.37</v>
      </c>
      <c r="I38" s="629">
        <v>5</v>
      </c>
      <c r="J38" s="629">
        <v>15.57</v>
      </c>
      <c r="K38" s="432">
        <v>43609</v>
      </c>
      <c r="L38" s="432">
        <f t="shared" si="0"/>
        <v>44530</v>
      </c>
    </row>
    <row r="39" spans="1:14" ht="15.75">
      <c r="A39" s="31" t="s">
        <v>7</v>
      </c>
      <c r="B39" s="25" t="s">
        <v>489</v>
      </c>
      <c r="C39" s="429" t="s">
        <v>23</v>
      </c>
      <c r="D39" s="136" t="s">
        <v>261</v>
      </c>
      <c r="E39" s="628">
        <v>6000000000</v>
      </c>
      <c r="F39" s="628">
        <v>9577938942</v>
      </c>
      <c r="G39" s="629">
        <v>24.4</v>
      </c>
      <c r="H39" s="629">
        <v>66.08</v>
      </c>
      <c r="I39" s="629">
        <v>3</v>
      </c>
      <c r="J39" s="629">
        <v>15.57</v>
      </c>
      <c r="K39" s="432">
        <v>43609</v>
      </c>
      <c r="L39" s="432">
        <f t="shared" si="0"/>
        <v>44530</v>
      </c>
    </row>
    <row r="40" spans="1:14" s="454" customFormat="1" ht="15.75">
      <c r="A40" s="230" t="s">
        <v>7</v>
      </c>
      <c r="B40" s="231" t="s">
        <v>489</v>
      </c>
      <c r="C40" s="232" t="s">
        <v>23</v>
      </c>
      <c r="D40" s="234" t="s">
        <v>257</v>
      </c>
      <c r="E40" s="625">
        <v>11000000000</v>
      </c>
      <c r="F40" s="625">
        <v>17043456696</v>
      </c>
      <c r="G40" s="626">
        <v>30.56</v>
      </c>
      <c r="H40" s="626">
        <v>85.28</v>
      </c>
      <c r="I40" s="626">
        <v>1</v>
      </c>
      <c r="J40" s="626">
        <v>15.57</v>
      </c>
      <c r="K40" s="235">
        <v>43609</v>
      </c>
      <c r="L40" s="235">
        <f t="shared" si="0"/>
        <v>44530</v>
      </c>
      <c r="M40" s="27"/>
      <c r="N40" s="27"/>
    </row>
    <row r="41" spans="1:14" ht="15.75">
      <c r="A41" s="31" t="s">
        <v>7</v>
      </c>
      <c r="B41" s="25" t="s">
        <v>489</v>
      </c>
      <c r="C41" s="429" t="s">
        <v>23</v>
      </c>
      <c r="D41" s="136" t="s">
        <v>259</v>
      </c>
      <c r="E41" s="628">
        <v>11000000000</v>
      </c>
      <c r="F41" s="628">
        <v>15689693591</v>
      </c>
      <c r="G41" s="629">
        <v>18.440000000000001</v>
      </c>
      <c r="H41" s="629">
        <v>63.96</v>
      </c>
      <c r="I41" s="629">
        <v>4</v>
      </c>
      <c r="J41" s="629">
        <v>15.57</v>
      </c>
      <c r="K41" s="432">
        <v>43609</v>
      </c>
      <c r="L41" s="432">
        <f t="shared" si="0"/>
        <v>44530</v>
      </c>
    </row>
    <row r="42" spans="1:14" ht="15.75">
      <c r="A42" s="31" t="s">
        <v>7</v>
      </c>
      <c r="B42" s="25" t="s">
        <v>489</v>
      </c>
      <c r="C42" s="429" t="s">
        <v>23</v>
      </c>
      <c r="D42" s="136" t="s">
        <v>260</v>
      </c>
      <c r="E42" s="628">
        <v>6000000000</v>
      </c>
      <c r="F42" s="628">
        <v>9083304188</v>
      </c>
      <c r="G42" s="629">
        <v>17.899999999999999</v>
      </c>
      <c r="H42" s="629">
        <v>60.35</v>
      </c>
      <c r="I42" s="629">
        <v>6</v>
      </c>
      <c r="J42" s="629">
        <v>15.57</v>
      </c>
      <c r="K42" s="432">
        <v>43609</v>
      </c>
      <c r="L42" s="432">
        <f t="shared" si="0"/>
        <v>44530</v>
      </c>
    </row>
    <row r="43" spans="1:14" ht="15.75">
      <c r="A43" s="31" t="s">
        <v>580</v>
      </c>
      <c r="B43" s="25" t="s">
        <v>590</v>
      </c>
      <c r="C43" s="429" t="s">
        <v>23</v>
      </c>
      <c r="D43" s="136" t="s">
        <v>263</v>
      </c>
      <c r="E43" s="628">
        <v>8000000000</v>
      </c>
      <c r="F43" s="628">
        <v>8284528295</v>
      </c>
      <c r="G43" s="629">
        <v>3.56</v>
      </c>
      <c r="H43" s="629">
        <v>3.56</v>
      </c>
      <c r="I43" s="629">
        <v>4</v>
      </c>
      <c r="J43" s="629">
        <v>3.31</v>
      </c>
      <c r="K43" s="432">
        <v>44329</v>
      </c>
      <c r="L43" s="432">
        <f t="shared" si="0"/>
        <v>44530</v>
      </c>
    </row>
    <row r="44" spans="1:14" ht="15.75">
      <c r="A44" s="31" t="s">
        <v>580</v>
      </c>
      <c r="B44" s="25" t="s">
        <v>590</v>
      </c>
      <c r="C44" s="429" t="s">
        <v>23</v>
      </c>
      <c r="D44" s="136" t="s">
        <v>264</v>
      </c>
      <c r="E44" s="628">
        <v>8000000000</v>
      </c>
      <c r="F44" s="628">
        <v>8533988055</v>
      </c>
      <c r="G44" s="629">
        <v>6.67</v>
      </c>
      <c r="H44" s="629">
        <v>6.67</v>
      </c>
      <c r="I44" s="629">
        <v>3</v>
      </c>
      <c r="J44" s="629">
        <v>3.31</v>
      </c>
      <c r="K44" s="432">
        <v>44329</v>
      </c>
      <c r="L44" s="432">
        <f t="shared" si="0"/>
        <v>44530</v>
      </c>
    </row>
    <row r="45" spans="1:14" ht="15.75">
      <c r="A45" s="27" t="s">
        <v>580</v>
      </c>
      <c r="B45" s="25" t="s">
        <v>590</v>
      </c>
      <c r="C45" s="429" t="s">
        <v>23</v>
      </c>
      <c r="D45" s="136" t="s">
        <v>258</v>
      </c>
      <c r="E45" s="628">
        <v>8000000000</v>
      </c>
      <c r="F45" s="628">
        <v>8067977004</v>
      </c>
      <c r="G45" s="629">
        <v>0.85</v>
      </c>
      <c r="H45" s="629">
        <v>0.85</v>
      </c>
      <c r="I45" s="629">
        <v>5</v>
      </c>
      <c r="J45" s="629">
        <v>3.31</v>
      </c>
      <c r="K45" s="432">
        <v>44329</v>
      </c>
      <c r="L45" s="432">
        <f t="shared" si="0"/>
        <v>44530</v>
      </c>
    </row>
    <row r="46" spans="1:14" ht="15.75">
      <c r="A46" s="31" t="s">
        <v>580</v>
      </c>
      <c r="B46" s="25" t="s">
        <v>590</v>
      </c>
      <c r="C46" s="429" t="s">
        <v>23</v>
      </c>
      <c r="D46" s="136" t="s">
        <v>259</v>
      </c>
      <c r="E46" s="628">
        <v>8000000000</v>
      </c>
      <c r="F46" s="628">
        <v>9117807120</v>
      </c>
      <c r="G46" s="629">
        <v>13.97</v>
      </c>
      <c r="H46" s="629">
        <v>13.97</v>
      </c>
      <c r="I46" s="629">
        <v>2</v>
      </c>
      <c r="J46" s="629">
        <v>3.31</v>
      </c>
      <c r="K46" s="432">
        <v>44329</v>
      </c>
      <c r="L46" s="432">
        <f t="shared" si="0"/>
        <v>44530</v>
      </c>
    </row>
    <row r="47" spans="1:14" s="454" customFormat="1" ht="15.75">
      <c r="A47" s="230" t="s">
        <v>580</v>
      </c>
      <c r="B47" s="231" t="s">
        <v>590</v>
      </c>
      <c r="C47" s="232" t="s">
        <v>23</v>
      </c>
      <c r="D47" s="234" t="s">
        <v>257</v>
      </c>
      <c r="E47" s="625">
        <v>8000000000</v>
      </c>
      <c r="F47" s="625">
        <v>9181948504</v>
      </c>
      <c r="G47" s="626">
        <v>14.77</v>
      </c>
      <c r="H47" s="626">
        <v>14.77</v>
      </c>
      <c r="I47" s="626">
        <v>1</v>
      </c>
      <c r="J47" s="629">
        <v>3.31</v>
      </c>
      <c r="K47" s="235">
        <v>44329</v>
      </c>
      <c r="L47" s="235">
        <f t="shared" si="0"/>
        <v>44530</v>
      </c>
    </row>
    <row r="48" spans="1:14" s="660" customFormat="1" ht="15.75">
      <c r="A48" s="654" t="s">
        <v>31</v>
      </c>
      <c r="B48" s="693" t="s">
        <v>469</v>
      </c>
      <c r="C48" s="656" t="s">
        <v>23</v>
      </c>
      <c r="D48" s="136" t="s">
        <v>266</v>
      </c>
      <c r="E48" s="657">
        <v>7957934152</v>
      </c>
      <c r="F48" s="657">
        <v>13079374594</v>
      </c>
      <c r="G48" s="658">
        <v>28.04</v>
      </c>
      <c r="H48" s="658">
        <v>79.31</v>
      </c>
      <c r="I48" s="658">
        <v>1</v>
      </c>
      <c r="J48" s="658">
        <v>17.559999999999999</v>
      </c>
      <c r="K48" s="659">
        <v>43493</v>
      </c>
      <c r="L48" s="659">
        <f t="shared" si="0"/>
        <v>44530</v>
      </c>
    </row>
    <row r="49" spans="1:13" ht="15.75">
      <c r="A49" s="31" t="s">
        <v>31</v>
      </c>
      <c r="B49" s="420" t="s">
        <v>469</v>
      </c>
      <c r="C49" s="429" t="s">
        <v>23</v>
      </c>
      <c r="D49" s="136" t="s">
        <v>261</v>
      </c>
      <c r="E49" s="628">
        <v>6491384983</v>
      </c>
      <c r="F49" s="628">
        <v>10780150299</v>
      </c>
      <c r="G49" s="629">
        <v>22.7</v>
      </c>
      <c r="H49" s="629">
        <v>66.069999999999993</v>
      </c>
      <c r="I49" s="629">
        <v>2</v>
      </c>
      <c r="J49" s="658">
        <v>17.559999999999999</v>
      </c>
      <c r="K49" s="432">
        <v>43493</v>
      </c>
      <c r="L49" s="432">
        <f t="shared" si="0"/>
        <v>44530</v>
      </c>
    </row>
    <row r="50" spans="1:13" ht="15.75">
      <c r="A50" s="31" t="s">
        <v>31</v>
      </c>
      <c r="B50" s="23" t="s">
        <v>612</v>
      </c>
      <c r="C50" s="429" t="s">
        <v>24</v>
      </c>
      <c r="D50" s="136" t="s">
        <v>267</v>
      </c>
      <c r="E50" s="628">
        <v>5685000000</v>
      </c>
      <c r="F50" s="628">
        <v>8004534619</v>
      </c>
      <c r="G50" s="629">
        <v>19.62</v>
      </c>
      <c r="H50" s="629">
        <v>40.799999999999997</v>
      </c>
      <c r="I50" s="630">
        <v>1</v>
      </c>
      <c r="J50" s="629">
        <v>42.75</v>
      </c>
      <c r="K50" s="432">
        <v>44137</v>
      </c>
      <c r="L50" s="432">
        <f t="shared" si="0"/>
        <v>44530</v>
      </c>
      <c r="M50" s="27" t="s">
        <v>25</v>
      </c>
    </row>
    <row r="51" spans="1:13" s="454" customFormat="1" ht="15.75">
      <c r="A51" s="230" t="s">
        <v>458</v>
      </c>
      <c r="B51" s="231" t="s">
        <v>552</v>
      </c>
      <c r="C51" s="232" t="s">
        <v>457</v>
      </c>
      <c r="D51" s="233" t="s">
        <v>257</v>
      </c>
      <c r="E51" s="625">
        <v>19272822959</v>
      </c>
      <c r="F51" s="625">
        <v>31145425777</v>
      </c>
      <c r="G51" s="626">
        <v>30.44</v>
      </c>
      <c r="H51" s="626">
        <v>61.6</v>
      </c>
      <c r="I51" s="626">
        <v>1</v>
      </c>
      <c r="J51" s="626">
        <v>9.5</v>
      </c>
      <c r="K51" s="235">
        <v>43955</v>
      </c>
      <c r="L51" s="235">
        <f t="shared" si="0"/>
        <v>44530</v>
      </c>
    </row>
    <row r="52" spans="1:13" ht="15.75">
      <c r="A52" s="31" t="s">
        <v>31</v>
      </c>
      <c r="B52" s="23" t="s">
        <v>474</v>
      </c>
      <c r="C52" s="429" t="s">
        <v>23</v>
      </c>
      <c r="D52" s="136" t="s">
        <v>260</v>
      </c>
      <c r="E52" s="628">
        <v>3651419951</v>
      </c>
      <c r="F52" s="628">
        <v>5907160116</v>
      </c>
      <c r="G52" s="629">
        <v>16.100000000000001</v>
      </c>
      <c r="H52" s="629">
        <v>61.78</v>
      </c>
      <c r="I52" s="629">
        <v>1</v>
      </c>
      <c r="J52" s="629">
        <v>16.45</v>
      </c>
      <c r="K52" s="432">
        <v>43556</v>
      </c>
      <c r="L52" s="432">
        <f t="shared" si="0"/>
        <v>44530</v>
      </c>
    </row>
    <row r="53" spans="1:13" ht="15.75">
      <c r="A53" s="31" t="s">
        <v>31</v>
      </c>
      <c r="B53" s="23" t="s">
        <v>474</v>
      </c>
      <c r="C53" s="429" t="s">
        <v>23</v>
      </c>
      <c r="D53" s="136" t="s">
        <v>264</v>
      </c>
      <c r="E53" s="628">
        <v>2474008140</v>
      </c>
      <c r="F53" s="628">
        <v>3979906119</v>
      </c>
      <c r="G53" s="629">
        <v>20.88</v>
      </c>
      <c r="H53" s="629">
        <v>59.24</v>
      </c>
      <c r="I53" s="629">
        <v>2</v>
      </c>
      <c r="J53" s="629">
        <v>16.45</v>
      </c>
      <c r="K53" s="432">
        <v>43556</v>
      </c>
      <c r="L53" s="432">
        <f t="shared" si="0"/>
        <v>44530</v>
      </c>
    </row>
    <row r="54" spans="1:13" ht="15.75">
      <c r="A54" s="31" t="s">
        <v>31</v>
      </c>
      <c r="B54" s="25" t="s">
        <v>47</v>
      </c>
      <c r="C54" s="429" t="s">
        <v>23</v>
      </c>
      <c r="D54" s="136" t="s">
        <v>263</v>
      </c>
      <c r="E54" s="628">
        <v>4500000000</v>
      </c>
      <c r="F54" s="628">
        <v>6881412576</v>
      </c>
      <c r="G54" s="629">
        <v>32.28</v>
      </c>
      <c r="H54" s="629">
        <v>46.6</v>
      </c>
      <c r="I54" s="629">
        <v>3</v>
      </c>
      <c r="J54" s="629">
        <v>23.35</v>
      </c>
      <c r="K54" s="432">
        <v>43138</v>
      </c>
      <c r="L54" s="432">
        <f t="shared" ref="L54:L90" si="1">$L$3</f>
        <v>44530</v>
      </c>
    </row>
    <row r="55" spans="1:13" ht="15.75">
      <c r="A55" s="31" t="s">
        <v>31</v>
      </c>
      <c r="B55" s="25" t="s">
        <v>47</v>
      </c>
      <c r="C55" s="429" t="s">
        <v>23</v>
      </c>
      <c r="D55" s="136" t="s">
        <v>264</v>
      </c>
      <c r="E55" s="628">
        <v>7500000000</v>
      </c>
      <c r="F55" s="628">
        <v>12498078860</v>
      </c>
      <c r="G55" s="629">
        <v>23.73</v>
      </c>
      <c r="H55" s="629">
        <v>91.23</v>
      </c>
      <c r="I55" s="629">
        <v>1</v>
      </c>
      <c r="J55" s="629">
        <v>23.35</v>
      </c>
      <c r="K55" s="432">
        <v>43138</v>
      </c>
      <c r="L55" s="432">
        <f t="shared" si="1"/>
        <v>44530</v>
      </c>
    </row>
    <row r="56" spans="1:13" ht="15.75">
      <c r="A56" s="31" t="s">
        <v>31</v>
      </c>
      <c r="B56" s="25" t="s">
        <v>48</v>
      </c>
      <c r="C56" s="429" t="s">
        <v>23</v>
      </c>
      <c r="D56" s="136" t="s">
        <v>258</v>
      </c>
      <c r="E56" s="628">
        <v>5000000000</v>
      </c>
      <c r="F56" s="628">
        <v>6808253608</v>
      </c>
      <c r="G56" s="629">
        <v>7.53</v>
      </c>
      <c r="H56" s="629">
        <v>34.85</v>
      </c>
      <c r="I56" s="629">
        <v>5</v>
      </c>
      <c r="J56" s="629">
        <v>23.35</v>
      </c>
      <c r="K56" s="432">
        <v>43138</v>
      </c>
      <c r="L56" s="432">
        <f t="shared" si="1"/>
        <v>44530</v>
      </c>
    </row>
    <row r="57" spans="1:13" ht="15.75">
      <c r="A57" s="31" t="s">
        <v>31</v>
      </c>
      <c r="B57" s="25" t="s">
        <v>48</v>
      </c>
      <c r="C57" s="429" t="s">
        <v>23</v>
      </c>
      <c r="D57" s="136" t="s">
        <v>259</v>
      </c>
      <c r="E57" s="628">
        <v>4500000000</v>
      </c>
      <c r="F57" s="628">
        <v>6093674462</v>
      </c>
      <c r="G57" s="629">
        <v>-0.47</v>
      </c>
      <c r="H57" s="629">
        <v>34.43</v>
      </c>
      <c r="I57" s="629">
        <v>6</v>
      </c>
      <c r="J57" s="629">
        <v>23.35</v>
      </c>
      <c r="K57" s="432">
        <v>43138</v>
      </c>
      <c r="L57" s="432">
        <f t="shared" si="1"/>
        <v>44530</v>
      </c>
    </row>
    <row r="58" spans="1:13" ht="15.75">
      <c r="A58" s="31" t="s">
        <v>31</v>
      </c>
      <c r="B58" s="25" t="s">
        <v>48</v>
      </c>
      <c r="C58" s="429" t="s">
        <v>23</v>
      </c>
      <c r="D58" s="136" t="s">
        <v>262</v>
      </c>
      <c r="E58" s="628">
        <v>4750000000</v>
      </c>
      <c r="F58" s="628">
        <v>7104113859</v>
      </c>
      <c r="G58" s="629">
        <v>18.100000000000001</v>
      </c>
      <c r="H58" s="629">
        <v>50.42</v>
      </c>
      <c r="I58" s="629">
        <v>2</v>
      </c>
      <c r="J58" s="629">
        <v>23.35</v>
      </c>
      <c r="K58" s="432">
        <v>43138</v>
      </c>
      <c r="L58" s="432">
        <f t="shared" si="1"/>
        <v>44530</v>
      </c>
    </row>
    <row r="59" spans="1:13" ht="15.75">
      <c r="A59" s="31" t="s">
        <v>31</v>
      </c>
      <c r="B59" s="25" t="s">
        <v>700</v>
      </c>
      <c r="C59" s="429" t="s">
        <v>23</v>
      </c>
      <c r="D59" s="136" t="s">
        <v>267</v>
      </c>
      <c r="E59" s="628">
        <v>5000000000</v>
      </c>
      <c r="F59" s="628">
        <v>7226930105</v>
      </c>
      <c r="G59" s="629">
        <v>8.77</v>
      </c>
      <c r="H59" s="629">
        <v>46.08</v>
      </c>
      <c r="I59" s="629">
        <v>4</v>
      </c>
      <c r="J59" s="629">
        <v>23.35</v>
      </c>
      <c r="K59" s="432">
        <v>43138</v>
      </c>
      <c r="L59" s="432">
        <f t="shared" si="1"/>
        <v>44530</v>
      </c>
    </row>
    <row r="60" spans="1:13" ht="15.75">
      <c r="A60" s="654" t="s">
        <v>459</v>
      </c>
      <c r="B60" s="655" t="s">
        <v>564</v>
      </c>
      <c r="C60" s="656" t="s">
        <v>457</v>
      </c>
      <c r="D60" s="136" t="s">
        <v>460</v>
      </c>
      <c r="E60" s="631">
        <v>4280395006</v>
      </c>
      <c r="F60" s="631">
        <v>5848875170</v>
      </c>
      <c r="G60" s="632">
        <v>22.41</v>
      </c>
      <c r="H60" s="632">
        <v>36.64</v>
      </c>
      <c r="I60" s="633">
        <v>1</v>
      </c>
      <c r="J60" s="632">
        <v>6.94</v>
      </c>
      <c r="K60" s="432">
        <v>44104</v>
      </c>
      <c r="L60" s="432">
        <f t="shared" si="1"/>
        <v>44530</v>
      </c>
    </row>
    <row r="61" spans="1:13" s="454" customFormat="1" ht="15.75">
      <c r="A61" s="230" t="s">
        <v>36</v>
      </c>
      <c r="B61" s="231" t="s">
        <v>613</v>
      </c>
      <c r="C61" s="232" t="s">
        <v>23</v>
      </c>
      <c r="D61" s="233" t="s">
        <v>257</v>
      </c>
      <c r="E61" s="634">
        <v>8518656861</v>
      </c>
      <c r="F61" s="634">
        <v>9648844423</v>
      </c>
      <c r="G61" s="635">
        <v>13.27</v>
      </c>
      <c r="H61" s="635">
        <v>13.27</v>
      </c>
      <c r="I61" s="635">
        <v>1</v>
      </c>
      <c r="J61" s="635">
        <v>2.44</v>
      </c>
      <c r="K61" s="235">
        <v>44379</v>
      </c>
      <c r="L61" s="235">
        <f t="shared" si="1"/>
        <v>44530</v>
      </c>
    </row>
    <row r="62" spans="1:13" ht="15.75">
      <c r="A62" s="31" t="s">
        <v>36</v>
      </c>
      <c r="B62" s="25" t="s">
        <v>613</v>
      </c>
      <c r="C62" s="429" t="s">
        <v>23</v>
      </c>
      <c r="D62" s="136" t="s">
        <v>265</v>
      </c>
      <c r="E62" s="631">
        <v>2788127929</v>
      </c>
      <c r="F62" s="631">
        <v>2894010527</v>
      </c>
      <c r="G62" s="632">
        <v>3.8</v>
      </c>
      <c r="H62" s="632">
        <v>3.8</v>
      </c>
      <c r="I62" s="632">
        <v>2</v>
      </c>
      <c r="J62" s="632">
        <v>2.44</v>
      </c>
      <c r="K62" s="432">
        <v>44379</v>
      </c>
      <c r="L62" s="432">
        <f t="shared" si="1"/>
        <v>44530</v>
      </c>
    </row>
    <row r="63" spans="1:13" ht="15.75">
      <c r="A63" s="31" t="s">
        <v>36</v>
      </c>
      <c r="B63" s="25" t="s">
        <v>449</v>
      </c>
      <c r="C63" s="429" t="s">
        <v>23</v>
      </c>
      <c r="D63" s="136" t="s">
        <v>263</v>
      </c>
      <c r="E63" s="631">
        <v>1000000000</v>
      </c>
      <c r="F63" s="631">
        <v>1635472005</v>
      </c>
      <c r="G63" s="632">
        <v>31.89</v>
      </c>
      <c r="H63" s="632">
        <v>63.55</v>
      </c>
      <c r="I63" s="632">
        <v>2</v>
      </c>
      <c r="J63" s="632">
        <v>19.39</v>
      </c>
      <c r="K63" s="432">
        <v>43381</v>
      </c>
      <c r="L63" s="432">
        <f t="shared" si="1"/>
        <v>44530</v>
      </c>
    </row>
    <row r="64" spans="1:13" s="433" customFormat="1" ht="15.75">
      <c r="A64" s="428" t="s">
        <v>36</v>
      </c>
      <c r="B64" s="600" t="s">
        <v>449</v>
      </c>
      <c r="C64" s="429" t="s">
        <v>23</v>
      </c>
      <c r="D64" s="136" t="s">
        <v>264</v>
      </c>
      <c r="E64" s="631">
        <v>1000000000</v>
      </c>
      <c r="F64" s="631">
        <v>1810784420</v>
      </c>
      <c r="G64" s="632">
        <v>23.35</v>
      </c>
      <c r="H64" s="632">
        <v>81.08</v>
      </c>
      <c r="I64" s="632">
        <v>1</v>
      </c>
      <c r="J64" s="632">
        <v>19.39</v>
      </c>
      <c r="K64" s="432">
        <v>43381</v>
      </c>
      <c r="L64" s="432">
        <f t="shared" si="1"/>
        <v>44530</v>
      </c>
    </row>
    <row r="65" spans="1:12" ht="15.75">
      <c r="A65" s="31" t="s">
        <v>36</v>
      </c>
      <c r="B65" s="25" t="s">
        <v>449</v>
      </c>
      <c r="C65" s="429" t="s">
        <v>23</v>
      </c>
      <c r="D65" s="136" t="s">
        <v>258</v>
      </c>
      <c r="E65" s="631">
        <v>1000000000</v>
      </c>
      <c r="F65" s="631">
        <v>1382754605</v>
      </c>
      <c r="G65" s="632">
        <v>7.46</v>
      </c>
      <c r="H65" s="632">
        <v>38.28</v>
      </c>
      <c r="I65" s="632">
        <v>6</v>
      </c>
      <c r="J65" s="632">
        <v>19.39</v>
      </c>
      <c r="K65" s="432">
        <v>43381</v>
      </c>
      <c r="L65" s="432">
        <f t="shared" si="1"/>
        <v>44530</v>
      </c>
    </row>
    <row r="66" spans="1:12" ht="15.75">
      <c r="A66" s="31" t="s">
        <v>36</v>
      </c>
      <c r="B66" s="25" t="s">
        <v>449</v>
      </c>
      <c r="C66" s="429" t="s">
        <v>23</v>
      </c>
      <c r="D66" s="136" t="s">
        <v>259</v>
      </c>
      <c r="E66" s="631">
        <v>900000000</v>
      </c>
      <c r="F66" s="631">
        <v>1238611760</v>
      </c>
      <c r="G66" s="632">
        <v>-0.87</v>
      </c>
      <c r="H66" s="632">
        <v>39.130000000000003</v>
      </c>
      <c r="I66" s="632">
        <v>5</v>
      </c>
      <c r="J66" s="632">
        <v>19.39</v>
      </c>
      <c r="K66" s="432">
        <v>43381</v>
      </c>
      <c r="L66" s="432">
        <f t="shared" si="1"/>
        <v>44530</v>
      </c>
    </row>
    <row r="67" spans="1:12" ht="15.75">
      <c r="A67" s="31" t="s">
        <v>36</v>
      </c>
      <c r="B67" s="25" t="s">
        <v>449</v>
      </c>
      <c r="C67" s="429" t="s">
        <v>23</v>
      </c>
      <c r="D67" s="136" t="s">
        <v>262</v>
      </c>
      <c r="E67" s="631">
        <v>1000000000</v>
      </c>
      <c r="F67" s="631">
        <v>1477182071</v>
      </c>
      <c r="G67" s="632">
        <v>17.399999999999999</v>
      </c>
      <c r="H67" s="632">
        <v>47.72</v>
      </c>
      <c r="I67" s="632">
        <v>3</v>
      </c>
      <c r="J67" s="632">
        <v>19.39</v>
      </c>
      <c r="K67" s="432">
        <v>43381</v>
      </c>
      <c r="L67" s="432">
        <f t="shared" si="1"/>
        <v>44530</v>
      </c>
    </row>
    <row r="68" spans="1:12" ht="15.75">
      <c r="A68" s="31" t="s">
        <v>36</v>
      </c>
      <c r="B68" s="25" t="s">
        <v>449</v>
      </c>
      <c r="C68" s="429" t="s">
        <v>23</v>
      </c>
      <c r="D68" s="136" t="s">
        <v>267</v>
      </c>
      <c r="E68" s="631">
        <v>1000000000</v>
      </c>
      <c r="F68" s="631">
        <v>1438635781</v>
      </c>
      <c r="G68" s="632">
        <v>8.69</v>
      </c>
      <c r="H68" s="632">
        <v>43.86</v>
      </c>
      <c r="I68" s="632">
        <v>4</v>
      </c>
      <c r="J68" s="632">
        <v>19.39</v>
      </c>
      <c r="K68" s="432">
        <v>43381</v>
      </c>
      <c r="L68" s="432">
        <f t="shared" si="1"/>
        <v>44530</v>
      </c>
    </row>
    <row r="69" spans="1:12" ht="15.75">
      <c r="A69" s="31" t="s">
        <v>37</v>
      </c>
      <c r="B69" s="25" t="s">
        <v>495</v>
      </c>
      <c r="C69" s="429" t="s">
        <v>23</v>
      </c>
      <c r="D69" s="136" t="s">
        <v>261</v>
      </c>
      <c r="E69" s="631">
        <v>4655892943</v>
      </c>
      <c r="F69" s="631">
        <v>7638610527</v>
      </c>
      <c r="G69" s="632">
        <v>30.65</v>
      </c>
      <c r="H69" s="632">
        <v>67.83</v>
      </c>
      <c r="I69" s="632">
        <v>1</v>
      </c>
      <c r="J69" s="632">
        <v>21.77</v>
      </c>
      <c r="K69" s="432">
        <v>43235</v>
      </c>
      <c r="L69" s="432">
        <f t="shared" si="1"/>
        <v>44530</v>
      </c>
    </row>
    <row r="70" spans="1:12" ht="15.75">
      <c r="A70" s="31" t="s">
        <v>37</v>
      </c>
      <c r="B70" s="25" t="s">
        <v>495</v>
      </c>
      <c r="C70" s="429" t="s">
        <v>23</v>
      </c>
      <c r="D70" s="136" t="s">
        <v>267</v>
      </c>
      <c r="E70" s="631">
        <v>5215619054</v>
      </c>
      <c r="F70" s="631">
        <v>7065136616</v>
      </c>
      <c r="G70" s="632">
        <v>8.36</v>
      </c>
      <c r="H70" s="632">
        <v>35.46</v>
      </c>
      <c r="I70" s="632">
        <v>4</v>
      </c>
      <c r="J70" s="632">
        <v>21.77</v>
      </c>
      <c r="K70" s="432">
        <v>43235</v>
      </c>
      <c r="L70" s="432">
        <f t="shared" si="1"/>
        <v>44530</v>
      </c>
    </row>
    <row r="71" spans="1:12" ht="15.75">
      <c r="A71" s="31" t="s">
        <v>37</v>
      </c>
      <c r="B71" s="25" t="s">
        <v>495</v>
      </c>
      <c r="C71" s="429" t="s">
        <v>23</v>
      </c>
      <c r="D71" s="136" t="s">
        <v>259</v>
      </c>
      <c r="E71" s="631">
        <v>5465802808</v>
      </c>
      <c r="F71" s="631">
        <v>7076110351</v>
      </c>
      <c r="G71" s="632">
        <v>-0.55000000000000004</v>
      </c>
      <c r="H71" s="632">
        <v>30.22</v>
      </c>
      <c r="I71" s="632">
        <v>5</v>
      </c>
      <c r="J71" s="632">
        <v>21.77</v>
      </c>
      <c r="K71" s="432">
        <v>43235</v>
      </c>
      <c r="L71" s="432">
        <f t="shared" si="1"/>
        <v>44530</v>
      </c>
    </row>
    <row r="72" spans="1:12" ht="15.75">
      <c r="A72" s="31" t="s">
        <v>37</v>
      </c>
      <c r="B72" s="25" t="s">
        <v>495</v>
      </c>
      <c r="C72" s="429" t="s">
        <v>23</v>
      </c>
      <c r="D72" s="136" t="s">
        <v>265</v>
      </c>
      <c r="E72" s="631">
        <v>3075055901</v>
      </c>
      <c r="F72" s="631">
        <v>4071378891</v>
      </c>
      <c r="G72" s="632">
        <v>14.22</v>
      </c>
      <c r="H72" s="632">
        <v>42.79</v>
      </c>
      <c r="I72" s="632">
        <v>3</v>
      </c>
      <c r="J72" s="632">
        <v>21.77</v>
      </c>
      <c r="K72" s="432">
        <v>43235</v>
      </c>
      <c r="L72" s="432">
        <f t="shared" si="1"/>
        <v>44530</v>
      </c>
    </row>
    <row r="73" spans="1:12" ht="15.75">
      <c r="A73" s="31" t="s">
        <v>37</v>
      </c>
      <c r="B73" s="25" t="s">
        <v>495</v>
      </c>
      <c r="C73" s="429" t="s">
        <v>23</v>
      </c>
      <c r="D73" s="136" t="s">
        <v>268</v>
      </c>
      <c r="E73" s="631">
        <v>5529091054</v>
      </c>
      <c r="F73" s="631">
        <v>8292912532</v>
      </c>
      <c r="G73" s="632">
        <v>16.489999999999998</v>
      </c>
      <c r="H73" s="632">
        <v>49.99</v>
      </c>
      <c r="I73" s="632">
        <v>2</v>
      </c>
      <c r="J73" s="632">
        <v>21.77</v>
      </c>
      <c r="K73" s="432">
        <v>43235</v>
      </c>
      <c r="L73" s="432">
        <f t="shared" si="1"/>
        <v>44530</v>
      </c>
    </row>
    <row r="74" spans="1:12" ht="15.75">
      <c r="A74" s="31" t="s">
        <v>38</v>
      </c>
      <c r="B74" s="384" t="s">
        <v>475</v>
      </c>
      <c r="C74" s="28" t="s">
        <v>24</v>
      </c>
      <c r="D74" s="624" t="s">
        <v>264</v>
      </c>
      <c r="E74" s="631">
        <v>6000000000</v>
      </c>
      <c r="F74" s="631">
        <v>21166433555</v>
      </c>
      <c r="G74" s="632">
        <v>30.54</v>
      </c>
      <c r="H74" s="632">
        <v>350.1</v>
      </c>
      <c r="I74" s="636">
        <v>1</v>
      </c>
      <c r="J74" s="632">
        <v>261.83</v>
      </c>
      <c r="K74" s="29">
        <v>41065</v>
      </c>
      <c r="L74" s="29">
        <f t="shared" si="1"/>
        <v>44530</v>
      </c>
    </row>
    <row r="75" spans="1:12" ht="15.75">
      <c r="A75" s="31" t="s">
        <v>38</v>
      </c>
      <c r="B75" s="384" t="s">
        <v>476</v>
      </c>
      <c r="C75" s="28" t="s">
        <v>24</v>
      </c>
      <c r="D75" s="624" t="s">
        <v>264</v>
      </c>
      <c r="E75" s="631">
        <v>5000000000</v>
      </c>
      <c r="F75" s="631">
        <v>14639606133</v>
      </c>
      <c r="G75" s="632">
        <v>30.53</v>
      </c>
      <c r="H75" s="632">
        <v>201.69</v>
      </c>
      <c r="I75" s="632">
        <v>2</v>
      </c>
      <c r="J75" s="632">
        <v>151.61000000000001</v>
      </c>
      <c r="K75" s="29">
        <v>41908</v>
      </c>
      <c r="L75" s="29">
        <f t="shared" si="1"/>
        <v>44530</v>
      </c>
    </row>
    <row r="76" spans="1:12" ht="15.75">
      <c r="A76" s="31" t="s">
        <v>38</v>
      </c>
      <c r="B76" s="384" t="s">
        <v>476</v>
      </c>
      <c r="C76" s="429" t="s">
        <v>24</v>
      </c>
      <c r="D76" s="136" t="s">
        <v>332</v>
      </c>
      <c r="E76" s="631">
        <v>5000000000</v>
      </c>
      <c r="F76" s="631">
        <v>15374453131</v>
      </c>
      <c r="G76" s="632">
        <v>33.86</v>
      </c>
      <c r="H76" s="632">
        <v>206.65</v>
      </c>
      <c r="I76" s="632">
        <v>1</v>
      </c>
      <c r="J76" s="632">
        <v>151.61000000000001</v>
      </c>
      <c r="K76" s="432">
        <v>41908</v>
      </c>
      <c r="L76" s="432">
        <f t="shared" si="1"/>
        <v>44530</v>
      </c>
    </row>
    <row r="77" spans="1:12" ht="15.75">
      <c r="A77" s="383" t="s">
        <v>38</v>
      </c>
      <c r="B77" s="384" t="s">
        <v>450</v>
      </c>
      <c r="C77" s="429" t="s">
        <v>24</v>
      </c>
      <c r="D77" s="500" t="s">
        <v>258</v>
      </c>
      <c r="E77" s="631">
        <v>3000000000</v>
      </c>
      <c r="F77" s="631">
        <v>5952940259</v>
      </c>
      <c r="G77" s="632">
        <v>20.23</v>
      </c>
      <c r="H77" s="632">
        <v>106.26</v>
      </c>
      <c r="I77" s="632">
        <v>1</v>
      </c>
      <c r="J77" s="632">
        <v>95.45</v>
      </c>
      <c r="K77" s="501">
        <v>43389</v>
      </c>
      <c r="L77" s="501">
        <f t="shared" si="1"/>
        <v>44530</v>
      </c>
    </row>
    <row r="78" spans="1:12" ht="15.75">
      <c r="A78" s="383" t="s">
        <v>38</v>
      </c>
      <c r="B78" s="384" t="s">
        <v>450</v>
      </c>
      <c r="C78" s="429" t="s">
        <v>24</v>
      </c>
      <c r="D78" s="500" t="s">
        <v>267</v>
      </c>
      <c r="E78" s="631">
        <v>3000000000</v>
      </c>
      <c r="F78" s="631">
        <v>5482723168</v>
      </c>
      <c r="G78" s="632">
        <v>18.920000000000002</v>
      </c>
      <c r="H78" s="632">
        <v>90.77</v>
      </c>
      <c r="I78" s="632">
        <v>4</v>
      </c>
      <c r="J78" s="632">
        <v>95.45</v>
      </c>
      <c r="K78" s="501">
        <v>43389</v>
      </c>
      <c r="L78" s="501">
        <f t="shared" si="1"/>
        <v>44530</v>
      </c>
    </row>
    <row r="79" spans="1:12" ht="15.75">
      <c r="A79" s="383" t="s">
        <v>38</v>
      </c>
      <c r="B79" s="384" t="s">
        <v>472</v>
      </c>
      <c r="C79" s="429" t="s">
        <v>24</v>
      </c>
      <c r="D79" s="500" t="s">
        <v>259</v>
      </c>
      <c r="E79" s="631">
        <v>3000000000</v>
      </c>
      <c r="F79" s="631">
        <v>5686463361</v>
      </c>
      <c r="G79" s="632">
        <v>26</v>
      </c>
      <c r="H79" s="632">
        <v>97.86</v>
      </c>
      <c r="I79" s="632">
        <v>3</v>
      </c>
      <c r="J79" s="632">
        <v>95.45</v>
      </c>
      <c r="K79" s="501">
        <v>43389</v>
      </c>
      <c r="L79" s="501">
        <f t="shared" si="1"/>
        <v>44530</v>
      </c>
    </row>
    <row r="80" spans="1:12" ht="15.75">
      <c r="A80" s="383" t="s">
        <v>534</v>
      </c>
      <c r="B80" s="384" t="s">
        <v>540</v>
      </c>
      <c r="C80" s="429" t="s">
        <v>535</v>
      </c>
      <c r="D80" s="500" t="s">
        <v>260</v>
      </c>
      <c r="E80" s="631">
        <v>3000000000</v>
      </c>
      <c r="F80" s="631">
        <v>5927324245</v>
      </c>
      <c r="G80" s="632">
        <v>27.15</v>
      </c>
      <c r="H80" s="632">
        <v>103.1</v>
      </c>
      <c r="I80" s="632">
        <v>2</v>
      </c>
      <c r="J80" s="632">
        <v>95.45</v>
      </c>
      <c r="K80" s="501">
        <v>43389</v>
      </c>
      <c r="L80" s="501">
        <f t="shared" si="1"/>
        <v>44530</v>
      </c>
    </row>
    <row r="81" spans="1:16384" s="454" customFormat="1" ht="15.75">
      <c r="A81" s="496" t="s">
        <v>58</v>
      </c>
      <c r="B81" s="497" t="s">
        <v>541</v>
      </c>
      <c r="C81" s="232" t="s">
        <v>535</v>
      </c>
      <c r="D81" s="499" t="s">
        <v>542</v>
      </c>
      <c r="E81" s="634">
        <v>2000000000</v>
      </c>
      <c r="F81" s="634">
        <v>3328119283</v>
      </c>
      <c r="G81" s="635">
        <v>21.56</v>
      </c>
      <c r="H81" s="635">
        <v>93.42</v>
      </c>
      <c r="I81" s="635">
        <v>2</v>
      </c>
      <c r="J81" s="635">
        <v>107.73</v>
      </c>
      <c r="K81" s="498">
        <v>43914</v>
      </c>
      <c r="L81" s="498">
        <f t="shared" si="1"/>
        <v>44530</v>
      </c>
    </row>
    <row r="82" spans="1:16384" ht="15.75">
      <c r="A82" s="383" t="s">
        <v>58</v>
      </c>
      <c r="B82" s="384" t="s">
        <v>541</v>
      </c>
      <c r="C82" s="429" t="s">
        <v>535</v>
      </c>
      <c r="D82" s="500" t="s">
        <v>543</v>
      </c>
      <c r="E82" s="631">
        <v>2000000000</v>
      </c>
      <c r="F82" s="631">
        <v>3313219368</v>
      </c>
      <c r="G82" s="632">
        <v>19.149999999999999</v>
      </c>
      <c r="H82" s="632">
        <v>92.18</v>
      </c>
      <c r="I82" s="632">
        <v>4</v>
      </c>
      <c r="J82" s="632">
        <v>107.73</v>
      </c>
      <c r="K82" s="501">
        <v>43914</v>
      </c>
      <c r="L82" s="501">
        <f t="shared" si="1"/>
        <v>44530</v>
      </c>
    </row>
    <row r="83" spans="1:16384" ht="15.75">
      <c r="A83" s="383" t="s">
        <v>58</v>
      </c>
      <c r="B83" s="384" t="s">
        <v>541</v>
      </c>
      <c r="C83" s="429" t="s">
        <v>535</v>
      </c>
      <c r="D83" s="500" t="s">
        <v>544</v>
      </c>
      <c r="E83" s="631">
        <v>2000000000</v>
      </c>
      <c r="F83" s="631">
        <v>3390745900</v>
      </c>
      <c r="G83" s="632">
        <v>23.74</v>
      </c>
      <c r="H83" s="632">
        <v>92.82</v>
      </c>
      <c r="I83" s="632">
        <v>3</v>
      </c>
      <c r="J83" s="632">
        <v>107.73</v>
      </c>
      <c r="K83" s="501">
        <v>43914</v>
      </c>
      <c r="L83" s="501">
        <f t="shared" si="1"/>
        <v>44530</v>
      </c>
    </row>
    <row r="84" spans="1:16384" ht="15.75">
      <c r="A84" s="383" t="s">
        <v>58</v>
      </c>
      <c r="B84" s="384" t="s">
        <v>541</v>
      </c>
      <c r="C84" s="429" t="s">
        <v>535</v>
      </c>
      <c r="D84" s="500" t="s">
        <v>545</v>
      </c>
      <c r="E84" s="631">
        <v>2000000000</v>
      </c>
      <c r="F84" s="631">
        <v>3328119283</v>
      </c>
      <c r="G84" s="632">
        <v>21.52</v>
      </c>
      <c r="H84" s="632">
        <v>91.1</v>
      </c>
      <c r="I84" s="632">
        <v>5</v>
      </c>
      <c r="J84" s="632">
        <v>107.73</v>
      </c>
      <c r="K84" s="501">
        <v>43914</v>
      </c>
      <c r="L84" s="501">
        <f t="shared" si="1"/>
        <v>44530</v>
      </c>
    </row>
    <row r="85" spans="1:16384" ht="15.75">
      <c r="A85" s="383" t="s">
        <v>58</v>
      </c>
      <c r="B85" s="384" t="s">
        <v>541</v>
      </c>
      <c r="C85" s="429" t="s">
        <v>535</v>
      </c>
      <c r="D85" s="500" t="s">
        <v>546</v>
      </c>
      <c r="E85" s="631">
        <v>2000000000</v>
      </c>
      <c r="F85" s="631">
        <v>3394044759</v>
      </c>
      <c r="G85" s="632">
        <v>22.27</v>
      </c>
      <c r="H85" s="632">
        <v>93.74</v>
      </c>
      <c r="I85" s="632">
        <v>1</v>
      </c>
      <c r="J85" s="632">
        <v>107.73</v>
      </c>
      <c r="K85" s="501">
        <v>43914</v>
      </c>
      <c r="L85" s="501">
        <f t="shared" si="1"/>
        <v>44530</v>
      </c>
    </row>
    <row r="86" spans="1:16384" ht="15.75">
      <c r="A86" s="383" t="s">
        <v>58</v>
      </c>
      <c r="B86" s="384" t="s">
        <v>541</v>
      </c>
      <c r="C86" s="429" t="s">
        <v>535</v>
      </c>
      <c r="D86" s="500" t="s">
        <v>547</v>
      </c>
      <c r="E86" s="631">
        <v>2000000000</v>
      </c>
      <c r="F86" s="631">
        <v>3285851678</v>
      </c>
      <c r="G86" s="632">
        <v>20.52</v>
      </c>
      <c r="H86" s="632">
        <v>86.87</v>
      </c>
      <c r="I86" s="632">
        <v>6</v>
      </c>
      <c r="J86" s="632">
        <v>107.73</v>
      </c>
      <c r="K86" s="501">
        <v>43914</v>
      </c>
      <c r="L86" s="501">
        <f t="shared" si="1"/>
        <v>44530</v>
      </c>
    </row>
    <row r="87" spans="1:16384" ht="15.75">
      <c r="A87" s="383" t="s">
        <v>452</v>
      </c>
      <c r="B87" s="384" t="s">
        <v>537</v>
      </c>
      <c r="C87" s="429" t="s">
        <v>322</v>
      </c>
      <c r="D87" s="136" t="s">
        <v>264</v>
      </c>
      <c r="E87" s="631">
        <v>5000000000</v>
      </c>
      <c r="F87" s="631">
        <v>7233490455</v>
      </c>
      <c r="G87" s="632">
        <v>22.17</v>
      </c>
      <c r="H87" s="632">
        <v>57.24</v>
      </c>
      <c r="I87" s="632">
        <v>2</v>
      </c>
      <c r="J87" s="632">
        <v>11.16</v>
      </c>
      <c r="K87" s="501">
        <v>43868</v>
      </c>
      <c r="L87" s="501">
        <f t="shared" si="1"/>
        <v>44530</v>
      </c>
      <c r="BL87" s="385"/>
      <c r="BM87" s="396"/>
      <c r="BN87" s="392"/>
      <c r="BO87" s="135"/>
      <c r="BP87" s="135"/>
      <c r="BQ87" s="386"/>
      <c r="BR87" s="135"/>
      <c r="BS87" s="387"/>
      <c r="BT87" s="387"/>
      <c r="BU87" s="383"/>
      <c r="BV87" s="384"/>
      <c r="BW87" s="28"/>
      <c r="BX87" s="385"/>
      <c r="BY87" s="396"/>
      <c r="BZ87" s="392"/>
      <c r="CA87" s="135"/>
      <c r="CB87" s="135"/>
      <c r="CC87" s="386"/>
      <c r="CD87" s="135"/>
      <c r="CE87" s="387"/>
      <c r="CF87" s="387"/>
      <c r="CG87" s="383"/>
      <c r="CH87" s="384"/>
      <c r="CI87" s="28"/>
      <c r="CJ87" s="385"/>
      <c r="CK87" s="396"/>
      <c r="CL87" s="392"/>
      <c r="CM87" s="135"/>
      <c r="CN87" s="135"/>
      <c r="CO87" s="386"/>
      <c r="CP87" s="135"/>
      <c r="CQ87" s="387"/>
      <c r="CR87" s="387"/>
      <c r="CS87" s="383"/>
      <c r="CT87" s="384"/>
      <c r="CU87" s="28"/>
      <c r="CV87" s="385"/>
      <c r="CW87" s="396"/>
      <c r="CX87" s="392"/>
      <c r="CY87" s="135"/>
      <c r="CZ87" s="135"/>
      <c r="DA87" s="386"/>
      <c r="DB87" s="135"/>
      <c r="DC87" s="387"/>
      <c r="DD87" s="387"/>
      <c r="DE87" s="383"/>
      <c r="DF87" s="384"/>
      <c r="DG87" s="28"/>
      <c r="DH87" s="385"/>
      <c r="DI87" s="396"/>
      <c r="DJ87" s="392"/>
      <c r="DK87" s="135"/>
      <c r="DL87" s="135"/>
      <c r="DM87" s="386"/>
      <c r="DN87" s="135"/>
      <c r="DO87" s="387"/>
      <c r="DP87" s="387"/>
      <c r="DQ87" s="383"/>
      <c r="DR87" s="384"/>
      <c r="DS87" s="28"/>
      <c r="DT87" s="385"/>
      <c r="DU87" s="396"/>
      <c r="DV87" s="392"/>
      <c r="DW87" s="135"/>
      <c r="DX87" s="135"/>
      <c r="DY87" s="386"/>
      <c r="DZ87" s="135"/>
      <c r="EA87" s="387"/>
      <c r="EB87" s="387"/>
      <c r="EC87" s="383"/>
      <c r="ED87" s="384"/>
      <c r="EE87" s="28"/>
      <c r="EF87" s="385"/>
      <c r="EG87" s="396"/>
      <c r="EH87" s="392"/>
      <c r="EI87" s="135"/>
      <c r="EJ87" s="135"/>
      <c r="EK87" s="386"/>
      <c r="EL87" s="135"/>
      <c r="EM87" s="387"/>
      <c r="EN87" s="387"/>
      <c r="EO87" s="383"/>
      <c r="EP87" s="384"/>
      <c r="EQ87" s="28"/>
      <c r="ER87" s="385"/>
      <c r="ES87" s="396"/>
      <c r="ET87" s="392"/>
      <c r="EU87" s="135"/>
      <c r="EV87" s="135"/>
      <c r="EW87" s="386"/>
      <c r="EX87" s="135"/>
      <c r="EY87" s="387"/>
      <c r="EZ87" s="387"/>
      <c r="FA87" s="383"/>
      <c r="FB87" s="384"/>
      <c r="FC87" s="28"/>
      <c r="FD87" s="385"/>
      <c r="FE87" s="396"/>
      <c r="FF87" s="392"/>
      <c r="FG87" s="135"/>
      <c r="FH87" s="135"/>
      <c r="FI87" s="386"/>
      <c r="FJ87" s="135"/>
      <c r="FK87" s="387"/>
      <c r="FL87" s="387"/>
      <c r="FM87" s="383"/>
      <c r="FN87" s="384"/>
      <c r="FO87" s="28"/>
      <c r="FP87" s="385"/>
      <c r="FQ87" s="396"/>
      <c r="FR87" s="392"/>
      <c r="FS87" s="135"/>
      <c r="FT87" s="135"/>
      <c r="FU87" s="386"/>
      <c r="FV87" s="135"/>
      <c r="FW87" s="387"/>
      <c r="FX87" s="387"/>
      <c r="FY87" s="383"/>
      <c r="FZ87" s="384"/>
      <c r="GA87" s="28"/>
      <c r="GB87" s="385"/>
      <c r="GC87" s="396"/>
      <c r="GD87" s="392"/>
      <c r="GE87" s="135"/>
      <c r="GF87" s="135"/>
      <c r="GG87" s="386"/>
      <c r="GH87" s="135"/>
      <c r="GI87" s="387"/>
      <c r="GJ87" s="387"/>
      <c r="GK87" s="383"/>
      <c r="GL87" s="384"/>
      <c r="GM87" s="28"/>
      <c r="GN87" s="385"/>
      <c r="GO87" s="396"/>
      <c r="GP87" s="392"/>
      <c r="GQ87" s="135"/>
      <c r="GR87" s="135"/>
      <c r="GS87" s="386"/>
      <c r="GT87" s="135"/>
      <c r="GU87" s="387"/>
      <c r="GV87" s="387"/>
      <c r="GW87" s="383"/>
      <c r="GX87" s="384"/>
      <c r="GY87" s="28"/>
      <c r="GZ87" s="385"/>
      <c r="HA87" s="396"/>
      <c r="HB87" s="392"/>
      <c r="HC87" s="135"/>
      <c r="HD87" s="135"/>
      <c r="HE87" s="386"/>
      <c r="HF87" s="135"/>
      <c r="HG87" s="387"/>
      <c r="HH87" s="387"/>
      <c r="HI87" s="383"/>
      <c r="HJ87" s="384"/>
      <c r="HK87" s="28"/>
      <c r="HL87" s="385"/>
      <c r="HM87" s="396"/>
      <c r="HN87" s="392"/>
      <c r="HO87" s="135"/>
      <c r="HP87" s="135"/>
      <c r="HQ87" s="386"/>
      <c r="HR87" s="135"/>
      <c r="HS87" s="387"/>
      <c r="HT87" s="387"/>
      <c r="HU87" s="383"/>
      <c r="HV87" s="384"/>
      <c r="HW87" s="28"/>
      <c r="HX87" s="385"/>
      <c r="HY87" s="396"/>
      <c r="HZ87" s="392"/>
      <c r="IA87" s="135"/>
      <c r="IB87" s="135"/>
      <c r="IC87" s="386"/>
      <c r="ID87" s="135"/>
      <c r="IE87" s="387"/>
      <c r="IF87" s="387"/>
      <c r="IG87" s="383"/>
      <c r="IH87" s="384"/>
      <c r="II87" s="28"/>
      <c r="IJ87" s="385"/>
      <c r="IK87" s="396"/>
      <c r="IL87" s="392"/>
      <c r="IM87" s="135"/>
      <c r="IN87" s="135"/>
      <c r="IO87" s="386"/>
      <c r="IP87" s="135"/>
      <c r="IQ87" s="387"/>
      <c r="IR87" s="387"/>
      <c r="IS87" s="383"/>
      <c r="IT87" s="384"/>
      <c r="IU87" s="28"/>
      <c r="IV87" s="385"/>
      <c r="IW87" s="396"/>
      <c r="IX87" s="392"/>
      <c r="IY87" s="135"/>
      <c r="IZ87" s="135"/>
      <c r="JA87" s="386"/>
      <c r="JB87" s="135"/>
      <c r="JC87" s="387"/>
      <c r="JD87" s="387"/>
      <c r="JE87" s="383"/>
      <c r="JF87" s="384"/>
      <c r="JG87" s="28"/>
      <c r="JH87" s="385"/>
      <c r="JI87" s="396"/>
      <c r="JJ87" s="392"/>
      <c r="JK87" s="135"/>
      <c r="JL87" s="135"/>
      <c r="JM87" s="386"/>
      <c r="JN87" s="135"/>
      <c r="JO87" s="387"/>
      <c r="JP87" s="387"/>
      <c r="JQ87" s="383"/>
      <c r="JR87" s="384"/>
      <c r="JS87" s="28"/>
      <c r="JT87" s="385"/>
      <c r="JU87" s="396"/>
      <c r="JV87" s="392"/>
      <c r="JW87" s="135"/>
      <c r="JX87" s="135"/>
      <c r="JY87" s="386"/>
      <c r="JZ87" s="135"/>
      <c r="KA87" s="387"/>
      <c r="KB87" s="387"/>
      <c r="KC87" s="383"/>
      <c r="KD87" s="384"/>
      <c r="KE87" s="28"/>
      <c r="KF87" s="385"/>
      <c r="KG87" s="396"/>
      <c r="KH87" s="392"/>
      <c r="KI87" s="135"/>
      <c r="KJ87" s="135"/>
      <c r="KK87" s="386"/>
      <c r="KL87" s="135"/>
      <c r="KM87" s="387"/>
      <c r="KN87" s="387"/>
      <c r="KO87" s="383"/>
      <c r="KP87" s="384"/>
      <c r="KQ87" s="28"/>
      <c r="KR87" s="385"/>
      <c r="KS87" s="396"/>
      <c r="KT87" s="392"/>
      <c r="KU87" s="135"/>
      <c r="KV87" s="135"/>
      <c r="KW87" s="386"/>
      <c r="KX87" s="135"/>
      <c r="KY87" s="387"/>
      <c r="KZ87" s="387"/>
      <c r="LA87" s="383"/>
      <c r="LB87" s="384"/>
      <c r="LC87" s="28"/>
      <c r="LD87" s="385"/>
      <c r="LE87" s="396"/>
      <c r="LF87" s="392"/>
      <c r="LG87" s="135"/>
      <c r="LH87" s="135"/>
      <c r="LI87" s="386"/>
      <c r="LJ87" s="135"/>
      <c r="LK87" s="387"/>
      <c r="LL87" s="387"/>
      <c r="LM87" s="383"/>
      <c r="LN87" s="384"/>
      <c r="LO87" s="28"/>
      <c r="LP87" s="385"/>
      <c r="LQ87" s="396"/>
      <c r="LR87" s="392"/>
      <c r="LS87" s="135"/>
      <c r="LT87" s="135"/>
      <c r="LU87" s="386"/>
      <c r="LV87" s="135"/>
      <c r="LW87" s="387"/>
      <c r="LX87" s="387"/>
      <c r="LY87" s="383"/>
      <c r="LZ87" s="384"/>
      <c r="MA87" s="28"/>
      <c r="MB87" s="385"/>
      <c r="MC87" s="396"/>
      <c r="MD87" s="392"/>
      <c r="ME87" s="135"/>
      <c r="MF87" s="135"/>
      <c r="MG87" s="386"/>
      <c r="MH87" s="135"/>
      <c r="MI87" s="387"/>
      <c r="MJ87" s="387"/>
      <c r="MK87" s="383"/>
      <c r="ML87" s="384"/>
      <c r="MM87" s="28"/>
      <c r="MN87" s="385"/>
      <c r="MO87" s="396"/>
      <c r="MP87" s="392"/>
      <c r="MQ87" s="135"/>
      <c r="MR87" s="135"/>
      <c r="MS87" s="386"/>
      <c r="MT87" s="135"/>
      <c r="MU87" s="387"/>
      <c r="MV87" s="387"/>
      <c r="MW87" s="383"/>
      <c r="MX87" s="384"/>
      <c r="MY87" s="28"/>
      <c r="MZ87" s="385"/>
      <c r="NA87" s="396"/>
      <c r="NB87" s="392"/>
      <c r="NC87" s="135"/>
      <c r="ND87" s="135"/>
      <c r="NE87" s="386"/>
      <c r="NF87" s="135"/>
      <c r="NG87" s="387"/>
      <c r="NH87" s="387"/>
      <c r="NI87" s="383"/>
      <c r="NJ87" s="384"/>
      <c r="NK87" s="28"/>
      <c r="NL87" s="385"/>
      <c r="NM87" s="396"/>
      <c r="NN87" s="392"/>
      <c r="NO87" s="135"/>
      <c r="NP87" s="135"/>
      <c r="NQ87" s="386"/>
      <c r="NR87" s="135"/>
      <c r="NS87" s="387"/>
      <c r="NT87" s="387"/>
      <c r="NU87" s="383"/>
      <c r="NV87" s="384"/>
      <c r="NW87" s="28"/>
      <c r="NX87" s="385"/>
      <c r="NY87" s="396"/>
      <c r="NZ87" s="392"/>
      <c r="OA87" s="135"/>
      <c r="OB87" s="135"/>
      <c r="OC87" s="386"/>
      <c r="OD87" s="135"/>
      <c r="OE87" s="387"/>
      <c r="OF87" s="387"/>
      <c r="OG87" s="383"/>
      <c r="OH87" s="384"/>
      <c r="OI87" s="28"/>
      <c r="OJ87" s="385"/>
      <c r="OK87" s="396"/>
      <c r="OL87" s="392"/>
      <c r="OM87" s="135"/>
      <c r="ON87" s="135"/>
      <c r="OO87" s="386"/>
      <c r="OP87" s="135"/>
      <c r="OQ87" s="387"/>
      <c r="OR87" s="387"/>
      <c r="OS87" s="383"/>
      <c r="OT87" s="384"/>
      <c r="OU87" s="28"/>
      <c r="OV87" s="385"/>
      <c r="OW87" s="396"/>
      <c r="OX87" s="392"/>
      <c r="OY87" s="135"/>
      <c r="OZ87" s="135"/>
      <c r="PA87" s="386"/>
      <c r="PB87" s="135"/>
      <c r="PC87" s="387"/>
      <c r="PD87" s="387"/>
      <c r="PE87" s="383"/>
      <c r="PF87" s="384"/>
      <c r="PG87" s="28"/>
      <c r="PH87" s="385"/>
      <c r="PI87" s="396"/>
      <c r="PJ87" s="392"/>
      <c r="PK87" s="135"/>
      <c r="PL87" s="135"/>
      <c r="PM87" s="386"/>
      <c r="PN87" s="135"/>
      <c r="PO87" s="387"/>
      <c r="PP87" s="387"/>
      <c r="PQ87" s="383"/>
      <c r="PR87" s="384"/>
      <c r="PS87" s="28"/>
      <c r="PT87" s="385"/>
      <c r="PU87" s="396"/>
      <c r="PV87" s="392"/>
      <c r="PW87" s="135"/>
      <c r="PX87" s="135"/>
      <c r="PY87" s="386"/>
      <c r="PZ87" s="135"/>
      <c r="QA87" s="387"/>
      <c r="QB87" s="387"/>
      <c r="QC87" s="383"/>
      <c r="QD87" s="384"/>
      <c r="QE87" s="28"/>
      <c r="QF87" s="385"/>
      <c r="QG87" s="396"/>
      <c r="QH87" s="392"/>
      <c r="QI87" s="135"/>
      <c r="QJ87" s="135"/>
      <c r="QK87" s="386"/>
      <c r="QL87" s="135"/>
      <c r="QM87" s="387"/>
      <c r="QN87" s="387"/>
      <c r="QO87" s="383"/>
      <c r="QP87" s="384"/>
      <c r="QQ87" s="28"/>
      <c r="QR87" s="385"/>
      <c r="QS87" s="396"/>
      <c r="QT87" s="392"/>
      <c r="QU87" s="135"/>
      <c r="QV87" s="135"/>
      <c r="QW87" s="386"/>
      <c r="QX87" s="135"/>
      <c r="QY87" s="387"/>
      <c r="QZ87" s="387"/>
      <c r="RA87" s="383"/>
      <c r="RB87" s="384"/>
      <c r="RC87" s="28"/>
      <c r="RD87" s="385"/>
      <c r="RE87" s="396"/>
      <c r="RF87" s="392"/>
      <c r="RG87" s="135"/>
      <c r="RH87" s="135"/>
      <c r="RI87" s="386"/>
      <c r="RJ87" s="135"/>
      <c r="RK87" s="387"/>
      <c r="RL87" s="387"/>
      <c r="RM87" s="383"/>
      <c r="RN87" s="384"/>
      <c r="RO87" s="28"/>
      <c r="RP87" s="385"/>
      <c r="RQ87" s="396"/>
      <c r="RR87" s="392"/>
      <c r="RS87" s="135"/>
      <c r="RT87" s="135"/>
      <c r="RU87" s="386"/>
      <c r="RV87" s="135"/>
      <c r="RW87" s="387"/>
      <c r="RX87" s="387"/>
      <c r="RY87" s="383"/>
      <c r="RZ87" s="384"/>
      <c r="SA87" s="28"/>
      <c r="SB87" s="385"/>
      <c r="SC87" s="396"/>
      <c r="SD87" s="392"/>
      <c r="SE87" s="135"/>
      <c r="SF87" s="135"/>
      <c r="SG87" s="386"/>
      <c r="SH87" s="135"/>
      <c r="SI87" s="387"/>
      <c r="SJ87" s="387"/>
      <c r="SK87" s="383"/>
      <c r="SL87" s="384"/>
      <c r="SM87" s="28"/>
      <c r="SN87" s="385"/>
      <c r="SO87" s="396"/>
      <c r="SP87" s="392"/>
      <c r="SQ87" s="135"/>
      <c r="SR87" s="135"/>
      <c r="SS87" s="386"/>
      <c r="ST87" s="135"/>
      <c r="SU87" s="387"/>
      <c r="SV87" s="387"/>
      <c r="SW87" s="383"/>
      <c r="SX87" s="384"/>
      <c r="SY87" s="28"/>
      <c r="SZ87" s="385"/>
      <c r="TA87" s="396"/>
      <c r="TB87" s="392"/>
      <c r="TC87" s="135"/>
      <c r="TD87" s="135"/>
      <c r="TE87" s="386"/>
      <c r="TF87" s="135"/>
      <c r="TG87" s="387"/>
      <c r="TH87" s="387"/>
      <c r="TI87" s="383"/>
      <c r="TJ87" s="384"/>
      <c r="TK87" s="28"/>
      <c r="TL87" s="385"/>
      <c r="TM87" s="396"/>
      <c r="TN87" s="392"/>
      <c r="TO87" s="135"/>
      <c r="TP87" s="135"/>
      <c r="TQ87" s="386"/>
      <c r="TR87" s="135"/>
      <c r="TS87" s="387"/>
      <c r="TT87" s="387"/>
      <c r="TU87" s="383"/>
      <c r="TV87" s="384"/>
      <c r="TW87" s="28"/>
      <c r="TX87" s="385"/>
      <c r="TY87" s="396"/>
      <c r="TZ87" s="392"/>
      <c r="UA87" s="135"/>
      <c r="UB87" s="135"/>
      <c r="UC87" s="386"/>
      <c r="UD87" s="135"/>
      <c r="UE87" s="387"/>
      <c r="UF87" s="387"/>
      <c r="UG87" s="383"/>
      <c r="UH87" s="384"/>
      <c r="UI87" s="28"/>
      <c r="UJ87" s="385"/>
      <c r="UK87" s="396"/>
      <c r="UL87" s="392"/>
      <c r="UM87" s="135"/>
      <c r="UN87" s="135"/>
      <c r="UO87" s="386"/>
      <c r="UP87" s="135"/>
      <c r="UQ87" s="387"/>
      <c r="UR87" s="387"/>
      <c r="US87" s="383"/>
      <c r="UT87" s="384"/>
      <c r="UU87" s="28"/>
      <c r="UV87" s="385"/>
      <c r="UW87" s="396"/>
      <c r="UX87" s="392"/>
      <c r="UY87" s="135"/>
      <c r="UZ87" s="135"/>
      <c r="VA87" s="386"/>
      <c r="VB87" s="135"/>
      <c r="VC87" s="387"/>
      <c r="VD87" s="387"/>
      <c r="VE87" s="383"/>
      <c r="VF87" s="384"/>
      <c r="VG87" s="28"/>
      <c r="VH87" s="385"/>
      <c r="VI87" s="396"/>
      <c r="VJ87" s="392"/>
      <c r="VK87" s="135"/>
      <c r="VL87" s="135"/>
      <c r="VM87" s="386"/>
      <c r="VN87" s="135"/>
      <c r="VO87" s="387"/>
      <c r="VP87" s="387"/>
      <c r="VQ87" s="383"/>
      <c r="VR87" s="384"/>
      <c r="VS87" s="28"/>
      <c r="VT87" s="385"/>
      <c r="VU87" s="396"/>
      <c r="VV87" s="392"/>
      <c r="VW87" s="135"/>
      <c r="VX87" s="135"/>
      <c r="VY87" s="386"/>
      <c r="VZ87" s="135"/>
      <c r="WA87" s="387"/>
      <c r="WB87" s="387"/>
      <c r="WC87" s="383"/>
      <c r="WD87" s="384"/>
      <c r="WE87" s="28"/>
      <c r="WF87" s="385"/>
      <c r="WG87" s="396"/>
      <c r="WH87" s="392"/>
      <c r="WI87" s="135"/>
      <c r="WJ87" s="135"/>
      <c r="WK87" s="386"/>
      <c r="WL87" s="135"/>
      <c r="WM87" s="387"/>
      <c r="WN87" s="387"/>
      <c r="WO87" s="383"/>
      <c r="WP87" s="384"/>
      <c r="WQ87" s="28"/>
      <c r="WR87" s="385"/>
      <c r="WS87" s="396"/>
      <c r="WT87" s="392"/>
      <c r="WU87" s="135"/>
      <c r="WV87" s="135"/>
      <c r="WW87" s="386"/>
      <c r="WX87" s="135"/>
      <c r="WY87" s="387"/>
      <c r="WZ87" s="387"/>
      <c r="XA87" s="383"/>
      <c r="XB87" s="384"/>
      <c r="XC87" s="28"/>
      <c r="XD87" s="385"/>
      <c r="XE87" s="396"/>
      <c r="XF87" s="392"/>
      <c r="XG87" s="135"/>
      <c r="XH87" s="135"/>
      <c r="XI87" s="386"/>
      <c r="XJ87" s="135"/>
      <c r="XK87" s="387"/>
      <c r="XL87" s="387"/>
      <c r="XM87" s="383"/>
      <c r="XN87" s="384"/>
      <c r="XO87" s="28"/>
      <c r="XP87" s="385"/>
      <c r="XQ87" s="396"/>
      <c r="XR87" s="392"/>
      <c r="XS87" s="135"/>
      <c r="XT87" s="135"/>
      <c r="XU87" s="386"/>
      <c r="XV87" s="135"/>
      <c r="XW87" s="387"/>
      <c r="XX87" s="387"/>
      <c r="XY87" s="383"/>
      <c r="XZ87" s="384"/>
      <c r="YA87" s="28"/>
      <c r="YB87" s="385"/>
      <c r="YC87" s="396"/>
      <c r="YD87" s="392"/>
      <c r="YE87" s="135"/>
      <c r="YF87" s="135"/>
      <c r="YG87" s="386"/>
      <c r="YH87" s="135"/>
      <c r="YI87" s="387"/>
      <c r="YJ87" s="387"/>
      <c r="YK87" s="383"/>
      <c r="YL87" s="384"/>
      <c r="YM87" s="28"/>
      <c r="YN87" s="385"/>
      <c r="YO87" s="396"/>
      <c r="YP87" s="392"/>
      <c r="YQ87" s="135"/>
      <c r="YR87" s="135"/>
      <c r="YS87" s="386"/>
      <c r="YT87" s="135"/>
      <c r="YU87" s="387"/>
      <c r="YV87" s="387"/>
      <c r="YW87" s="383"/>
      <c r="YX87" s="384"/>
      <c r="YY87" s="28"/>
      <c r="YZ87" s="385"/>
      <c r="ZA87" s="396"/>
      <c r="ZB87" s="392"/>
      <c r="ZC87" s="135"/>
      <c r="ZD87" s="135"/>
      <c r="ZE87" s="386"/>
      <c r="ZF87" s="135"/>
      <c r="ZG87" s="387"/>
      <c r="ZH87" s="387"/>
      <c r="ZI87" s="383"/>
      <c r="ZJ87" s="384"/>
      <c r="ZK87" s="28"/>
      <c r="ZL87" s="385"/>
      <c r="ZM87" s="396"/>
      <c r="ZN87" s="392"/>
      <c r="ZO87" s="135"/>
      <c r="ZP87" s="135"/>
      <c r="ZQ87" s="386"/>
      <c r="ZR87" s="135"/>
      <c r="ZS87" s="387"/>
      <c r="ZT87" s="387"/>
      <c r="ZU87" s="383"/>
      <c r="ZV87" s="384"/>
      <c r="ZW87" s="28"/>
      <c r="ZX87" s="385"/>
      <c r="ZY87" s="396"/>
      <c r="ZZ87" s="392"/>
      <c r="AAA87" s="135"/>
      <c r="AAB87" s="135"/>
      <c r="AAC87" s="386"/>
      <c r="AAD87" s="135"/>
      <c r="AAE87" s="387"/>
      <c r="AAF87" s="387"/>
      <c r="AAG87" s="383"/>
      <c r="AAH87" s="384"/>
      <c r="AAI87" s="28"/>
      <c r="AAJ87" s="385"/>
      <c r="AAK87" s="396"/>
      <c r="AAL87" s="392"/>
      <c r="AAM87" s="135"/>
      <c r="AAN87" s="135"/>
      <c r="AAO87" s="386"/>
      <c r="AAP87" s="135"/>
      <c r="AAQ87" s="387"/>
      <c r="AAR87" s="387"/>
      <c r="AAS87" s="383"/>
      <c r="AAT87" s="384"/>
      <c r="AAU87" s="28"/>
      <c r="AAV87" s="385"/>
      <c r="AAW87" s="396"/>
      <c r="AAX87" s="392"/>
      <c r="AAY87" s="135"/>
      <c r="AAZ87" s="135"/>
      <c r="ABA87" s="386"/>
      <c r="ABB87" s="135"/>
      <c r="ABC87" s="387"/>
      <c r="ABD87" s="387"/>
      <c r="ABE87" s="383"/>
      <c r="ABF87" s="384"/>
      <c r="ABG87" s="28"/>
      <c r="ABH87" s="385"/>
      <c r="ABI87" s="396"/>
      <c r="ABJ87" s="392"/>
      <c r="ABK87" s="135"/>
      <c r="ABL87" s="135"/>
      <c r="ABM87" s="386"/>
      <c r="ABN87" s="135"/>
      <c r="ABO87" s="387"/>
      <c r="ABP87" s="387"/>
      <c r="ABQ87" s="383"/>
      <c r="ABR87" s="384"/>
      <c r="ABS87" s="28"/>
      <c r="ABT87" s="385"/>
      <c r="ABU87" s="396"/>
      <c r="ABV87" s="392"/>
      <c r="ABW87" s="135"/>
      <c r="ABX87" s="135"/>
      <c r="ABY87" s="386"/>
      <c r="ABZ87" s="135"/>
      <c r="ACA87" s="387"/>
      <c r="ACB87" s="387"/>
      <c r="ACC87" s="383"/>
      <c r="ACD87" s="384"/>
      <c r="ACE87" s="28"/>
      <c r="ACF87" s="385"/>
      <c r="ACG87" s="396"/>
      <c r="ACH87" s="392"/>
      <c r="ACI87" s="135"/>
      <c r="ACJ87" s="135"/>
      <c r="ACK87" s="386"/>
      <c r="ACL87" s="135"/>
      <c r="ACM87" s="387"/>
      <c r="ACN87" s="387"/>
      <c r="ACO87" s="383"/>
      <c r="ACP87" s="384"/>
      <c r="ACQ87" s="28"/>
      <c r="ACR87" s="385"/>
      <c r="ACS87" s="396"/>
      <c r="ACT87" s="392"/>
      <c r="ACU87" s="135"/>
      <c r="ACV87" s="135"/>
      <c r="ACW87" s="386"/>
      <c r="ACX87" s="135"/>
      <c r="ACY87" s="387"/>
      <c r="ACZ87" s="387"/>
      <c r="ADA87" s="383"/>
      <c r="ADB87" s="384"/>
      <c r="ADC87" s="28"/>
      <c r="ADD87" s="385"/>
      <c r="ADE87" s="396"/>
      <c r="ADF87" s="392"/>
      <c r="ADG87" s="135"/>
      <c r="ADH87" s="135"/>
      <c r="ADI87" s="386"/>
      <c r="ADJ87" s="135"/>
      <c r="ADK87" s="387"/>
      <c r="ADL87" s="387"/>
      <c r="ADM87" s="383"/>
      <c r="ADN87" s="384"/>
      <c r="ADO87" s="28"/>
      <c r="ADP87" s="385"/>
      <c r="ADQ87" s="396"/>
      <c r="ADR87" s="392"/>
      <c r="ADS87" s="135"/>
      <c r="ADT87" s="135"/>
      <c r="ADU87" s="386"/>
      <c r="ADV87" s="135"/>
      <c r="ADW87" s="387"/>
      <c r="ADX87" s="387"/>
      <c r="ADY87" s="383"/>
      <c r="ADZ87" s="384"/>
      <c r="AEA87" s="28"/>
      <c r="AEB87" s="385"/>
      <c r="AEC87" s="396"/>
      <c r="AED87" s="392"/>
      <c r="AEE87" s="135"/>
      <c r="AEF87" s="135"/>
      <c r="AEG87" s="386"/>
      <c r="AEH87" s="135"/>
      <c r="AEI87" s="387"/>
      <c r="AEJ87" s="387"/>
      <c r="AEK87" s="383"/>
      <c r="AEL87" s="384"/>
      <c r="AEM87" s="28"/>
      <c r="AEN87" s="385"/>
      <c r="AEO87" s="396"/>
      <c r="AEP87" s="392"/>
      <c r="AEQ87" s="135"/>
      <c r="AER87" s="135"/>
      <c r="AES87" s="386"/>
      <c r="AET87" s="135"/>
      <c r="AEU87" s="387"/>
      <c r="AEV87" s="387"/>
      <c r="AEW87" s="383"/>
      <c r="AEX87" s="384"/>
      <c r="AEY87" s="28"/>
      <c r="AEZ87" s="385"/>
      <c r="AFA87" s="396"/>
      <c r="AFB87" s="392"/>
      <c r="AFC87" s="135"/>
      <c r="AFD87" s="135"/>
      <c r="AFE87" s="386"/>
      <c r="AFF87" s="135"/>
      <c r="AFG87" s="387"/>
      <c r="AFH87" s="387"/>
      <c r="AFI87" s="383"/>
      <c r="AFJ87" s="384"/>
      <c r="AFK87" s="28"/>
      <c r="AFL87" s="385"/>
      <c r="AFM87" s="396"/>
      <c r="AFN87" s="392"/>
      <c r="AFO87" s="135"/>
      <c r="AFP87" s="135"/>
      <c r="AFQ87" s="386"/>
      <c r="AFR87" s="135"/>
      <c r="AFS87" s="387"/>
      <c r="AFT87" s="387"/>
      <c r="AFU87" s="383"/>
      <c r="AFV87" s="384"/>
      <c r="AFW87" s="28"/>
      <c r="AFX87" s="385"/>
      <c r="AFY87" s="396"/>
      <c r="AFZ87" s="392"/>
      <c r="AGA87" s="135"/>
      <c r="AGB87" s="135"/>
      <c r="AGC87" s="386"/>
      <c r="AGD87" s="135"/>
      <c r="AGE87" s="387"/>
      <c r="AGF87" s="387"/>
      <c r="AGG87" s="383"/>
      <c r="AGH87" s="384"/>
      <c r="AGI87" s="28"/>
      <c r="AGJ87" s="385"/>
      <c r="AGK87" s="396"/>
      <c r="AGL87" s="392"/>
      <c r="AGM87" s="135"/>
      <c r="AGN87" s="135"/>
      <c r="AGO87" s="386"/>
      <c r="AGP87" s="135"/>
      <c r="AGQ87" s="387"/>
      <c r="AGR87" s="387"/>
      <c r="AGS87" s="383"/>
      <c r="AGT87" s="384"/>
      <c r="AGU87" s="28"/>
      <c r="AGV87" s="385"/>
      <c r="AGW87" s="396"/>
      <c r="AGX87" s="392"/>
      <c r="AGY87" s="135"/>
      <c r="AGZ87" s="135"/>
      <c r="AHA87" s="386"/>
      <c r="AHB87" s="135"/>
      <c r="AHC87" s="387"/>
      <c r="AHD87" s="387"/>
      <c r="AHE87" s="383"/>
      <c r="AHF87" s="384"/>
      <c r="AHG87" s="28"/>
      <c r="AHH87" s="385"/>
      <c r="AHI87" s="396"/>
      <c r="AHJ87" s="392"/>
      <c r="AHK87" s="135"/>
      <c r="AHL87" s="135"/>
      <c r="AHM87" s="386"/>
      <c r="AHN87" s="135"/>
      <c r="AHO87" s="387"/>
      <c r="AHP87" s="387"/>
      <c r="AHQ87" s="383"/>
      <c r="AHR87" s="384"/>
      <c r="AHS87" s="28"/>
      <c r="AHT87" s="385"/>
      <c r="AHU87" s="396"/>
      <c r="AHV87" s="392"/>
      <c r="AHW87" s="135"/>
      <c r="AHX87" s="135"/>
      <c r="AHY87" s="386"/>
      <c r="AHZ87" s="135"/>
      <c r="AIA87" s="387"/>
      <c r="AIB87" s="387"/>
      <c r="AIC87" s="383"/>
      <c r="AID87" s="384"/>
      <c r="AIE87" s="28"/>
      <c r="AIF87" s="385"/>
      <c r="AIG87" s="396"/>
      <c r="AIH87" s="392"/>
      <c r="AII87" s="135"/>
      <c r="AIJ87" s="135"/>
      <c r="AIK87" s="386"/>
      <c r="AIL87" s="135"/>
      <c r="AIM87" s="387"/>
      <c r="AIN87" s="387"/>
      <c r="AIO87" s="383"/>
      <c r="AIP87" s="384"/>
      <c r="AIQ87" s="28"/>
      <c r="AIR87" s="385"/>
      <c r="AIS87" s="396"/>
      <c r="AIT87" s="392"/>
      <c r="AIU87" s="135"/>
      <c r="AIV87" s="135"/>
      <c r="AIW87" s="386"/>
      <c r="AIX87" s="135"/>
      <c r="AIY87" s="387"/>
      <c r="AIZ87" s="387"/>
      <c r="AJA87" s="383"/>
      <c r="AJB87" s="384"/>
      <c r="AJC87" s="28"/>
      <c r="AJD87" s="385"/>
      <c r="AJE87" s="396"/>
      <c r="AJF87" s="392"/>
      <c r="AJG87" s="135"/>
      <c r="AJH87" s="135"/>
      <c r="AJI87" s="386"/>
      <c r="AJJ87" s="135"/>
      <c r="AJK87" s="387"/>
      <c r="AJL87" s="387"/>
      <c r="AJM87" s="383"/>
      <c r="AJN87" s="384"/>
      <c r="AJO87" s="28"/>
      <c r="AJP87" s="385"/>
      <c r="AJQ87" s="396"/>
      <c r="AJR87" s="392"/>
      <c r="AJS87" s="135"/>
      <c r="AJT87" s="135"/>
      <c r="AJU87" s="386"/>
      <c r="AJV87" s="135"/>
      <c r="AJW87" s="387"/>
      <c r="AJX87" s="387"/>
      <c r="AJY87" s="383"/>
      <c r="AJZ87" s="384"/>
      <c r="AKA87" s="28"/>
      <c r="AKB87" s="385"/>
      <c r="AKC87" s="396"/>
      <c r="AKD87" s="392"/>
      <c r="AKE87" s="135"/>
      <c r="AKF87" s="135"/>
      <c r="AKG87" s="386"/>
      <c r="AKH87" s="135"/>
      <c r="AKI87" s="387"/>
      <c r="AKJ87" s="387"/>
      <c r="AKK87" s="383"/>
      <c r="AKL87" s="384"/>
      <c r="AKM87" s="28"/>
      <c r="AKN87" s="385"/>
      <c r="AKO87" s="396"/>
      <c r="AKP87" s="392"/>
      <c r="AKQ87" s="135"/>
      <c r="AKR87" s="135"/>
      <c r="AKS87" s="386"/>
      <c r="AKT87" s="135"/>
      <c r="AKU87" s="387"/>
      <c r="AKV87" s="387"/>
      <c r="AKW87" s="383"/>
      <c r="AKX87" s="384"/>
      <c r="AKY87" s="28"/>
      <c r="AKZ87" s="385"/>
      <c r="ALA87" s="396"/>
      <c r="ALB87" s="392"/>
      <c r="ALC87" s="135"/>
      <c r="ALD87" s="135"/>
      <c r="ALE87" s="386"/>
      <c r="ALF87" s="135"/>
      <c r="ALG87" s="387"/>
      <c r="ALH87" s="387"/>
      <c r="ALI87" s="383"/>
      <c r="ALJ87" s="384"/>
      <c r="ALK87" s="28"/>
      <c r="ALL87" s="385"/>
      <c r="ALM87" s="396"/>
      <c r="ALN87" s="392"/>
      <c r="ALO87" s="135"/>
      <c r="ALP87" s="135"/>
      <c r="ALQ87" s="386"/>
      <c r="ALR87" s="135"/>
      <c r="ALS87" s="387"/>
      <c r="ALT87" s="387"/>
      <c r="ALU87" s="383"/>
      <c r="ALV87" s="384"/>
      <c r="ALW87" s="28"/>
      <c r="ALX87" s="385"/>
      <c r="ALY87" s="396"/>
      <c r="ALZ87" s="392"/>
      <c r="AMA87" s="135"/>
      <c r="AMB87" s="135"/>
      <c r="AMC87" s="386"/>
      <c r="AMD87" s="135"/>
      <c r="AME87" s="387"/>
      <c r="AMF87" s="387"/>
      <c r="AMG87" s="383"/>
      <c r="AMH87" s="384"/>
      <c r="AMI87" s="28"/>
      <c r="AMJ87" s="385"/>
      <c r="AMK87" s="396"/>
      <c r="AML87" s="392"/>
      <c r="AMM87" s="135"/>
      <c r="AMN87" s="135"/>
      <c r="AMO87" s="386"/>
      <c r="AMP87" s="135"/>
      <c r="AMQ87" s="387"/>
      <c r="AMR87" s="387"/>
      <c r="AMS87" s="383"/>
      <c r="AMT87" s="384"/>
      <c r="AMU87" s="28"/>
      <c r="AMV87" s="385"/>
      <c r="AMW87" s="396"/>
      <c r="AMX87" s="392"/>
      <c r="AMY87" s="135"/>
      <c r="AMZ87" s="135"/>
      <c r="ANA87" s="386"/>
      <c r="ANB87" s="135"/>
      <c r="ANC87" s="387"/>
      <c r="AND87" s="387"/>
      <c r="ANE87" s="383"/>
      <c r="ANF87" s="384"/>
      <c r="ANG87" s="28"/>
      <c r="ANH87" s="385"/>
      <c r="ANI87" s="396"/>
      <c r="ANJ87" s="392"/>
      <c r="ANK87" s="135"/>
      <c r="ANL87" s="135"/>
      <c r="ANM87" s="386"/>
      <c r="ANN87" s="135"/>
      <c r="ANO87" s="387"/>
      <c r="ANP87" s="387"/>
      <c r="ANQ87" s="383"/>
      <c r="ANR87" s="384"/>
      <c r="ANS87" s="28"/>
      <c r="ANT87" s="385"/>
      <c r="ANU87" s="396"/>
      <c r="ANV87" s="392"/>
      <c r="ANW87" s="135"/>
      <c r="ANX87" s="135"/>
      <c r="ANY87" s="386"/>
      <c r="ANZ87" s="135"/>
      <c r="AOA87" s="387"/>
      <c r="AOB87" s="387"/>
      <c r="AOC87" s="383"/>
      <c r="AOD87" s="384"/>
      <c r="AOE87" s="28"/>
      <c r="AOF87" s="385"/>
      <c r="AOG87" s="396"/>
      <c r="AOH87" s="392"/>
      <c r="AOI87" s="135"/>
      <c r="AOJ87" s="135"/>
      <c r="AOK87" s="386"/>
      <c r="AOL87" s="135"/>
      <c r="AOM87" s="387"/>
      <c r="AON87" s="387"/>
      <c r="AOO87" s="383"/>
      <c r="AOP87" s="384"/>
      <c r="AOQ87" s="28"/>
      <c r="AOR87" s="385"/>
      <c r="AOS87" s="396"/>
      <c r="AOT87" s="392"/>
      <c r="AOU87" s="135"/>
      <c r="AOV87" s="135"/>
      <c r="AOW87" s="386"/>
      <c r="AOX87" s="135"/>
      <c r="AOY87" s="387"/>
      <c r="AOZ87" s="387"/>
      <c r="APA87" s="383"/>
      <c r="APB87" s="384"/>
      <c r="APC87" s="28"/>
      <c r="APD87" s="385"/>
      <c r="APE87" s="396"/>
      <c r="APF87" s="392"/>
      <c r="APG87" s="135"/>
      <c r="APH87" s="135"/>
      <c r="API87" s="386"/>
      <c r="APJ87" s="135"/>
      <c r="APK87" s="387"/>
      <c r="APL87" s="387"/>
      <c r="APM87" s="383"/>
      <c r="APN87" s="384"/>
      <c r="APO87" s="28"/>
      <c r="APP87" s="385"/>
      <c r="APQ87" s="396"/>
      <c r="APR87" s="392"/>
      <c r="APS87" s="135"/>
      <c r="APT87" s="135"/>
      <c r="APU87" s="386"/>
      <c r="APV87" s="135"/>
      <c r="APW87" s="387"/>
      <c r="APX87" s="387"/>
      <c r="APY87" s="383"/>
      <c r="APZ87" s="384"/>
      <c r="AQA87" s="28"/>
      <c r="AQB87" s="385"/>
      <c r="AQC87" s="396"/>
      <c r="AQD87" s="392"/>
      <c r="AQE87" s="135"/>
      <c r="AQF87" s="135"/>
      <c r="AQG87" s="386"/>
      <c r="AQH87" s="135"/>
      <c r="AQI87" s="387"/>
      <c r="AQJ87" s="387"/>
      <c r="AQK87" s="383"/>
      <c r="AQL87" s="384"/>
      <c r="AQM87" s="28"/>
      <c r="AQN87" s="385"/>
      <c r="AQO87" s="396"/>
      <c r="AQP87" s="392"/>
      <c r="AQQ87" s="135"/>
      <c r="AQR87" s="135"/>
      <c r="AQS87" s="386"/>
      <c r="AQT87" s="135"/>
      <c r="AQU87" s="387"/>
      <c r="AQV87" s="387"/>
      <c r="AQW87" s="383"/>
      <c r="AQX87" s="384"/>
      <c r="AQY87" s="28"/>
      <c r="AQZ87" s="385"/>
      <c r="ARA87" s="396"/>
      <c r="ARB87" s="392"/>
      <c r="ARC87" s="135"/>
      <c r="ARD87" s="135"/>
      <c r="ARE87" s="386"/>
      <c r="ARF87" s="135"/>
      <c r="ARG87" s="387"/>
      <c r="ARH87" s="387"/>
      <c r="ARI87" s="383"/>
      <c r="ARJ87" s="384"/>
      <c r="ARK87" s="28"/>
      <c r="ARL87" s="385"/>
      <c r="ARM87" s="396"/>
      <c r="ARN87" s="392"/>
      <c r="ARO87" s="135"/>
      <c r="ARP87" s="135"/>
      <c r="ARQ87" s="386"/>
      <c r="ARR87" s="135"/>
      <c r="ARS87" s="387"/>
      <c r="ART87" s="387"/>
      <c r="ARU87" s="383"/>
      <c r="ARV87" s="384"/>
      <c r="ARW87" s="28"/>
      <c r="ARX87" s="385"/>
      <c r="ARY87" s="396"/>
      <c r="ARZ87" s="392"/>
      <c r="ASA87" s="135"/>
      <c r="ASB87" s="135"/>
      <c r="ASC87" s="386"/>
      <c r="ASD87" s="135"/>
      <c r="ASE87" s="387"/>
      <c r="ASF87" s="387"/>
      <c r="ASG87" s="383"/>
      <c r="ASH87" s="384"/>
      <c r="ASI87" s="28"/>
      <c r="ASJ87" s="385"/>
      <c r="ASK87" s="396"/>
      <c r="ASL87" s="392"/>
      <c r="ASM87" s="135"/>
      <c r="ASN87" s="135"/>
      <c r="ASO87" s="386"/>
      <c r="ASP87" s="135"/>
      <c r="ASQ87" s="387"/>
      <c r="ASR87" s="387"/>
      <c r="ASS87" s="383"/>
      <c r="AST87" s="384"/>
      <c r="ASU87" s="28"/>
      <c r="ASV87" s="385"/>
      <c r="ASW87" s="396"/>
      <c r="ASX87" s="392"/>
      <c r="ASY87" s="135"/>
      <c r="ASZ87" s="135"/>
      <c r="ATA87" s="386"/>
      <c r="ATB87" s="135"/>
      <c r="ATC87" s="387"/>
      <c r="ATD87" s="387"/>
      <c r="ATE87" s="383"/>
      <c r="ATF87" s="384"/>
      <c r="ATG87" s="28"/>
      <c r="ATH87" s="385"/>
      <c r="ATI87" s="396"/>
      <c r="ATJ87" s="392"/>
      <c r="ATK87" s="135"/>
      <c r="ATL87" s="135"/>
      <c r="ATM87" s="386"/>
      <c r="ATN87" s="135"/>
      <c r="ATO87" s="387"/>
      <c r="ATP87" s="387"/>
      <c r="ATQ87" s="383"/>
      <c r="ATR87" s="384"/>
      <c r="ATS87" s="28"/>
      <c r="ATT87" s="385"/>
      <c r="ATU87" s="396"/>
      <c r="ATV87" s="392"/>
      <c r="ATW87" s="135"/>
      <c r="ATX87" s="135"/>
      <c r="ATY87" s="386"/>
      <c r="ATZ87" s="135"/>
      <c r="AUA87" s="387"/>
      <c r="AUB87" s="387"/>
      <c r="AUC87" s="383"/>
      <c r="AUD87" s="384"/>
      <c r="AUE87" s="28"/>
      <c r="AUF87" s="385"/>
      <c r="AUG87" s="396"/>
      <c r="AUH87" s="392"/>
      <c r="AUI87" s="135"/>
      <c r="AUJ87" s="135"/>
      <c r="AUK87" s="386"/>
      <c r="AUL87" s="135"/>
      <c r="AUM87" s="387"/>
      <c r="AUN87" s="387"/>
      <c r="AUO87" s="383"/>
      <c r="AUP87" s="384"/>
      <c r="AUQ87" s="28"/>
      <c r="AUR87" s="385"/>
      <c r="AUS87" s="396"/>
      <c r="AUT87" s="392"/>
      <c r="AUU87" s="135"/>
      <c r="AUV87" s="135"/>
      <c r="AUW87" s="386"/>
      <c r="AUX87" s="135"/>
      <c r="AUY87" s="387"/>
      <c r="AUZ87" s="387"/>
      <c r="AVA87" s="383"/>
      <c r="AVB87" s="384"/>
      <c r="AVC87" s="28"/>
      <c r="AVD87" s="385"/>
      <c r="AVE87" s="396"/>
      <c r="AVF87" s="392"/>
      <c r="AVG87" s="135"/>
      <c r="AVH87" s="135"/>
      <c r="AVI87" s="386"/>
      <c r="AVJ87" s="135"/>
      <c r="AVK87" s="387"/>
      <c r="AVL87" s="387"/>
      <c r="AVM87" s="383"/>
      <c r="AVN87" s="384"/>
      <c r="AVO87" s="28"/>
      <c r="AVP87" s="385"/>
      <c r="AVQ87" s="396"/>
      <c r="AVR87" s="392"/>
      <c r="AVS87" s="135"/>
      <c r="AVT87" s="135"/>
      <c r="AVU87" s="386"/>
      <c r="AVV87" s="135"/>
      <c r="AVW87" s="387"/>
      <c r="AVX87" s="387"/>
      <c r="AVY87" s="383"/>
      <c r="AVZ87" s="384"/>
      <c r="AWA87" s="28"/>
      <c r="AWB87" s="385"/>
      <c r="AWC87" s="396"/>
      <c r="AWD87" s="392"/>
      <c r="AWE87" s="135"/>
      <c r="AWF87" s="135"/>
      <c r="AWG87" s="386"/>
      <c r="AWH87" s="135"/>
      <c r="AWI87" s="387"/>
      <c r="AWJ87" s="387"/>
      <c r="AWK87" s="383"/>
      <c r="AWL87" s="384"/>
      <c r="AWM87" s="28"/>
      <c r="AWN87" s="385"/>
      <c r="AWO87" s="396"/>
      <c r="AWP87" s="392"/>
      <c r="AWQ87" s="135"/>
      <c r="AWR87" s="135"/>
      <c r="AWS87" s="386"/>
      <c r="AWT87" s="135"/>
      <c r="AWU87" s="387"/>
      <c r="AWV87" s="387"/>
      <c r="AWW87" s="383"/>
      <c r="AWX87" s="384"/>
      <c r="AWY87" s="28"/>
      <c r="AWZ87" s="385"/>
      <c r="AXA87" s="396"/>
      <c r="AXB87" s="392"/>
      <c r="AXC87" s="135"/>
      <c r="AXD87" s="135"/>
      <c r="AXE87" s="386"/>
      <c r="AXF87" s="135"/>
      <c r="AXG87" s="387"/>
      <c r="AXH87" s="387"/>
      <c r="AXI87" s="383"/>
      <c r="AXJ87" s="384"/>
      <c r="AXK87" s="28"/>
      <c r="AXL87" s="385"/>
      <c r="AXM87" s="396"/>
      <c r="AXN87" s="392"/>
      <c r="AXO87" s="135"/>
      <c r="AXP87" s="135"/>
      <c r="AXQ87" s="386"/>
      <c r="AXR87" s="135"/>
      <c r="AXS87" s="387"/>
      <c r="AXT87" s="387"/>
      <c r="AXU87" s="383"/>
      <c r="AXV87" s="384"/>
      <c r="AXW87" s="28"/>
      <c r="AXX87" s="385"/>
      <c r="AXY87" s="396"/>
      <c r="AXZ87" s="392"/>
      <c r="AYA87" s="135"/>
      <c r="AYB87" s="135"/>
      <c r="AYC87" s="386"/>
      <c r="AYD87" s="135"/>
      <c r="AYE87" s="387"/>
      <c r="AYF87" s="387"/>
      <c r="AYG87" s="383"/>
      <c r="AYH87" s="384"/>
      <c r="AYI87" s="28"/>
      <c r="AYJ87" s="385"/>
      <c r="AYK87" s="396"/>
      <c r="AYL87" s="392"/>
      <c r="AYM87" s="135"/>
      <c r="AYN87" s="135"/>
      <c r="AYO87" s="386"/>
      <c r="AYP87" s="135"/>
      <c r="AYQ87" s="387"/>
      <c r="AYR87" s="387"/>
      <c r="AYS87" s="383"/>
      <c r="AYT87" s="384"/>
      <c r="AYU87" s="28"/>
      <c r="AYV87" s="385"/>
      <c r="AYW87" s="396"/>
      <c r="AYX87" s="392"/>
      <c r="AYY87" s="135"/>
      <c r="AYZ87" s="135"/>
      <c r="AZA87" s="386"/>
      <c r="AZB87" s="135"/>
      <c r="AZC87" s="387"/>
      <c r="AZD87" s="387"/>
      <c r="AZE87" s="383"/>
      <c r="AZF87" s="384"/>
      <c r="AZG87" s="28"/>
      <c r="AZH87" s="385"/>
      <c r="AZI87" s="396"/>
      <c r="AZJ87" s="392"/>
      <c r="AZK87" s="135"/>
      <c r="AZL87" s="135"/>
      <c r="AZM87" s="386"/>
      <c r="AZN87" s="135"/>
      <c r="AZO87" s="387"/>
      <c r="AZP87" s="387"/>
      <c r="AZQ87" s="383"/>
      <c r="AZR87" s="384"/>
      <c r="AZS87" s="28"/>
      <c r="AZT87" s="385"/>
      <c r="AZU87" s="396"/>
      <c r="AZV87" s="392"/>
      <c r="AZW87" s="135"/>
      <c r="AZX87" s="135"/>
      <c r="AZY87" s="386"/>
      <c r="AZZ87" s="135"/>
      <c r="BAA87" s="387"/>
      <c r="BAB87" s="387"/>
      <c r="BAC87" s="383"/>
      <c r="BAD87" s="384"/>
      <c r="BAE87" s="28"/>
      <c r="BAF87" s="385"/>
      <c r="BAG87" s="396"/>
      <c r="BAH87" s="392"/>
      <c r="BAI87" s="135"/>
      <c r="BAJ87" s="135"/>
      <c r="BAK87" s="386"/>
      <c r="BAL87" s="135"/>
      <c r="BAM87" s="387"/>
      <c r="BAN87" s="387"/>
      <c r="BAO87" s="383"/>
      <c r="BAP87" s="384"/>
      <c r="BAQ87" s="28"/>
      <c r="BAR87" s="385"/>
      <c r="BAS87" s="396"/>
      <c r="BAT87" s="392"/>
      <c r="BAU87" s="135"/>
      <c r="BAV87" s="135"/>
      <c r="BAW87" s="386"/>
      <c r="BAX87" s="135"/>
      <c r="BAY87" s="387"/>
      <c r="BAZ87" s="387"/>
      <c r="BBA87" s="383"/>
      <c r="BBB87" s="384"/>
      <c r="BBC87" s="28"/>
      <c r="BBD87" s="385"/>
      <c r="BBE87" s="396"/>
      <c r="BBF87" s="392"/>
      <c r="BBG87" s="135"/>
      <c r="BBH87" s="135"/>
      <c r="BBI87" s="386"/>
      <c r="BBJ87" s="135"/>
      <c r="BBK87" s="387"/>
      <c r="BBL87" s="387"/>
      <c r="BBM87" s="383"/>
      <c r="BBN87" s="384"/>
      <c r="BBO87" s="28"/>
      <c r="BBP87" s="385"/>
      <c r="BBQ87" s="396"/>
      <c r="BBR87" s="392"/>
      <c r="BBS87" s="135"/>
      <c r="BBT87" s="135"/>
      <c r="BBU87" s="386"/>
      <c r="BBV87" s="135"/>
      <c r="BBW87" s="387"/>
      <c r="BBX87" s="387"/>
      <c r="BBY87" s="383"/>
      <c r="BBZ87" s="384"/>
      <c r="BCA87" s="28"/>
      <c r="BCB87" s="385"/>
      <c r="BCC87" s="396"/>
      <c r="BCD87" s="392"/>
      <c r="BCE87" s="135"/>
      <c r="BCF87" s="135"/>
      <c r="BCG87" s="386"/>
      <c r="BCH87" s="135"/>
      <c r="BCI87" s="387"/>
      <c r="BCJ87" s="387"/>
      <c r="BCK87" s="383"/>
      <c r="BCL87" s="384"/>
      <c r="BCM87" s="28"/>
      <c r="BCN87" s="385"/>
      <c r="BCO87" s="396"/>
      <c r="BCP87" s="392"/>
      <c r="BCQ87" s="135"/>
      <c r="BCR87" s="135"/>
      <c r="BCS87" s="386"/>
      <c r="BCT87" s="135"/>
      <c r="BCU87" s="387"/>
      <c r="BCV87" s="387"/>
      <c r="BCW87" s="383"/>
      <c r="BCX87" s="384"/>
      <c r="BCY87" s="28"/>
      <c r="BCZ87" s="385"/>
      <c r="BDA87" s="396"/>
      <c r="BDB87" s="392"/>
      <c r="BDC87" s="135"/>
      <c r="BDD87" s="135"/>
      <c r="BDE87" s="386"/>
      <c r="BDF87" s="135"/>
      <c r="BDG87" s="387"/>
      <c r="BDH87" s="387"/>
      <c r="BDI87" s="383"/>
      <c r="BDJ87" s="384"/>
      <c r="BDK87" s="28"/>
      <c r="BDL87" s="385"/>
      <c r="BDM87" s="396"/>
      <c r="BDN87" s="392"/>
      <c r="BDO87" s="135"/>
      <c r="BDP87" s="135"/>
      <c r="BDQ87" s="386"/>
      <c r="BDR87" s="135"/>
      <c r="BDS87" s="387"/>
      <c r="BDT87" s="387"/>
      <c r="BDU87" s="383"/>
      <c r="BDV87" s="384"/>
      <c r="BDW87" s="28"/>
      <c r="BDX87" s="385"/>
      <c r="BDY87" s="396"/>
      <c r="BDZ87" s="392"/>
      <c r="BEA87" s="135"/>
      <c r="BEB87" s="135"/>
      <c r="BEC87" s="386"/>
      <c r="BED87" s="135"/>
      <c r="BEE87" s="387"/>
      <c r="BEF87" s="387"/>
      <c r="BEG87" s="383"/>
      <c r="BEH87" s="384"/>
      <c r="BEI87" s="28"/>
      <c r="BEJ87" s="385"/>
      <c r="BEK87" s="396"/>
      <c r="BEL87" s="392"/>
      <c r="BEM87" s="135"/>
      <c r="BEN87" s="135"/>
      <c r="BEO87" s="386"/>
      <c r="BEP87" s="135"/>
      <c r="BEQ87" s="387"/>
      <c r="BER87" s="387"/>
      <c r="BES87" s="383"/>
      <c r="BET87" s="384"/>
      <c r="BEU87" s="28"/>
      <c r="BEV87" s="385"/>
      <c r="BEW87" s="396"/>
      <c r="BEX87" s="392"/>
      <c r="BEY87" s="135"/>
      <c r="BEZ87" s="135"/>
      <c r="BFA87" s="386"/>
      <c r="BFB87" s="135"/>
      <c r="BFC87" s="387"/>
      <c r="BFD87" s="387"/>
      <c r="BFE87" s="383"/>
      <c r="BFF87" s="384"/>
      <c r="BFG87" s="28"/>
      <c r="BFH87" s="385"/>
      <c r="BFI87" s="396"/>
      <c r="BFJ87" s="392"/>
      <c r="BFK87" s="135"/>
      <c r="BFL87" s="135"/>
      <c r="BFM87" s="386"/>
      <c r="BFN87" s="135"/>
      <c r="BFO87" s="387"/>
      <c r="BFP87" s="387"/>
      <c r="BFQ87" s="383"/>
      <c r="BFR87" s="384"/>
      <c r="BFS87" s="28"/>
      <c r="BFT87" s="385"/>
      <c r="BFU87" s="396"/>
      <c r="BFV87" s="392"/>
      <c r="BFW87" s="135"/>
      <c r="BFX87" s="135"/>
      <c r="BFY87" s="386"/>
      <c r="BFZ87" s="135"/>
      <c r="BGA87" s="387"/>
      <c r="BGB87" s="387"/>
      <c r="BGC87" s="383"/>
      <c r="BGD87" s="384"/>
      <c r="BGE87" s="28"/>
      <c r="BGF87" s="385"/>
      <c r="BGG87" s="396"/>
      <c r="BGH87" s="392"/>
      <c r="BGI87" s="135"/>
      <c r="BGJ87" s="135"/>
      <c r="BGK87" s="386"/>
      <c r="BGL87" s="135"/>
      <c r="BGM87" s="387"/>
      <c r="BGN87" s="387"/>
      <c r="BGO87" s="383"/>
      <c r="BGP87" s="384"/>
      <c r="BGQ87" s="28"/>
      <c r="BGR87" s="385"/>
      <c r="BGS87" s="396"/>
      <c r="BGT87" s="392"/>
      <c r="BGU87" s="135"/>
      <c r="BGV87" s="135"/>
      <c r="BGW87" s="386"/>
      <c r="BGX87" s="135"/>
      <c r="BGY87" s="387"/>
      <c r="BGZ87" s="387"/>
      <c r="BHA87" s="383"/>
      <c r="BHB87" s="384"/>
      <c r="BHC87" s="28"/>
      <c r="BHD87" s="385"/>
      <c r="BHE87" s="396"/>
      <c r="BHF87" s="392"/>
      <c r="BHG87" s="135"/>
      <c r="BHH87" s="135"/>
      <c r="BHI87" s="386"/>
      <c r="BHJ87" s="135"/>
      <c r="BHK87" s="387"/>
      <c r="BHL87" s="387"/>
      <c r="BHM87" s="383"/>
      <c r="BHN87" s="384"/>
      <c r="BHO87" s="28"/>
      <c r="BHP87" s="385"/>
      <c r="BHQ87" s="396"/>
      <c r="BHR87" s="392"/>
      <c r="BHS87" s="135"/>
      <c r="BHT87" s="135"/>
      <c r="BHU87" s="386"/>
      <c r="BHV87" s="135"/>
      <c r="BHW87" s="387"/>
      <c r="BHX87" s="387"/>
      <c r="BHY87" s="383"/>
      <c r="BHZ87" s="384"/>
      <c r="BIA87" s="28"/>
      <c r="BIB87" s="385"/>
      <c r="BIC87" s="396"/>
      <c r="BID87" s="392"/>
      <c r="BIE87" s="135"/>
      <c r="BIF87" s="135"/>
      <c r="BIG87" s="386"/>
      <c r="BIH87" s="135"/>
      <c r="BII87" s="387"/>
      <c r="BIJ87" s="387"/>
      <c r="BIK87" s="383"/>
      <c r="BIL87" s="384"/>
      <c r="BIM87" s="28"/>
      <c r="BIN87" s="385"/>
      <c r="BIO87" s="396"/>
      <c r="BIP87" s="392"/>
      <c r="BIQ87" s="135"/>
      <c r="BIR87" s="135"/>
      <c r="BIS87" s="386"/>
      <c r="BIT87" s="135"/>
      <c r="BIU87" s="387"/>
      <c r="BIV87" s="387"/>
      <c r="BIW87" s="383"/>
      <c r="BIX87" s="384"/>
      <c r="BIY87" s="28"/>
      <c r="BIZ87" s="385"/>
      <c r="BJA87" s="396"/>
      <c r="BJB87" s="392"/>
      <c r="BJC87" s="135"/>
      <c r="BJD87" s="135"/>
      <c r="BJE87" s="386"/>
      <c r="BJF87" s="135"/>
      <c r="BJG87" s="387"/>
      <c r="BJH87" s="387"/>
      <c r="BJI87" s="383"/>
      <c r="BJJ87" s="384"/>
      <c r="BJK87" s="28"/>
      <c r="BJL87" s="385"/>
      <c r="BJM87" s="396"/>
      <c r="BJN87" s="392"/>
      <c r="BJO87" s="135"/>
      <c r="BJP87" s="135"/>
      <c r="BJQ87" s="386"/>
      <c r="BJR87" s="135"/>
      <c r="BJS87" s="387"/>
      <c r="BJT87" s="387"/>
      <c r="BJU87" s="383"/>
      <c r="BJV87" s="384"/>
      <c r="BJW87" s="28"/>
      <c r="BJX87" s="385"/>
      <c r="BJY87" s="396"/>
      <c r="BJZ87" s="392"/>
      <c r="BKA87" s="135"/>
      <c r="BKB87" s="135"/>
      <c r="BKC87" s="386"/>
      <c r="BKD87" s="135"/>
      <c r="BKE87" s="387"/>
      <c r="BKF87" s="387"/>
      <c r="BKG87" s="383"/>
      <c r="BKH87" s="384"/>
      <c r="BKI87" s="28"/>
      <c r="BKJ87" s="385"/>
      <c r="BKK87" s="396"/>
      <c r="BKL87" s="392"/>
      <c r="BKM87" s="135"/>
      <c r="BKN87" s="135"/>
      <c r="BKO87" s="386"/>
      <c r="BKP87" s="135"/>
      <c r="BKQ87" s="387"/>
      <c r="BKR87" s="387"/>
      <c r="BKS87" s="383"/>
      <c r="BKT87" s="384"/>
      <c r="BKU87" s="28"/>
      <c r="BKV87" s="385"/>
      <c r="BKW87" s="396"/>
      <c r="BKX87" s="392"/>
      <c r="BKY87" s="135"/>
      <c r="BKZ87" s="135"/>
      <c r="BLA87" s="386"/>
      <c r="BLB87" s="135"/>
      <c r="BLC87" s="387"/>
      <c r="BLD87" s="387"/>
      <c r="BLE87" s="383"/>
      <c r="BLF87" s="384"/>
      <c r="BLG87" s="28"/>
      <c r="BLH87" s="385"/>
      <c r="BLI87" s="396"/>
      <c r="BLJ87" s="392"/>
      <c r="BLK87" s="135"/>
      <c r="BLL87" s="135"/>
      <c r="BLM87" s="386"/>
      <c r="BLN87" s="135"/>
      <c r="BLO87" s="387"/>
      <c r="BLP87" s="387"/>
      <c r="BLQ87" s="383"/>
      <c r="BLR87" s="384"/>
      <c r="BLS87" s="28"/>
      <c r="BLT87" s="385"/>
      <c r="BLU87" s="396"/>
      <c r="BLV87" s="392"/>
      <c r="BLW87" s="135"/>
      <c r="BLX87" s="135"/>
      <c r="BLY87" s="386"/>
      <c r="BLZ87" s="135"/>
      <c r="BMA87" s="387"/>
      <c r="BMB87" s="387"/>
      <c r="BMC87" s="383"/>
      <c r="BMD87" s="384"/>
      <c r="BME87" s="28"/>
      <c r="BMF87" s="385"/>
      <c r="BMG87" s="396"/>
      <c r="BMH87" s="392"/>
      <c r="BMI87" s="135"/>
      <c r="BMJ87" s="135"/>
      <c r="BMK87" s="386"/>
      <c r="BML87" s="135"/>
      <c r="BMM87" s="387"/>
      <c r="BMN87" s="387"/>
      <c r="BMO87" s="383"/>
      <c r="BMP87" s="384"/>
      <c r="BMQ87" s="28"/>
      <c r="BMR87" s="385"/>
      <c r="BMS87" s="396"/>
      <c r="BMT87" s="392"/>
      <c r="BMU87" s="135"/>
      <c r="BMV87" s="135"/>
      <c r="BMW87" s="386"/>
      <c r="BMX87" s="135"/>
      <c r="BMY87" s="387"/>
      <c r="BMZ87" s="387"/>
      <c r="BNA87" s="383"/>
      <c r="BNB87" s="384"/>
      <c r="BNC87" s="28"/>
      <c r="BND87" s="385"/>
      <c r="BNE87" s="396"/>
      <c r="BNF87" s="392"/>
      <c r="BNG87" s="135"/>
      <c r="BNH87" s="135"/>
      <c r="BNI87" s="386"/>
      <c r="BNJ87" s="135"/>
      <c r="BNK87" s="387"/>
      <c r="BNL87" s="387"/>
      <c r="BNM87" s="383"/>
      <c r="BNN87" s="384"/>
      <c r="BNO87" s="28"/>
      <c r="BNP87" s="385"/>
      <c r="BNQ87" s="396"/>
      <c r="BNR87" s="392"/>
      <c r="BNS87" s="135"/>
      <c r="BNT87" s="135"/>
      <c r="BNU87" s="386"/>
      <c r="BNV87" s="135"/>
      <c r="BNW87" s="387"/>
      <c r="BNX87" s="387"/>
      <c r="BNY87" s="383"/>
      <c r="BNZ87" s="384"/>
      <c r="BOA87" s="28"/>
      <c r="BOB87" s="385"/>
      <c r="BOC87" s="396"/>
      <c r="BOD87" s="392"/>
      <c r="BOE87" s="135"/>
      <c r="BOF87" s="135"/>
      <c r="BOG87" s="386"/>
      <c r="BOH87" s="135"/>
      <c r="BOI87" s="387"/>
      <c r="BOJ87" s="387"/>
      <c r="BOK87" s="383"/>
      <c r="BOL87" s="384"/>
      <c r="BOM87" s="28"/>
      <c r="BON87" s="385"/>
      <c r="BOO87" s="396"/>
      <c r="BOP87" s="392"/>
      <c r="BOQ87" s="135"/>
      <c r="BOR87" s="135"/>
      <c r="BOS87" s="386"/>
      <c r="BOT87" s="135"/>
      <c r="BOU87" s="387"/>
      <c r="BOV87" s="387"/>
      <c r="BOW87" s="383"/>
      <c r="BOX87" s="384"/>
      <c r="BOY87" s="28"/>
      <c r="BOZ87" s="385"/>
      <c r="BPA87" s="396"/>
      <c r="BPB87" s="392"/>
      <c r="BPC87" s="135"/>
      <c r="BPD87" s="135"/>
      <c r="BPE87" s="386"/>
      <c r="BPF87" s="135"/>
      <c r="BPG87" s="387"/>
      <c r="BPH87" s="387"/>
      <c r="BPI87" s="383"/>
      <c r="BPJ87" s="384"/>
      <c r="BPK87" s="28"/>
      <c r="BPL87" s="385"/>
      <c r="BPM87" s="396"/>
      <c r="BPN87" s="392"/>
      <c r="BPO87" s="135"/>
      <c r="BPP87" s="135"/>
      <c r="BPQ87" s="386"/>
      <c r="BPR87" s="135"/>
      <c r="BPS87" s="387"/>
      <c r="BPT87" s="387"/>
      <c r="BPU87" s="383"/>
      <c r="BPV87" s="384"/>
      <c r="BPW87" s="28"/>
      <c r="BPX87" s="385"/>
      <c r="BPY87" s="396"/>
      <c r="BPZ87" s="392"/>
      <c r="BQA87" s="135"/>
      <c r="BQB87" s="135"/>
      <c r="BQC87" s="386"/>
      <c r="BQD87" s="135"/>
      <c r="BQE87" s="387"/>
      <c r="BQF87" s="387"/>
      <c r="BQG87" s="383"/>
      <c r="BQH87" s="384"/>
      <c r="BQI87" s="28"/>
      <c r="BQJ87" s="385"/>
      <c r="BQK87" s="396"/>
      <c r="BQL87" s="392"/>
      <c r="BQM87" s="135"/>
      <c r="BQN87" s="135"/>
      <c r="BQO87" s="386"/>
      <c r="BQP87" s="135"/>
      <c r="BQQ87" s="387"/>
      <c r="BQR87" s="387"/>
      <c r="BQS87" s="383"/>
      <c r="BQT87" s="384"/>
      <c r="BQU87" s="28"/>
      <c r="BQV87" s="385"/>
      <c r="BQW87" s="396"/>
      <c r="BQX87" s="392"/>
      <c r="BQY87" s="135"/>
      <c r="BQZ87" s="135"/>
      <c r="BRA87" s="386"/>
      <c r="BRB87" s="135"/>
      <c r="BRC87" s="387"/>
      <c r="BRD87" s="387"/>
      <c r="BRE87" s="383"/>
      <c r="BRF87" s="384"/>
      <c r="BRG87" s="28"/>
      <c r="BRH87" s="385"/>
      <c r="BRI87" s="396"/>
      <c r="BRJ87" s="392"/>
      <c r="BRK87" s="135"/>
      <c r="BRL87" s="135"/>
      <c r="BRM87" s="386"/>
      <c r="BRN87" s="135"/>
      <c r="BRO87" s="387"/>
      <c r="BRP87" s="387"/>
      <c r="BRQ87" s="383"/>
      <c r="BRR87" s="384"/>
      <c r="BRS87" s="28"/>
      <c r="BRT87" s="385"/>
      <c r="BRU87" s="396"/>
      <c r="BRV87" s="392"/>
      <c r="BRW87" s="135"/>
      <c r="BRX87" s="135"/>
      <c r="BRY87" s="386"/>
      <c r="BRZ87" s="135"/>
      <c r="BSA87" s="387"/>
      <c r="BSB87" s="387"/>
      <c r="BSC87" s="383"/>
      <c r="BSD87" s="384"/>
      <c r="BSE87" s="28"/>
      <c r="BSF87" s="385"/>
      <c r="BSG87" s="396"/>
      <c r="BSH87" s="392"/>
      <c r="BSI87" s="135"/>
      <c r="BSJ87" s="135"/>
      <c r="BSK87" s="386"/>
      <c r="BSL87" s="135"/>
      <c r="BSM87" s="387"/>
      <c r="BSN87" s="387"/>
      <c r="BSO87" s="383"/>
      <c r="BSP87" s="384"/>
      <c r="BSQ87" s="28"/>
      <c r="BSR87" s="385"/>
      <c r="BSS87" s="396"/>
      <c r="BST87" s="392"/>
      <c r="BSU87" s="135"/>
      <c r="BSV87" s="135"/>
      <c r="BSW87" s="386"/>
      <c r="BSX87" s="135"/>
      <c r="BSY87" s="387"/>
      <c r="BSZ87" s="387"/>
      <c r="BTA87" s="383"/>
      <c r="BTB87" s="384"/>
      <c r="BTC87" s="28"/>
      <c r="BTD87" s="385"/>
      <c r="BTE87" s="396"/>
      <c r="BTF87" s="392"/>
      <c r="BTG87" s="135"/>
      <c r="BTH87" s="135"/>
      <c r="BTI87" s="386"/>
      <c r="BTJ87" s="135"/>
      <c r="BTK87" s="387"/>
      <c r="BTL87" s="387"/>
      <c r="BTM87" s="383"/>
      <c r="BTN87" s="384"/>
      <c r="BTO87" s="28"/>
      <c r="BTP87" s="385"/>
      <c r="BTQ87" s="396"/>
      <c r="BTR87" s="392"/>
      <c r="BTS87" s="135"/>
      <c r="BTT87" s="135"/>
      <c r="BTU87" s="386"/>
      <c r="BTV87" s="135"/>
      <c r="BTW87" s="387"/>
      <c r="BTX87" s="387"/>
      <c r="BTY87" s="383"/>
      <c r="BTZ87" s="384"/>
      <c r="BUA87" s="28"/>
      <c r="BUB87" s="385"/>
      <c r="BUC87" s="396"/>
      <c r="BUD87" s="392"/>
      <c r="BUE87" s="135"/>
      <c r="BUF87" s="135"/>
      <c r="BUG87" s="386"/>
      <c r="BUH87" s="135"/>
      <c r="BUI87" s="387"/>
      <c r="BUJ87" s="387"/>
      <c r="BUK87" s="383"/>
      <c r="BUL87" s="384"/>
      <c r="BUM87" s="28"/>
      <c r="BUN87" s="385"/>
      <c r="BUO87" s="396"/>
      <c r="BUP87" s="392"/>
      <c r="BUQ87" s="135"/>
      <c r="BUR87" s="135"/>
      <c r="BUS87" s="386"/>
      <c r="BUT87" s="135"/>
      <c r="BUU87" s="387"/>
      <c r="BUV87" s="387"/>
      <c r="BUW87" s="383"/>
      <c r="BUX87" s="384"/>
      <c r="BUY87" s="28"/>
      <c r="BUZ87" s="385"/>
      <c r="BVA87" s="396"/>
      <c r="BVB87" s="392"/>
      <c r="BVC87" s="135"/>
      <c r="BVD87" s="135"/>
      <c r="BVE87" s="386"/>
      <c r="BVF87" s="135"/>
      <c r="BVG87" s="387"/>
      <c r="BVH87" s="387"/>
      <c r="BVI87" s="383"/>
      <c r="BVJ87" s="384"/>
      <c r="BVK87" s="28"/>
      <c r="BVL87" s="385"/>
      <c r="BVM87" s="396"/>
      <c r="BVN87" s="392"/>
      <c r="BVO87" s="135"/>
      <c r="BVP87" s="135"/>
      <c r="BVQ87" s="386"/>
      <c r="BVR87" s="135"/>
      <c r="BVS87" s="387"/>
      <c r="BVT87" s="387"/>
      <c r="BVU87" s="383"/>
      <c r="BVV87" s="384"/>
      <c r="BVW87" s="28"/>
      <c r="BVX87" s="385"/>
      <c r="BVY87" s="396"/>
      <c r="BVZ87" s="392"/>
      <c r="BWA87" s="135"/>
      <c r="BWB87" s="135"/>
      <c r="BWC87" s="386"/>
      <c r="BWD87" s="135"/>
      <c r="BWE87" s="387"/>
      <c r="BWF87" s="387"/>
      <c r="BWG87" s="383"/>
      <c r="BWH87" s="384"/>
      <c r="BWI87" s="28"/>
      <c r="BWJ87" s="385"/>
      <c r="BWK87" s="396"/>
      <c r="BWL87" s="392"/>
      <c r="BWM87" s="135"/>
      <c r="BWN87" s="135"/>
      <c r="BWO87" s="386"/>
      <c r="BWP87" s="135"/>
      <c r="BWQ87" s="387"/>
      <c r="BWR87" s="387"/>
      <c r="BWS87" s="383"/>
      <c r="BWT87" s="384"/>
      <c r="BWU87" s="28"/>
      <c r="BWV87" s="385"/>
      <c r="BWW87" s="396"/>
      <c r="BWX87" s="392"/>
      <c r="BWY87" s="135"/>
      <c r="BWZ87" s="135"/>
      <c r="BXA87" s="386"/>
      <c r="BXB87" s="135"/>
      <c r="BXC87" s="387"/>
      <c r="BXD87" s="387"/>
      <c r="BXE87" s="383"/>
      <c r="BXF87" s="384"/>
      <c r="BXG87" s="28"/>
      <c r="BXH87" s="385"/>
      <c r="BXI87" s="396"/>
      <c r="BXJ87" s="392"/>
      <c r="BXK87" s="135"/>
      <c r="BXL87" s="135"/>
      <c r="BXM87" s="386"/>
      <c r="BXN87" s="135"/>
      <c r="BXO87" s="387"/>
      <c r="BXP87" s="387"/>
      <c r="BXQ87" s="383"/>
      <c r="BXR87" s="384"/>
      <c r="BXS87" s="28"/>
      <c r="BXT87" s="385"/>
      <c r="BXU87" s="396"/>
      <c r="BXV87" s="392"/>
      <c r="BXW87" s="135"/>
      <c r="BXX87" s="135"/>
      <c r="BXY87" s="386"/>
      <c r="BXZ87" s="135"/>
      <c r="BYA87" s="387"/>
      <c r="BYB87" s="387"/>
      <c r="BYC87" s="383"/>
      <c r="BYD87" s="384"/>
      <c r="BYE87" s="28"/>
      <c r="BYF87" s="385"/>
      <c r="BYG87" s="396"/>
      <c r="BYH87" s="392"/>
      <c r="BYI87" s="135"/>
      <c r="BYJ87" s="135"/>
      <c r="BYK87" s="386"/>
      <c r="BYL87" s="135"/>
      <c r="BYM87" s="387"/>
      <c r="BYN87" s="387"/>
      <c r="BYO87" s="383"/>
      <c r="BYP87" s="384"/>
      <c r="BYQ87" s="28"/>
      <c r="BYR87" s="385"/>
      <c r="BYS87" s="396"/>
      <c r="BYT87" s="392"/>
      <c r="BYU87" s="135"/>
      <c r="BYV87" s="135"/>
      <c r="BYW87" s="386"/>
      <c r="BYX87" s="135"/>
      <c r="BYY87" s="387"/>
      <c r="BYZ87" s="387"/>
      <c r="BZA87" s="383"/>
      <c r="BZB87" s="384"/>
      <c r="BZC87" s="28"/>
      <c r="BZD87" s="385"/>
      <c r="BZE87" s="396"/>
      <c r="BZF87" s="392"/>
      <c r="BZG87" s="135"/>
      <c r="BZH87" s="135"/>
      <c r="BZI87" s="386"/>
      <c r="BZJ87" s="135"/>
      <c r="BZK87" s="387"/>
      <c r="BZL87" s="387"/>
      <c r="BZM87" s="383"/>
      <c r="BZN87" s="384"/>
      <c r="BZO87" s="28"/>
      <c r="BZP87" s="385"/>
      <c r="BZQ87" s="396"/>
      <c r="BZR87" s="392"/>
      <c r="BZS87" s="135"/>
      <c r="BZT87" s="135"/>
      <c r="BZU87" s="386"/>
      <c r="BZV87" s="135"/>
      <c r="BZW87" s="387"/>
      <c r="BZX87" s="387"/>
      <c r="BZY87" s="383"/>
      <c r="BZZ87" s="384"/>
      <c r="CAA87" s="28"/>
      <c r="CAB87" s="385"/>
      <c r="CAC87" s="396"/>
      <c r="CAD87" s="392"/>
      <c r="CAE87" s="135"/>
      <c r="CAF87" s="135"/>
      <c r="CAG87" s="386"/>
      <c r="CAH87" s="135"/>
      <c r="CAI87" s="387"/>
      <c r="CAJ87" s="387"/>
      <c r="CAK87" s="383"/>
      <c r="CAL87" s="384"/>
      <c r="CAM87" s="28"/>
      <c r="CAN87" s="385"/>
      <c r="CAO87" s="396"/>
      <c r="CAP87" s="392"/>
      <c r="CAQ87" s="135"/>
      <c r="CAR87" s="135"/>
      <c r="CAS87" s="386"/>
      <c r="CAT87" s="135"/>
      <c r="CAU87" s="387"/>
      <c r="CAV87" s="387"/>
      <c r="CAW87" s="383"/>
      <c r="CAX87" s="384"/>
      <c r="CAY87" s="28"/>
      <c r="CAZ87" s="385"/>
      <c r="CBA87" s="396"/>
      <c r="CBB87" s="392"/>
      <c r="CBC87" s="135"/>
      <c r="CBD87" s="135"/>
      <c r="CBE87" s="386"/>
      <c r="CBF87" s="135"/>
      <c r="CBG87" s="387"/>
      <c r="CBH87" s="387"/>
      <c r="CBI87" s="383"/>
      <c r="CBJ87" s="384"/>
      <c r="CBK87" s="28"/>
      <c r="CBL87" s="385"/>
      <c r="CBM87" s="396"/>
      <c r="CBN87" s="392"/>
      <c r="CBO87" s="135"/>
      <c r="CBP87" s="135"/>
      <c r="CBQ87" s="386"/>
      <c r="CBR87" s="135"/>
      <c r="CBS87" s="387"/>
      <c r="CBT87" s="387"/>
      <c r="CBU87" s="383"/>
      <c r="CBV87" s="384"/>
      <c r="CBW87" s="28"/>
      <c r="CBX87" s="385"/>
      <c r="CBY87" s="396"/>
      <c r="CBZ87" s="392"/>
      <c r="CCA87" s="135"/>
      <c r="CCB87" s="135"/>
      <c r="CCC87" s="386"/>
      <c r="CCD87" s="135"/>
      <c r="CCE87" s="387"/>
      <c r="CCF87" s="387"/>
      <c r="CCG87" s="383"/>
      <c r="CCH87" s="384"/>
      <c r="CCI87" s="28"/>
      <c r="CCJ87" s="385"/>
      <c r="CCK87" s="396"/>
      <c r="CCL87" s="392"/>
      <c r="CCM87" s="135"/>
      <c r="CCN87" s="135"/>
      <c r="CCO87" s="386"/>
      <c r="CCP87" s="135"/>
      <c r="CCQ87" s="387"/>
      <c r="CCR87" s="387"/>
      <c r="CCS87" s="383"/>
      <c r="CCT87" s="384"/>
      <c r="CCU87" s="28"/>
      <c r="CCV87" s="385"/>
      <c r="CCW87" s="396"/>
      <c r="CCX87" s="392"/>
      <c r="CCY87" s="135"/>
      <c r="CCZ87" s="135"/>
      <c r="CDA87" s="386"/>
      <c r="CDB87" s="135"/>
      <c r="CDC87" s="387"/>
      <c r="CDD87" s="387"/>
      <c r="CDE87" s="383"/>
      <c r="CDF87" s="384"/>
      <c r="CDG87" s="28"/>
      <c r="CDH87" s="385"/>
      <c r="CDI87" s="396"/>
      <c r="CDJ87" s="392"/>
      <c r="CDK87" s="135"/>
      <c r="CDL87" s="135"/>
      <c r="CDM87" s="386"/>
      <c r="CDN87" s="135"/>
      <c r="CDO87" s="387"/>
      <c r="CDP87" s="387"/>
      <c r="CDQ87" s="383"/>
      <c r="CDR87" s="384"/>
      <c r="CDS87" s="28"/>
      <c r="CDT87" s="385"/>
      <c r="CDU87" s="396"/>
      <c r="CDV87" s="392"/>
      <c r="CDW87" s="135"/>
      <c r="CDX87" s="135"/>
      <c r="CDY87" s="386"/>
      <c r="CDZ87" s="135"/>
      <c r="CEA87" s="387"/>
      <c r="CEB87" s="387"/>
      <c r="CEC87" s="383"/>
      <c r="CED87" s="384"/>
      <c r="CEE87" s="28"/>
      <c r="CEF87" s="385"/>
      <c r="CEG87" s="396"/>
      <c r="CEH87" s="392"/>
      <c r="CEI87" s="135"/>
      <c r="CEJ87" s="135"/>
      <c r="CEK87" s="386"/>
      <c r="CEL87" s="135"/>
      <c r="CEM87" s="387"/>
      <c r="CEN87" s="387"/>
      <c r="CEO87" s="383"/>
      <c r="CEP87" s="384"/>
      <c r="CEQ87" s="28"/>
      <c r="CER87" s="385"/>
      <c r="CES87" s="396"/>
      <c r="CET87" s="392"/>
      <c r="CEU87" s="135"/>
      <c r="CEV87" s="135"/>
      <c r="CEW87" s="386"/>
      <c r="CEX87" s="135"/>
      <c r="CEY87" s="387"/>
      <c r="CEZ87" s="387"/>
      <c r="CFA87" s="383"/>
      <c r="CFB87" s="384"/>
      <c r="CFC87" s="28"/>
      <c r="CFD87" s="385"/>
      <c r="CFE87" s="396"/>
      <c r="CFF87" s="392"/>
      <c r="CFG87" s="135"/>
      <c r="CFH87" s="135"/>
      <c r="CFI87" s="386"/>
      <c r="CFJ87" s="135"/>
      <c r="CFK87" s="387"/>
      <c r="CFL87" s="387"/>
      <c r="CFM87" s="383"/>
      <c r="CFN87" s="384"/>
      <c r="CFO87" s="28"/>
      <c r="CFP87" s="385"/>
      <c r="CFQ87" s="396"/>
      <c r="CFR87" s="392"/>
      <c r="CFS87" s="135"/>
      <c r="CFT87" s="135"/>
      <c r="CFU87" s="386"/>
      <c r="CFV87" s="135"/>
      <c r="CFW87" s="387"/>
      <c r="CFX87" s="387"/>
      <c r="CFY87" s="383"/>
      <c r="CFZ87" s="384"/>
      <c r="CGA87" s="28"/>
      <c r="CGB87" s="385"/>
      <c r="CGC87" s="396"/>
      <c r="CGD87" s="392"/>
      <c r="CGE87" s="135"/>
      <c r="CGF87" s="135"/>
      <c r="CGG87" s="386"/>
      <c r="CGH87" s="135"/>
      <c r="CGI87" s="387"/>
      <c r="CGJ87" s="387"/>
      <c r="CGK87" s="383"/>
      <c r="CGL87" s="384"/>
      <c r="CGM87" s="28"/>
      <c r="CGN87" s="385"/>
      <c r="CGO87" s="396"/>
      <c r="CGP87" s="392"/>
      <c r="CGQ87" s="135"/>
      <c r="CGR87" s="135"/>
      <c r="CGS87" s="386"/>
      <c r="CGT87" s="135"/>
      <c r="CGU87" s="387"/>
      <c r="CGV87" s="387"/>
      <c r="CGW87" s="383"/>
      <c r="CGX87" s="384"/>
      <c r="CGY87" s="28"/>
      <c r="CGZ87" s="385"/>
      <c r="CHA87" s="396"/>
      <c r="CHB87" s="392"/>
      <c r="CHC87" s="135"/>
      <c r="CHD87" s="135"/>
      <c r="CHE87" s="386"/>
      <c r="CHF87" s="135"/>
      <c r="CHG87" s="387"/>
      <c r="CHH87" s="387"/>
      <c r="CHI87" s="383"/>
      <c r="CHJ87" s="384"/>
      <c r="CHK87" s="28"/>
      <c r="CHL87" s="385"/>
      <c r="CHM87" s="396"/>
      <c r="CHN87" s="392"/>
      <c r="CHO87" s="135"/>
      <c r="CHP87" s="135"/>
      <c r="CHQ87" s="386"/>
      <c r="CHR87" s="135"/>
      <c r="CHS87" s="387"/>
      <c r="CHT87" s="387"/>
      <c r="CHU87" s="383"/>
      <c r="CHV87" s="384"/>
      <c r="CHW87" s="28"/>
      <c r="CHX87" s="385"/>
      <c r="CHY87" s="396"/>
      <c r="CHZ87" s="392"/>
      <c r="CIA87" s="135"/>
      <c r="CIB87" s="135"/>
      <c r="CIC87" s="386"/>
      <c r="CID87" s="135"/>
      <c r="CIE87" s="387"/>
      <c r="CIF87" s="387"/>
      <c r="CIG87" s="383"/>
      <c r="CIH87" s="384"/>
      <c r="CII87" s="28"/>
      <c r="CIJ87" s="385"/>
      <c r="CIK87" s="396"/>
      <c r="CIL87" s="392"/>
      <c r="CIM87" s="135"/>
      <c r="CIN87" s="135"/>
      <c r="CIO87" s="386"/>
      <c r="CIP87" s="135"/>
      <c r="CIQ87" s="387"/>
      <c r="CIR87" s="387"/>
      <c r="CIS87" s="383"/>
      <c r="CIT87" s="384"/>
      <c r="CIU87" s="28"/>
      <c r="CIV87" s="385"/>
      <c r="CIW87" s="396"/>
      <c r="CIX87" s="392"/>
      <c r="CIY87" s="135"/>
      <c r="CIZ87" s="135"/>
      <c r="CJA87" s="386"/>
      <c r="CJB87" s="135"/>
      <c r="CJC87" s="387"/>
      <c r="CJD87" s="387"/>
      <c r="CJE87" s="383"/>
      <c r="CJF87" s="384"/>
      <c r="CJG87" s="28"/>
      <c r="CJH87" s="385"/>
      <c r="CJI87" s="396"/>
      <c r="CJJ87" s="392"/>
      <c r="CJK87" s="135"/>
      <c r="CJL87" s="135"/>
      <c r="CJM87" s="386"/>
      <c r="CJN87" s="135"/>
      <c r="CJO87" s="387"/>
      <c r="CJP87" s="387"/>
      <c r="CJQ87" s="383"/>
      <c r="CJR87" s="384"/>
      <c r="CJS87" s="28"/>
      <c r="CJT87" s="385"/>
      <c r="CJU87" s="396"/>
      <c r="CJV87" s="392"/>
      <c r="CJW87" s="135"/>
      <c r="CJX87" s="135"/>
      <c r="CJY87" s="386"/>
      <c r="CJZ87" s="135"/>
      <c r="CKA87" s="387"/>
      <c r="CKB87" s="387"/>
      <c r="CKC87" s="383"/>
      <c r="CKD87" s="384"/>
      <c r="CKE87" s="28"/>
      <c r="CKF87" s="385"/>
      <c r="CKG87" s="396"/>
      <c r="CKH87" s="392"/>
      <c r="CKI87" s="135"/>
      <c r="CKJ87" s="135"/>
      <c r="CKK87" s="386"/>
      <c r="CKL87" s="135"/>
      <c r="CKM87" s="387"/>
      <c r="CKN87" s="387"/>
      <c r="CKO87" s="383"/>
      <c r="CKP87" s="384"/>
      <c r="CKQ87" s="28"/>
      <c r="CKR87" s="385"/>
      <c r="CKS87" s="396"/>
      <c r="CKT87" s="392"/>
      <c r="CKU87" s="135"/>
      <c r="CKV87" s="135"/>
      <c r="CKW87" s="386"/>
      <c r="CKX87" s="135"/>
      <c r="CKY87" s="387"/>
      <c r="CKZ87" s="387"/>
      <c r="CLA87" s="383"/>
      <c r="CLB87" s="384"/>
      <c r="CLC87" s="28"/>
      <c r="CLD87" s="385"/>
      <c r="CLE87" s="396"/>
      <c r="CLF87" s="392"/>
      <c r="CLG87" s="135"/>
      <c r="CLH87" s="135"/>
      <c r="CLI87" s="386"/>
      <c r="CLJ87" s="135"/>
      <c r="CLK87" s="387"/>
      <c r="CLL87" s="387"/>
      <c r="CLM87" s="383"/>
      <c r="CLN87" s="384"/>
      <c r="CLO87" s="28"/>
      <c r="CLP87" s="385"/>
      <c r="CLQ87" s="396"/>
      <c r="CLR87" s="392"/>
      <c r="CLS87" s="135"/>
      <c r="CLT87" s="135"/>
      <c r="CLU87" s="386"/>
      <c r="CLV87" s="135"/>
      <c r="CLW87" s="387"/>
      <c r="CLX87" s="387"/>
      <c r="CLY87" s="383"/>
      <c r="CLZ87" s="384"/>
      <c r="CMA87" s="28"/>
      <c r="CMB87" s="385"/>
      <c r="CMC87" s="396"/>
      <c r="CMD87" s="392"/>
      <c r="CME87" s="135"/>
      <c r="CMF87" s="135"/>
      <c r="CMG87" s="386"/>
      <c r="CMH87" s="135"/>
      <c r="CMI87" s="387"/>
      <c r="CMJ87" s="387"/>
      <c r="CMK87" s="383"/>
      <c r="CML87" s="384"/>
      <c r="CMM87" s="28"/>
      <c r="CMN87" s="385"/>
      <c r="CMO87" s="396"/>
      <c r="CMP87" s="392"/>
      <c r="CMQ87" s="135"/>
      <c r="CMR87" s="135"/>
      <c r="CMS87" s="386"/>
      <c r="CMT87" s="135"/>
      <c r="CMU87" s="387"/>
      <c r="CMV87" s="387"/>
      <c r="CMW87" s="383"/>
      <c r="CMX87" s="384"/>
      <c r="CMY87" s="28"/>
      <c r="CMZ87" s="385"/>
      <c r="CNA87" s="396"/>
      <c r="CNB87" s="392"/>
      <c r="CNC87" s="135"/>
      <c r="CND87" s="135"/>
      <c r="CNE87" s="386"/>
      <c r="CNF87" s="135"/>
      <c r="CNG87" s="387"/>
      <c r="CNH87" s="387"/>
      <c r="CNI87" s="383"/>
      <c r="CNJ87" s="384"/>
      <c r="CNK87" s="28"/>
      <c r="CNL87" s="385"/>
      <c r="CNM87" s="396"/>
      <c r="CNN87" s="392"/>
      <c r="CNO87" s="135"/>
      <c r="CNP87" s="135"/>
      <c r="CNQ87" s="386"/>
      <c r="CNR87" s="135"/>
      <c r="CNS87" s="387"/>
      <c r="CNT87" s="387"/>
      <c r="CNU87" s="383"/>
      <c r="CNV87" s="384"/>
      <c r="CNW87" s="28"/>
      <c r="CNX87" s="385"/>
      <c r="CNY87" s="396"/>
      <c r="CNZ87" s="392"/>
      <c r="COA87" s="135"/>
      <c r="COB87" s="135"/>
      <c r="COC87" s="386"/>
      <c r="COD87" s="135"/>
      <c r="COE87" s="387"/>
      <c r="COF87" s="387"/>
      <c r="COG87" s="383"/>
      <c r="COH87" s="384"/>
      <c r="COI87" s="28"/>
      <c r="COJ87" s="385"/>
      <c r="COK87" s="396"/>
      <c r="COL87" s="392"/>
      <c r="COM87" s="135"/>
      <c r="CON87" s="135"/>
      <c r="COO87" s="386"/>
      <c r="COP87" s="135"/>
      <c r="COQ87" s="387"/>
      <c r="COR87" s="387"/>
      <c r="COS87" s="383"/>
      <c r="COT87" s="384"/>
      <c r="COU87" s="28"/>
      <c r="COV87" s="385"/>
      <c r="COW87" s="396"/>
      <c r="COX87" s="392"/>
      <c r="COY87" s="135"/>
      <c r="COZ87" s="135"/>
      <c r="CPA87" s="386"/>
      <c r="CPB87" s="135"/>
      <c r="CPC87" s="387"/>
      <c r="CPD87" s="387"/>
      <c r="CPE87" s="383"/>
      <c r="CPF87" s="384"/>
      <c r="CPG87" s="28"/>
      <c r="CPH87" s="385"/>
      <c r="CPI87" s="396"/>
      <c r="CPJ87" s="392"/>
      <c r="CPK87" s="135"/>
      <c r="CPL87" s="135"/>
      <c r="CPM87" s="386"/>
      <c r="CPN87" s="135"/>
      <c r="CPO87" s="387"/>
      <c r="CPP87" s="387"/>
      <c r="CPQ87" s="383"/>
      <c r="CPR87" s="384"/>
      <c r="CPS87" s="28"/>
      <c r="CPT87" s="385"/>
      <c r="CPU87" s="396"/>
      <c r="CPV87" s="392"/>
      <c r="CPW87" s="135"/>
      <c r="CPX87" s="135"/>
      <c r="CPY87" s="386"/>
      <c r="CPZ87" s="135"/>
      <c r="CQA87" s="387"/>
      <c r="CQB87" s="387"/>
      <c r="CQC87" s="383"/>
      <c r="CQD87" s="384"/>
      <c r="CQE87" s="28"/>
      <c r="CQF87" s="385"/>
      <c r="CQG87" s="396"/>
      <c r="CQH87" s="392"/>
      <c r="CQI87" s="135"/>
      <c r="CQJ87" s="135"/>
      <c r="CQK87" s="386"/>
      <c r="CQL87" s="135"/>
      <c r="CQM87" s="387"/>
      <c r="CQN87" s="387"/>
      <c r="CQO87" s="383"/>
      <c r="CQP87" s="384"/>
      <c r="CQQ87" s="28"/>
      <c r="CQR87" s="385"/>
      <c r="CQS87" s="396"/>
      <c r="CQT87" s="392"/>
      <c r="CQU87" s="135"/>
      <c r="CQV87" s="135"/>
      <c r="CQW87" s="386"/>
      <c r="CQX87" s="135"/>
      <c r="CQY87" s="387"/>
      <c r="CQZ87" s="387"/>
      <c r="CRA87" s="383"/>
      <c r="CRB87" s="384"/>
      <c r="CRC87" s="28"/>
      <c r="CRD87" s="385"/>
      <c r="CRE87" s="396"/>
      <c r="CRF87" s="392"/>
      <c r="CRG87" s="135"/>
      <c r="CRH87" s="135"/>
      <c r="CRI87" s="386"/>
      <c r="CRJ87" s="135"/>
      <c r="CRK87" s="387"/>
      <c r="CRL87" s="387"/>
      <c r="CRM87" s="383"/>
      <c r="CRN87" s="384"/>
      <c r="CRO87" s="28"/>
      <c r="CRP87" s="385"/>
      <c r="CRQ87" s="396"/>
      <c r="CRR87" s="392"/>
      <c r="CRS87" s="135"/>
      <c r="CRT87" s="135"/>
      <c r="CRU87" s="386"/>
      <c r="CRV87" s="135"/>
      <c r="CRW87" s="387"/>
      <c r="CRX87" s="387"/>
      <c r="CRY87" s="383"/>
      <c r="CRZ87" s="384"/>
      <c r="CSA87" s="28"/>
      <c r="CSB87" s="385"/>
      <c r="CSC87" s="396"/>
      <c r="CSD87" s="392"/>
      <c r="CSE87" s="135"/>
      <c r="CSF87" s="135"/>
      <c r="CSG87" s="386"/>
      <c r="CSH87" s="135"/>
      <c r="CSI87" s="387"/>
      <c r="CSJ87" s="387"/>
      <c r="CSK87" s="383"/>
      <c r="CSL87" s="384"/>
      <c r="CSM87" s="28"/>
      <c r="CSN87" s="385"/>
      <c r="CSO87" s="396"/>
      <c r="CSP87" s="392"/>
      <c r="CSQ87" s="135"/>
      <c r="CSR87" s="135"/>
      <c r="CSS87" s="386"/>
      <c r="CST87" s="135"/>
      <c r="CSU87" s="387"/>
      <c r="CSV87" s="387"/>
      <c r="CSW87" s="383"/>
      <c r="CSX87" s="384"/>
      <c r="CSY87" s="28"/>
      <c r="CSZ87" s="385"/>
      <c r="CTA87" s="396"/>
      <c r="CTB87" s="392"/>
      <c r="CTC87" s="135"/>
      <c r="CTD87" s="135"/>
      <c r="CTE87" s="386"/>
      <c r="CTF87" s="135"/>
      <c r="CTG87" s="387"/>
      <c r="CTH87" s="387"/>
      <c r="CTI87" s="383"/>
      <c r="CTJ87" s="384"/>
      <c r="CTK87" s="28"/>
      <c r="CTL87" s="385"/>
      <c r="CTM87" s="396"/>
      <c r="CTN87" s="392"/>
      <c r="CTO87" s="135"/>
      <c r="CTP87" s="135"/>
      <c r="CTQ87" s="386"/>
      <c r="CTR87" s="135"/>
      <c r="CTS87" s="387"/>
      <c r="CTT87" s="387"/>
      <c r="CTU87" s="383"/>
      <c r="CTV87" s="384"/>
      <c r="CTW87" s="28"/>
      <c r="CTX87" s="385"/>
      <c r="CTY87" s="396"/>
      <c r="CTZ87" s="392"/>
      <c r="CUA87" s="135"/>
      <c r="CUB87" s="135"/>
      <c r="CUC87" s="386"/>
      <c r="CUD87" s="135"/>
      <c r="CUE87" s="387"/>
      <c r="CUF87" s="387"/>
      <c r="CUG87" s="383"/>
      <c r="CUH87" s="384"/>
      <c r="CUI87" s="28"/>
      <c r="CUJ87" s="385"/>
      <c r="CUK87" s="396"/>
      <c r="CUL87" s="392"/>
      <c r="CUM87" s="135"/>
      <c r="CUN87" s="135"/>
      <c r="CUO87" s="386"/>
      <c r="CUP87" s="135"/>
      <c r="CUQ87" s="387"/>
      <c r="CUR87" s="387"/>
      <c r="CUS87" s="383"/>
      <c r="CUT87" s="384"/>
      <c r="CUU87" s="28"/>
      <c r="CUV87" s="385"/>
      <c r="CUW87" s="396"/>
      <c r="CUX87" s="392"/>
      <c r="CUY87" s="135"/>
      <c r="CUZ87" s="135"/>
      <c r="CVA87" s="386"/>
      <c r="CVB87" s="135"/>
      <c r="CVC87" s="387"/>
      <c r="CVD87" s="387"/>
      <c r="CVE87" s="383"/>
      <c r="CVF87" s="384"/>
      <c r="CVG87" s="28"/>
      <c r="CVH87" s="385"/>
      <c r="CVI87" s="396"/>
      <c r="CVJ87" s="392"/>
      <c r="CVK87" s="135"/>
      <c r="CVL87" s="135"/>
      <c r="CVM87" s="386"/>
      <c r="CVN87" s="135"/>
      <c r="CVO87" s="387"/>
      <c r="CVP87" s="387"/>
      <c r="CVQ87" s="383"/>
      <c r="CVR87" s="384"/>
      <c r="CVS87" s="28"/>
      <c r="CVT87" s="385"/>
      <c r="CVU87" s="396"/>
      <c r="CVV87" s="392"/>
      <c r="CVW87" s="135"/>
      <c r="CVX87" s="135"/>
      <c r="CVY87" s="386"/>
      <c r="CVZ87" s="135"/>
      <c r="CWA87" s="387"/>
      <c r="CWB87" s="387"/>
      <c r="CWC87" s="383"/>
      <c r="CWD87" s="384"/>
      <c r="CWE87" s="28"/>
      <c r="CWF87" s="385"/>
      <c r="CWG87" s="396"/>
      <c r="CWH87" s="392"/>
      <c r="CWI87" s="135"/>
      <c r="CWJ87" s="135"/>
      <c r="CWK87" s="386"/>
      <c r="CWL87" s="135"/>
      <c r="CWM87" s="387"/>
      <c r="CWN87" s="387"/>
      <c r="CWO87" s="383"/>
      <c r="CWP87" s="384"/>
      <c r="CWQ87" s="28"/>
      <c r="CWR87" s="385"/>
      <c r="CWS87" s="396"/>
      <c r="CWT87" s="392"/>
      <c r="CWU87" s="135"/>
      <c r="CWV87" s="135"/>
      <c r="CWW87" s="386"/>
      <c r="CWX87" s="135"/>
      <c r="CWY87" s="387"/>
      <c r="CWZ87" s="387"/>
      <c r="CXA87" s="383"/>
      <c r="CXB87" s="384"/>
      <c r="CXC87" s="28"/>
      <c r="CXD87" s="385"/>
      <c r="CXE87" s="396"/>
      <c r="CXF87" s="392"/>
      <c r="CXG87" s="135"/>
      <c r="CXH87" s="135"/>
      <c r="CXI87" s="386"/>
      <c r="CXJ87" s="135"/>
      <c r="CXK87" s="387"/>
      <c r="CXL87" s="387"/>
      <c r="CXM87" s="383"/>
      <c r="CXN87" s="384"/>
      <c r="CXO87" s="28"/>
      <c r="CXP87" s="385"/>
      <c r="CXQ87" s="396"/>
      <c r="CXR87" s="392"/>
      <c r="CXS87" s="135"/>
      <c r="CXT87" s="135"/>
      <c r="CXU87" s="386"/>
      <c r="CXV87" s="135"/>
      <c r="CXW87" s="387"/>
      <c r="CXX87" s="387"/>
      <c r="CXY87" s="383"/>
      <c r="CXZ87" s="384"/>
      <c r="CYA87" s="28"/>
      <c r="CYB87" s="385"/>
      <c r="CYC87" s="396"/>
      <c r="CYD87" s="392"/>
      <c r="CYE87" s="135"/>
      <c r="CYF87" s="135"/>
      <c r="CYG87" s="386"/>
      <c r="CYH87" s="135"/>
      <c r="CYI87" s="387"/>
      <c r="CYJ87" s="387"/>
      <c r="CYK87" s="383"/>
      <c r="CYL87" s="384"/>
      <c r="CYM87" s="28"/>
      <c r="CYN87" s="385"/>
      <c r="CYO87" s="396"/>
      <c r="CYP87" s="392"/>
      <c r="CYQ87" s="135"/>
      <c r="CYR87" s="135"/>
      <c r="CYS87" s="386"/>
      <c r="CYT87" s="135"/>
      <c r="CYU87" s="387"/>
      <c r="CYV87" s="387"/>
      <c r="CYW87" s="383"/>
      <c r="CYX87" s="384"/>
      <c r="CYY87" s="28"/>
      <c r="CYZ87" s="385"/>
      <c r="CZA87" s="396"/>
      <c r="CZB87" s="392"/>
      <c r="CZC87" s="135"/>
      <c r="CZD87" s="135"/>
      <c r="CZE87" s="386"/>
      <c r="CZF87" s="135"/>
      <c r="CZG87" s="387"/>
      <c r="CZH87" s="387"/>
      <c r="CZI87" s="383"/>
      <c r="CZJ87" s="384"/>
      <c r="CZK87" s="28"/>
      <c r="CZL87" s="385"/>
      <c r="CZM87" s="396"/>
      <c r="CZN87" s="392"/>
      <c r="CZO87" s="135"/>
      <c r="CZP87" s="135"/>
      <c r="CZQ87" s="386"/>
      <c r="CZR87" s="135"/>
      <c r="CZS87" s="387"/>
      <c r="CZT87" s="387"/>
      <c r="CZU87" s="383"/>
      <c r="CZV87" s="384"/>
      <c r="CZW87" s="28"/>
      <c r="CZX87" s="385"/>
      <c r="CZY87" s="396"/>
      <c r="CZZ87" s="392"/>
      <c r="DAA87" s="135"/>
      <c r="DAB87" s="135"/>
      <c r="DAC87" s="386"/>
      <c r="DAD87" s="135"/>
      <c r="DAE87" s="387"/>
      <c r="DAF87" s="387"/>
      <c r="DAG87" s="383"/>
      <c r="DAH87" s="384"/>
      <c r="DAI87" s="28"/>
      <c r="DAJ87" s="385"/>
      <c r="DAK87" s="396"/>
      <c r="DAL87" s="392"/>
      <c r="DAM87" s="135"/>
      <c r="DAN87" s="135"/>
      <c r="DAO87" s="386"/>
      <c r="DAP87" s="135"/>
      <c r="DAQ87" s="387"/>
      <c r="DAR87" s="387"/>
      <c r="DAS87" s="383"/>
      <c r="DAT87" s="384"/>
      <c r="DAU87" s="28"/>
      <c r="DAV87" s="385"/>
      <c r="DAW87" s="396"/>
      <c r="DAX87" s="392"/>
      <c r="DAY87" s="135"/>
      <c r="DAZ87" s="135"/>
      <c r="DBA87" s="386"/>
      <c r="DBB87" s="135"/>
      <c r="DBC87" s="387"/>
      <c r="DBD87" s="387"/>
      <c r="DBE87" s="383"/>
      <c r="DBF87" s="384"/>
      <c r="DBG87" s="28"/>
      <c r="DBH87" s="385"/>
      <c r="DBI87" s="396"/>
      <c r="DBJ87" s="392"/>
      <c r="DBK87" s="135"/>
      <c r="DBL87" s="135"/>
      <c r="DBM87" s="386"/>
      <c r="DBN87" s="135"/>
      <c r="DBO87" s="387"/>
      <c r="DBP87" s="387"/>
      <c r="DBQ87" s="383"/>
      <c r="DBR87" s="384"/>
      <c r="DBS87" s="28"/>
      <c r="DBT87" s="385"/>
      <c r="DBU87" s="396"/>
      <c r="DBV87" s="392"/>
      <c r="DBW87" s="135"/>
      <c r="DBX87" s="135"/>
      <c r="DBY87" s="386"/>
      <c r="DBZ87" s="135"/>
      <c r="DCA87" s="387"/>
      <c r="DCB87" s="387"/>
      <c r="DCC87" s="383"/>
      <c r="DCD87" s="384"/>
      <c r="DCE87" s="28"/>
      <c r="DCF87" s="385"/>
      <c r="DCG87" s="396"/>
      <c r="DCH87" s="392"/>
      <c r="DCI87" s="135"/>
      <c r="DCJ87" s="135"/>
      <c r="DCK87" s="386"/>
      <c r="DCL87" s="135"/>
      <c r="DCM87" s="387"/>
      <c r="DCN87" s="387"/>
      <c r="DCO87" s="383"/>
      <c r="DCP87" s="384"/>
      <c r="DCQ87" s="28"/>
      <c r="DCR87" s="385"/>
      <c r="DCS87" s="396"/>
      <c r="DCT87" s="392"/>
      <c r="DCU87" s="135"/>
      <c r="DCV87" s="135"/>
      <c r="DCW87" s="386"/>
      <c r="DCX87" s="135"/>
      <c r="DCY87" s="387"/>
      <c r="DCZ87" s="387"/>
      <c r="DDA87" s="383"/>
      <c r="DDB87" s="384"/>
      <c r="DDC87" s="28"/>
      <c r="DDD87" s="385"/>
      <c r="DDE87" s="396"/>
      <c r="DDF87" s="392"/>
      <c r="DDG87" s="135"/>
      <c r="DDH87" s="135"/>
      <c r="DDI87" s="386"/>
      <c r="DDJ87" s="135"/>
      <c r="DDK87" s="387"/>
      <c r="DDL87" s="387"/>
      <c r="DDM87" s="383"/>
      <c r="DDN87" s="384"/>
      <c r="DDO87" s="28"/>
      <c r="DDP87" s="385"/>
      <c r="DDQ87" s="396"/>
      <c r="DDR87" s="392"/>
      <c r="DDS87" s="135"/>
      <c r="DDT87" s="135"/>
      <c r="DDU87" s="386"/>
      <c r="DDV87" s="135"/>
      <c r="DDW87" s="387"/>
      <c r="DDX87" s="387"/>
      <c r="DDY87" s="383"/>
      <c r="DDZ87" s="384"/>
      <c r="DEA87" s="28"/>
      <c r="DEB87" s="385"/>
      <c r="DEC87" s="396"/>
      <c r="DED87" s="392"/>
      <c r="DEE87" s="135"/>
      <c r="DEF87" s="135"/>
      <c r="DEG87" s="386"/>
      <c r="DEH87" s="135"/>
      <c r="DEI87" s="387"/>
      <c r="DEJ87" s="387"/>
      <c r="DEK87" s="383"/>
      <c r="DEL87" s="384"/>
      <c r="DEM87" s="28"/>
      <c r="DEN87" s="385"/>
      <c r="DEO87" s="396"/>
      <c r="DEP87" s="392"/>
      <c r="DEQ87" s="135"/>
      <c r="DER87" s="135"/>
      <c r="DES87" s="386"/>
      <c r="DET87" s="135"/>
      <c r="DEU87" s="387"/>
      <c r="DEV87" s="387"/>
      <c r="DEW87" s="383"/>
      <c r="DEX87" s="384"/>
      <c r="DEY87" s="28"/>
      <c r="DEZ87" s="385"/>
      <c r="DFA87" s="396"/>
      <c r="DFB87" s="392"/>
      <c r="DFC87" s="135"/>
      <c r="DFD87" s="135"/>
      <c r="DFE87" s="386"/>
      <c r="DFF87" s="135"/>
      <c r="DFG87" s="387"/>
      <c r="DFH87" s="387"/>
      <c r="DFI87" s="383"/>
      <c r="DFJ87" s="384"/>
      <c r="DFK87" s="28"/>
      <c r="DFL87" s="385"/>
      <c r="DFM87" s="396"/>
      <c r="DFN87" s="392"/>
      <c r="DFO87" s="135"/>
      <c r="DFP87" s="135"/>
      <c r="DFQ87" s="386"/>
      <c r="DFR87" s="135"/>
      <c r="DFS87" s="387"/>
      <c r="DFT87" s="387"/>
      <c r="DFU87" s="383"/>
      <c r="DFV87" s="384"/>
      <c r="DFW87" s="28"/>
      <c r="DFX87" s="385"/>
      <c r="DFY87" s="396"/>
      <c r="DFZ87" s="392"/>
      <c r="DGA87" s="135"/>
      <c r="DGB87" s="135"/>
      <c r="DGC87" s="386"/>
      <c r="DGD87" s="135"/>
      <c r="DGE87" s="387"/>
      <c r="DGF87" s="387"/>
      <c r="DGG87" s="383"/>
      <c r="DGH87" s="384"/>
      <c r="DGI87" s="28"/>
      <c r="DGJ87" s="385"/>
      <c r="DGK87" s="396"/>
      <c r="DGL87" s="392"/>
      <c r="DGM87" s="135"/>
      <c r="DGN87" s="135"/>
      <c r="DGO87" s="386"/>
      <c r="DGP87" s="135"/>
      <c r="DGQ87" s="387"/>
      <c r="DGR87" s="387"/>
      <c r="DGS87" s="383"/>
      <c r="DGT87" s="384"/>
      <c r="DGU87" s="28"/>
      <c r="DGV87" s="385"/>
      <c r="DGW87" s="396"/>
      <c r="DGX87" s="392"/>
      <c r="DGY87" s="135"/>
      <c r="DGZ87" s="135"/>
      <c r="DHA87" s="386"/>
      <c r="DHB87" s="135"/>
      <c r="DHC87" s="387"/>
      <c r="DHD87" s="387"/>
      <c r="DHE87" s="383"/>
      <c r="DHF87" s="384"/>
      <c r="DHG87" s="28"/>
      <c r="DHH87" s="385"/>
      <c r="DHI87" s="396"/>
      <c r="DHJ87" s="392"/>
      <c r="DHK87" s="135"/>
      <c r="DHL87" s="135"/>
      <c r="DHM87" s="386"/>
      <c r="DHN87" s="135"/>
      <c r="DHO87" s="387"/>
      <c r="DHP87" s="387"/>
      <c r="DHQ87" s="383"/>
      <c r="DHR87" s="384"/>
      <c r="DHS87" s="28"/>
      <c r="DHT87" s="385"/>
      <c r="DHU87" s="396"/>
      <c r="DHV87" s="392"/>
      <c r="DHW87" s="135"/>
      <c r="DHX87" s="135"/>
      <c r="DHY87" s="386"/>
      <c r="DHZ87" s="135"/>
      <c r="DIA87" s="387"/>
      <c r="DIB87" s="387"/>
      <c r="DIC87" s="383"/>
      <c r="DID87" s="384"/>
      <c r="DIE87" s="28"/>
      <c r="DIF87" s="385"/>
      <c r="DIG87" s="396"/>
      <c r="DIH87" s="392"/>
      <c r="DII87" s="135"/>
      <c r="DIJ87" s="135"/>
      <c r="DIK87" s="386"/>
      <c r="DIL87" s="135"/>
      <c r="DIM87" s="387"/>
      <c r="DIN87" s="387"/>
      <c r="DIO87" s="383"/>
      <c r="DIP87" s="384"/>
      <c r="DIQ87" s="28"/>
      <c r="DIR87" s="385"/>
      <c r="DIS87" s="396"/>
      <c r="DIT87" s="392"/>
      <c r="DIU87" s="135"/>
      <c r="DIV87" s="135"/>
      <c r="DIW87" s="386"/>
      <c r="DIX87" s="135"/>
      <c r="DIY87" s="387"/>
      <c r="DIZ87" s="387"/>
      <c r="DJA87" s="383"/>
      <c r="DJB87" s="384"/>
      <c r="DJC87" s="28"/>
      <c r="DJD87" s="385"/>
      <c r="DJE87" s="396"/>
      <c r="DJF87" s="392"/>
      <c r="DJG87" s="135"/>
      <c r="DJH87" s="135"/>
      <c r="DJI87" s="386"/>
      <c r="DJJ87" s="135"/>
      <c r="DJK87" s="387"/>
      <c r="DJL87" s="387"/>
      <c r="DJM87" s="383"/>
      <c r="DJN87" s="384"/>
      <c r="DJO87" s="28"/>
      <c r="DJP87" s="385"/>
      <c r="DJQ87" s="396"/>
      <c r="DJR87" s="392"/>
      <c r="DJS87" s="135"/>
      <c r="DJT87" s="135"/>
      <c r="DJU87" s="386"/>
      <c r="DJV87" s="135"/>
      <c r="DJW87" s="387"/>
      <c r="DJX87" s="387"/>
      <c r="DJY87" s="383"/>
      <c r="DJZ87" s="384"/>
      <c r="DKA87" s="28"/>
      <c r="DKB87" s="385"/>
      <c r="DKC87" s="396"/>
      <c r="DKD87" s="392"/>
      <c r="DKE87" s="135"/>
      <c r="DKF87" s="135"/>
      <c r="DKG87" s="386"/>
      <c r="DKH87" s="135"/>
      <c r="DKI87" s="387"/>
      <c r="DKJ87" s="387"/>
      <c r="DKK87" s="383"/>
      <c r="DKL87" s="384"/>
      <c r="DKM87" s="28"/>
      <c r="DKN87" s="385"/>
      <c r="DKO87" s="396"/>
      <c r="DKP87" s="392"/>
      <c r="DKQ87" s="135"/>
      <c r="DKR87" s="135"/>
      <c r="DKS87" s="386"/>
      <c r="DKT87" s="135"/>
      <c r="DKU87" s="387"/>
      <c r="DKV87" s="387"/>
      <c r="DKW87" s="383"/>
      <c r="DKX87" s="384"/>
      <c r="DKY87" s="28"/>
      <c r="DKZ87" s="385"/>
      <c r="DLA87" s="396"/>
      <c r="DLB87" s="392"/>
      <c r="DLC87" s="135"/>
      <c r="DLD87" s="135"/>
      <c r="DLE87" s="386"/>
      <c r="DLF87" s="135"/>
      <c r="DLG87" s="387"/>
      <c r="DLH87" s="387"/>
      <c r="DLI87" s="383"/>
      <c r="DLJ87" s="384"/>
      <c r="DLK87" s="28"/>
      <c r="DLL87" s="385"/>
      <c r="DLM87" s="396"/>
      <c r="DLN87" s="392"/>
      <c r="DLO87" s="135"/>
      <c r="DLP87" s="135"/>
      <c r="DLQ87" s="386"/>
      <c r="DLR87" s="135"/>
      <c r="DLS87" s="387"/>
      <c r="DLT87" s="387"/>
      <c r="DLU87" s="383"/>
      <c r="DLV87" s="384"/>
      <c r="DLW87" s="28"/>
      <c r="DLX87" s="385"/>
      <c r="DLY87" s="396"/>
      <c r="DLZ87" s="392"/>
      <c r="DMA87" s="135"/>
      <c r="DMB87" s="135"/>
      <c r="DMC87" s="386"/>
      <c r="DMD87" s="135"/>
      <c r="DME87" s="387"/>
      <c r="DMF87" s="387"/>
      <c r="DMG87" s="383"/>
      <c r="DMH87" s="384"/>
      <c r="DMI87" s="28"/>
      <c r="DMJ87" s="385"/>
      <c r="DMK87" s="396"/>
      <c r="DML87" s="392"/>
      <c r="DMM87" s="135"/>
      <c r="DMN87" s="135"/>
      <c r="DMO87" s="386"/>
      <c r="DMP87" s="135"/>
      <c r="DMQ87" s="387"/>
      <c r="DMR87" s="387"/>
      <c r="DMS87" s="383"/>
      <c r="DMT87" s="384"/>
      <c r="DMU87" s="28"/>
      <c r="DMV87" s="385"/>
      <c r="DMW87" s="396"/>
      <c r="DMX87" s="392"/>
      <c r="DMY87" s="135"/>
      <c r="DMZ87" s="135"/>
      <c r="DNA87" s="386"/>
      <c r="DNB87" s="135"/>
      <c r="DNC87" s="387"/>
      <c r="DND87" s="387"/>
      <c r="DNE87" s="383"/>
      <c r="DNF87" s="384"/>
      <c r="DNG87" s="28"/>
      <c r="DNH87" s="385"/>
      <c r="DNI87" s="396"/>
      <c r="DNJ87" s="392"/>
      <c r="DNK87" s="135"/>
      <c r="DNL87" s="135"/>
      <c r="DNM87" s="386"/>
      <c r="DNN87" s="135"/>
      <c r="DNO87" s="387"/>
      <c r="DNP87" s="387"/>
      <c r="DNQ87" s="383"/>
      <c r="DNR87" s="384"/>
      <c r="DNS87" s="28"/>
      <c r="DNT87" s="385"/>
      <c r="DNU87" s="396"/>
      <c r="DNV87" s="392"/>
      <c r="DNW87" s="135"/>
      <c r="DNX87" s="135"/>
      <c r="DNY87" s="386"/>
      <c r="DNZ87" s="135"/>
      <c r="DOA87" s="387"/>
      <c r="DOB87" s="387"/>
      <c r="DOC87" s="383"/>
      <c r="DOD87" s="384"/>
      <c r="DOE87" s="28"/>
      <c r="DOF87" s="385"/>
      <c r="DOG87" s="396"/>
      <c r="DOH87" s="392"/>
      <c r="DOI87" s="135"/>
      <c r="DOJ87" s="135"/>
      <c r="DOK87" s="386"/>
      <c r="DOL87" s="135"/>
      <c r="DOM87" s="387"/>
      <c r="DON87" s="387"/>
      <c r="DOO87" s="383"/>
      <c r="DOP87" s="384"/>
      <c r="DOQ87" s="28"/>
      <c r="DOR87" s="385"/>
      <c r="DOS87" s="396"/>
      <c r="DOT87" s="392"/>
      <c r="DOU87" s="135"/>
      <c r="DOV87" s="135"/>
      <c r="DOW87" s="386"/>
      <c r="DOX87" s="135"/>
      <c r="DOY87" s="387"/>
      <c r="DOZ87" s="387"/>
      <c r="DPA87" s="383"/>
      <c r="DPB87" s="384"/>
      <c r="DPC87" s="28"/>
      <c r="DPD87" s="385"/>
      <c r="DPE87" s="396"/>
      <c r="DPF87" s="392"/>
      <c r="DPG87" s="135"/>
      <c r="DPH87" s="135"/>
      <c r="DPI87" s="386"/>
      <c r="DPJ87" s="135"/>
      <c r="DPK87" s="387"/>
      <c r="DPL87" s="387"/>
      <c r="DPM87" s="383"/>
      <c r="DPN87" s="384"/>
      <c r="DPO87" s="28"/>
      <c r="DPP87" s="385"/>
      <c r="DPQ87" s="396"/>
      <c r="DPR87" s="392"/>
      <c r="DPS87" s="135"/>
      <c r="DPT87" s="135"/>
      <c r="DPU87" s="386"/>
      <c r="DPV87" s="135"/>
      <c r="DPW87" s="387"/>
      <c r="DPX87" s="387"/>
      <c r="DPY87" s="383"/>
      <c r="DPZ87" s="384"/>
      <c r="DQA87" s="28"/>
      <c r="DQB87" s="385"/>
      <c r="DQC87" s="396"/>
      <c r="DQD87" s="392"/>
      <c r="DQE87" s="135"/>
      <c r="DQF87" s="135"/>
      <c r="DQG87" s="386"/>
      <c r="DQH87" s="135"/>
      <c r="DQI87" s="387"/>
      <c r="DQJ87" s="387"/>
      <c r="DQK87" s="383"/>
      <c r="DQL87" s="384"/>
      <c r="DQM87" s="28"/>
      <c r="DQN87" s="385"/>
      <c r="DQO87" s="396"/>
      <c r="DQP87" s="392"/>
      <c r="DQQ87" s="135"/>
      <c r="DQR87" s="135"/>
      <c r="DQS87" s="386"/>
      <c r="DQT87" s="135"/>
      <c r="DQU87" s="387"/>
      <c r="DQV87" s="387"/>
      <c r="DQW87" s="383"/>
      <c r="DQX87" s="384"/>
      <c r="DQY87" s="28"/>
      <c r="DQZ87" s="385"/>
      <c r="DRA87" s="396"/>
      <c r="DRB87" s="392"/>
      <c r="DRC87" s="135"/>
      <c r="DRD87" s="135"/>
      <c r="DRE87" s="386"/>
      <c r="DRF87" s="135"/>
      <c r="DRG87" s="387"/>
      <c r="DRH87" s="387"/>
      <c r="DRI87" s="383"/>
      <c r="DRJ87" s="384"/>
      <c r="DRK87" s="28"/>
      <c r="DRL87" s="385"/>
      <c r="DRM87" s="396"/>
      <c r="DRN87" s="392"/>
      <c r="DRO87" s="135"/>
      <c r="DRP87" s="135"/>
      <c r="DRQ87" s="386"/>
      <c r="DRR87" s="135"/>
      <c r="DRS87" s="387"/>
      <c r="DRT87" s="387"/>
      <c r="DRU87" s="383"/>
      <c r="DRV87" s="384"/>
      <c r="DRW87" s="28"/>
      <c r="DRX87" s="385"/>
      <c r="DRY87" s="396"/>
      <c r="DRZ87" s="392"/>
      <c r="DSA87" s="135"/>
      <c r="DSB87" s="135"/>
      <c r="DSC87" s="386"/>
      <c r="DSD87" s="135"/>
      <c r="DSE87" s="387"/>
      <c r="DSF87" s="387"/>
      <c r="DSG87" s="383"/>
      <c r="DSH87" s="384"/>
      <c r="DSI87" s="28"/>
      <c r="DSJ87" s="385"/>
      <c r="DSK87" s="396"/>
      <c r="DSL87" s="392"/>
      <c r="DSM87" s="135"/>
      <c r="DSN87" s="135"/>
      <c r="DSO87" s="386"/>
      <c r="DSP87" s="135"/>
      <c r="DSQ87" s="387"/>
      <c r="DSR87" s="387"/>
      <c r="DSS87" s="383"/>
      <c r="DST87" s="384"/>
      <c r="DSU87" s="28"/>
      <c r="DSV87" s="385"/>
      <c r="DSW87" s="396"/>
      <c r="DSX87" s="392"/>
      <c r="DSY87" s="135"/>
      <c r="DSZ87" s="135"/>
      <c r="DTA87" s="386"/>
      <c r="DTB87" s="135"/>
      <c r="DTC87" s="387"/>
      <c r="DTD87" s="387"/>
      <c r="DTE87" s="383"/>
      <c r="DTF87" s="384"/>
      <c r="DTG87" s="28"/>
      <c r="DTH87" s="385"/>
      <c r="DTI87" s="396"/>
      <c r="DTJ87" s="392"/>
      <c r="DTK87" s="135"/>
      <c r="DTL87" s="135"/>
      <c r="DTM87" s="386"/>
      <c r="DTN87" s="135"/>
      <c r="DTO87" s="387"/>
      <c r="DTP87" s="387"/>
      <c r="DTQ87" s="383"/>
      <c r="DTR87" s="384"/>
      <c r="DTS87" s="28"/>
      <c r="DTT87" s="385"/>
      <c r="DTU87" s="396"/>
      <c r="DTV87" s="392"/>
      <c r="DTW87" s="135"/>
      <c r="DTX87" s="135"/>
      <c r="DTY87" s="386"/>
      <c r="DTZ87" s="135"/>
      <c r="DUA87" s="387"/>
      <c r="DUB87" s="387"/>
      <c r="DUC87" s="383"/>
      <c r="DUD87" s="384"/>
      <c r="DUE87" s="28"/>
      <c r="DUF87" s="385"/>
      <c r="DUG87" s="396"/>
      <c r="DUH87" s="392"/>
      <c r="DUI87" s="135"/>
      <c r="DUJ87" s="135"/>
      <c r="DUK87" s="386"/>
      <c r="DUL87" s="135"/>
      <c r="DUM87" s="387"/>
      <c r="DUN87" s="387"/>
      <c r="DUO87" s="383"/>
      <c r="DUP87" s="384"/>
      <c r="DUQ87" s="28"/>
      <c r="DUR87" s="385"/>
      <c r="DUS87" s="396"/>
      <c r="DUT87" s="392"/>
      <c r="DUU87" s="135"/>
      <c r="DUV87" s="135"/>
      <c r="DUW87" s="386"/>
      <c r="DUX87" s="135"/>
      <c r="DUY87" s="387"/>
      <c r="DUZ87" s="387"/>
      <c r="DVA87" s="383"/>
      <c r="DVB87" s="384"/>
      <c r="DVC87" s="28"/>
      <c r="DVD87" s="385"/>
      <c r="DVE87" s="396"/>
      <c r="DVF87" s="392"/>
      <c r="DVG87" s="135"/>
      <c r="DVH87" s="135"/>
      <c r="DVI87" s="386"/>
      <c r="DVJ87" s="135"/>
      <c r="DVK87" s="387"/>
      <c r="DVL87" s="387"/>
      <c r="DVM87" s="383"/>
      <c r="DVN87" s="384"/>
      <c r="DVO87" s="28"/>
      <c r="DVP87" s="385"/>
      <c r="DVQ87" s="396"/>
      <c r="DVR87" s="392"/>
      <c r="DVS87" s="135"/>
      <c r="DVT87" s="135"/>
      <c r="DVU87" s="386"/>
      <c r="DVV87" s="135"/>
      <c r="DVW87" s="387"/>
      <c r="DVX87" s="387"/>
      <c r="DVY87" s="383"/>
      <c r="DVZ87" s="384"/>
      <c r="DWA87" s="28"/>
      <c r="DWB87" s="385"/>
      <c r="DWC87" s="396"/>
      <c r="DWD87" s="392"/>
      <c r="DWE87" s="135"/>
      <c r="DWF87" s="135"/>
      <c r="DWG87" s="386"/>
      <c r="DWH87" s="135"/>
      <c r="DWI87" s="387"/>
      <c r="DWJ87" s="387"/>
      <c r="DWK87" s="383"/>
      <c r="DWL87" s="384"/>
      <c r="DWM87" s="28"/>
      <c r="DWN87" s="385"/>
      <c r="DWO87" s="396"/>
      <c r="DWP87" s="392"/>
      <c r="DWQ87" s="135"/>
      <c r="DWR87" s="135"/>
      <c r="DWS87" s="386"/>
      <c r="DWT87" s="135"/>
      <c r="DWU87" s="387"/>
      <c r="DWV87" s="387"/>
      <c r="DWW87" s="383"/>
      <c r="DWX87" s="384"/>
      <c r="DWY87" s="28"/>
      <c r="DWZ87" s="385"/>
      <c r="DXA87" s="396"/>
      <c r="DXB87" s="392"/>
      <c r="DXC87" s="135"/>
      <c r="DXD87" s="135"/>
      <c r="DXE87" s="386"/>
      <c r="DXF87" s="135"/>
      <c r="DXG87" s="387"/>
      <c r="DXH87" s="387"/>
      <c r="DXI87" s="383"/>
      <c r="DXJ87" s="384"/>
      <c r="DXK87" s="28"/>
      <c r="DXL87" s="385"/>
      <c r="DXM87" s="396"/>
      <c r="DXN87" s="392"/>
      <c r="DXO87" s="135"/>
      <c r="DXP87" s="135"/>
      <c r="DXQ87" s="386"/>
      <c r="DXR87" s="135"/>
      <c r="DXS87" s="387"/>
      <c r="DXT87" s="387"/>
      <c r="DXU87" s="383"/>
      <c r="DXV87" s="384"/>
      <c r="DXW87" s="28"/>
      <c r="DXX87" s="385"/>
      <c r="DXY87" s="396"/>
      <c r="DXZ87" s="392"/>
      <c r="DYA87" s="135"/>
      <c r="DYB87" s="135"/>
      <c r="DYC87" s="386"/>
      <c r="DYD87" s="135"/>
      <c r="DYE87" s="387"/>
      <c r="DYF87" s="387"/>
      <c r="DYG87" s="383"/>
      <c r="DYH87" s="384"/>
      <c r="DYI87" s="28"/>
      <c r="DYJ87" s="385"/>
      <c r="DYK87" s="396"/>
      <c r="DYL87" s="392"/>
      <c r="DYM87" s="135"/>
      <c r="DYN87" s="135"/>
      <c r="DYO87" s="386"/>
      <c r="DYP87" s="135"/>
      <c r="DYQ87" s="387"/>
      <c r="DYR87" s="387"/>
      <c r="DYS87" s="383"/>
      <c r="DYT87" s="384"/>
      <c r="DYU87" s="28"/>
      <c r="DYV87" s="385"/>
      <c r="DYW87" s="396"/>
      <c r="DYX87" s="392"/>
      <c r="DYY87" s="135"/>
      <c r="DYZ87" s="135"/>
      <c r="DZA87" s="386"/>
      <c r="DZB87" s="135"/>
      <c r="DZC87" s="387"/>
      <c r="DZD87" s="387"/>
      <c r="DZE87" s="383"/>
      <c r="DZF87" s="384"/>
      <c r="DZG87" s="28"/>
      <c r="DZH87" s="385"/>
      <c r="DZI87" s="396"/>
      <c r="DZJ87" s="392"/>
      <c r="DZK87" s="135"/>
      <c r="DZL87" s="135"/>
      <c r="DZM87" s="386"/>
      <c r="DZN87" s="135"/>
      <c r="DZO87" s="387"/>
      <c r="DZP87" s="387"/>
      <c r="DZQ87" s="383"/>
      <c r="DZR87" s="384"/>
      <c r="DZS87" s="28"/>
      <c r="DZT87" s="385"/>
      <c r="DZU87" s="396"/>
      <c r="DZV87" s="392"/>
      <c r="DZW87" s="135"/>
      <c r="DZX87" s="135"/>
      <c r="DZY87" s="386"/>
      <c r="DZZ87" s="135"/>
      <c r="EAA87" s="387"/>
      <c r="EAB87" s="387"/>
      <c r="EAC87" s="383"/>
      <c r="EAD87" s="384"/>
      <c r="EAE87" s="28"/>
      <c r="EAF87" s="385"/>
      <c r="EAG87" s="396"/>
      <c r="EAH87" s="392"/>
      <c r="EAI87" s="135"/>
      <c r="EAJ87" s="135"/>
      <c r="EAK87" s="386"/>
      <c r="EAL87" s="135"/>
      <c r="EAM87" s="387"/>
      <c r="EAN87" s="387"/>
      <c r="EAO87" s="383"/>
      <c r="EAP87" s="384"/>
      <c r="EAQ87" s="28"/>
      <c r="EAR87" s="385"/>
      <c r="EAS87" s="396"/>
      <c r="EAT87" s="392"/>
      <c r="EAU87" s="135"/>
      <c r="EAV87" s="135"/>
      <c r="EAW87" s="386"/>
      <c r="EAX87" s="135"/>
      <c r="EAY87" s="387"/>
      <c r="EAZ87" s="387"/>
      <c r="EBA87" s="383"/>
      <c r="EBB87" s="384"/>
      <c r="EBC87" s="28"/>
      <c r="EBD87" s="385"/>
      <c r="EBE87" s="396"/>
      <c r="EBF87" s="392"/>
      <c r="EBG87" s="135"/>
      <c r="EBH87" s="135"/>
      <c r="EBI87" s="386"/>
      <c r="EBJ87" s="135"/>
      <c r="EBK87" s="387"/>
      <c r="EBL87" s="387"/>
      <c r="EBM87" s="383"/>
      <c r="EBN87" s="384"/>
      <c r="EBO87" s="28"/>
      <c r="EBP87" s="385"/>
      <c r="EBQ87" s="396"/>
      <c r="EBR87" s="392"/>
      <c r="EBS87" s="135"/>
      <c r="EBT87" s="135"/>
      <c r="EBU87" s="386"/>
      <c r="EBV87" s="135"/>
      <c r="EBW87" s="387"/>
      <c r="EBX87" s="387"/>
      <c r="EBY87" s="383"/>
      <c r="EBZ87" s="384"/>
      <c r="ECA87" s="28"/>
      <c r="ECB87" s="385"/>
      <c r="ECC87" s="396"/>
      <c r="ECD87" s="392"/>
      <c r="ECE87" s="135"/>
      <c r="ECF87" s="135"/>
      <c r="ECG87" s="386"/>
      <c r="ECH87" s="135"/>
      <c r="ECI87" s="387"/>
      <c r="ECJ87" s="387"/>
      <c r="ECK87" s="383"/>
      <c r="ECL87" s="384"/>
      <c r="ECM87" s="28"/>
      <c r="ECN87" s="385"/>
      <c r="ECO87" s="396"/>
      <c r="ECP87" s="392"/>
      <c r="ECQ87" s="135"/>
      <c r="ECR87" s="135"/>
      <c r="ECS87" s="386"/>
      <c r="ECT87" s="135"/>
      <c r="ECU87" s="387"/>
      <c r="ECV87" s="387"/>
      <c r="ECW87" s="383"/>
      <c r="ECX87" s="384"/>
      <c r="ECY87" s="28"/>
      <c r="ECZ87" s="385"/>
      <c r="EDA87" s="396"/>
      <c r="EDB87" s="392"/>
      <c r="EDC87" s="135"/>
      <c r="EDD87" s="135"/>
      <c r="EDE87" s="386"/>
      <c r="EDF87" s="135"/>
      <c r="EDG87" s="387"/>
      <c r="EDH87" s="387"/>
      <c r="EDI87" s="383"/>
      <c r="EDJ87" s="384"/>
      <c r="EDK87" s="28"/>
      <c r="EDL87" s="385"/>
      <c r="EDM87" s="396"/>
      <c r="EDN87" s="392"/>
      <c r="EDO87" s="135"/>
      <c r="EDP87" s="135"/>
      <c r="EDQ87" s="386"/>
      <c r="EDR87" s="135"/>
      <c r="EDS87" s="387"/>
      <c r="EDT87" s="387"/>
      <c r="EDU87" s="383"/>
      <c r="EDV87" s="384"/>
      <c r="EDW87" s="28"/>
      <c r="EDX87" s="385"/>
      <c r="EDY87" s="396"/>
      <c r="EDZ87" s="392"/>
      <c r="EEA87" s="135"/>
      <c r="EEB87" s="135"/>
      <c r="EEC87" s="386"/>
      <c r="EED87" s="135"/>
      <c r="EEE87" s="387"/>
      <c r="EEF87" s="387"/>
      <c r="EEG87" s="383"/>
      <c r="EEH87" s="384"/>
      <c r="EEI87" s="28"/>
      <c r="EEJ87" s="385"/>
      <c r="EEK87" s="396"/>
      <c r="EEL87" s="392"/>
      <c r="EEM87" s="135"/>
      <c r="EEN87" s="135"/>
      <c r="EEO87" s="386"/>
      <c r="EEP87" s="135"/>
      <c r="EEQ87" s="387"/>
      <c r="EER87" s="387"/>
      <c r="EES87" s="383"/>
      <c r="EET87" s="384"/>
      <c r="EEU87" s="28"/>
      <c r="EEV87" s="385"/>
      <c r="EEW87" s="396"/>
      <c r="EEX87" s="392"/>
      <c r="EEY87" s="135"/>
      <c r="EEZ87" s="135"/>
      <c r="EFA87" s="386"/>
      <c r="EFB87" s="135"/>
      <c r="EFC87" s="387"/>
      <c r="EFD87" s="387"/>
      <c r="EFE87" s="383"/>
      <c r="EFF87" s="384"/>
      <c r="EFG87" s="28"/>
      <c r="EFH87" s="385"/>
      <c r="EFI87" s="396"/>
      <c r="EFJ87" s="392"/>
      <c r="EFK87" s="135"/>
      <c r="EFL87" s="135"/>
      <c r="EFM87" s="386"/>
      <c r="EFN87" s="135"/>
      <c r="EFO87" s="387"/>
      <c r="EFP87" s="387"/>
      <c r="EFQ87" s="383"/>
      <c r="EFR87" s="384"/>
      <c r="EFS87" s="28"/>
      <c r="EFT87" s="385"/>
      <c r="EFU87" s="396"/>
      <c r="EFV87" s="392"/>
      <c r="EFW87" s="135"/>
      <c r="EFX87" s="135"/>
      <c r="EFY87" s="386"/>
      <c r="EFZ87" s="135"/>
      <c r="EGA87" s="387"/>
      <c r="EGB87" s="387"/>
      <c r="EGC87" s="383"/>
      <c r="EGD87" s="384"/>
      <c r="EGE87" s="28"/>
      <c r="EGF87" s="385"/>
      <c r="EGG87" s="396"/>
      <c r="EGH87" s="392"/>
      <c r="EGI87" s="135"/>
      <c r="EGJ87" s="135"/>
      <c r="EGK87" s="386"/>
      <c r="EGL87" s="135"/>
      <c r="EGM87" s="387"/>
      <c r="EGN87" s="387"/>
      <c r="EGO87" s="383"/>
      <c r="EGP87" s="384"/>
      <c r="EGQ87" s="28"/>
      <c r="EGR87" s="385"/>
      <c r="EGS87" s="396"/>
      <c r="EGT87" s="392"/>
      <c r="EGU87" s="135"/>
      <c r="EGV87" s="135"/>
      <c r="EGW87" s="386"/>
      <c r="EGX87" s="135"/>
      <c r="EGY87" s="387"/>
      <c r="EGZ87" s="387"/>
      <c r="EHA87" s="383"/>
      <c r="EHB87" s="384"/>
      <c r="EHC87" s="28"/>
      <c r="EHD87" s="385"/>
      <c r="EHE87" s="396"/>
      <c r="EHF87" s="392"/>
      <c r="EHG87" s="135"/>
      <c r="EHH87" s="135"/>
      <c r="EHI87" s="386"/>
      <c r="EHJ87" s="135"/>
      <c r="EHK87" s="387"/>
      <c r="EHL87" s="387"/>
      <c r="EHM87" s="383"/>
      <c r="EHN87" s="384"/>
      <c r="EHO87" s="28"/>
      <c r="EHP87" s="385"/>
      <c r="EHQ87" s="396"/>
      <c r="EHR87" s="392"/>
      <c r="EHS87" s="135"/>
      <c r="EHT87" s="135"/>
      <c r="EHU87" s="386"/>
      <c r="EHV87" s="135"/>
      <c r="EHW87" s="387"/>
      <c r="EHX87" s="387"/>
      <c r="EHY87" s="383"/>
      <c r="EHZ87" s="384"/>
      <c r="EIA87" s="28"/>
      <c r="EIB87" s="385"/>
      <c r="EIC87" s="396"/>
      <c r="EID87" s="392"/>
      <c r="EIE87" s="135"/>
      <c r="EIF87" s="135"/>
      <c r="EIG87" s="386"/>
      <c r="EIH87" s="135"/>
      <c r="EII87" s="387"/>
      <c r="EIJ87" s="387"/>
      <c r="EIK87" s="383"/>
      <c r="EIL87" s="384"/>
      <c r="EIM87" s="28"/>
      <c r="EIN87" s="385"/>
      <c r="EIO87" s="396"/>
      <c r="EIP87" s="392"/>
      <c r="EIQ87" s="135"/>
      <c r="EIR87" s="135"/>
      <c r="EIS87" s="386"/>
      <c r="EIT87" s="135"/>
      <c r="EIU87" s="387"/>
      <c r="EIV87" s="387"/>
      <c r="EIW87" s="383"/>
      <c r="EIX87" s="384"/>
      <c r="EIY87" s="28"/>
      <c r="EIZ87" s="385"/>
      <c r="EJA87" s="396"/>
      <c r="EJB87" s="392"/>
      <c r="EJC87" s="135"/>
      <c r="EJD87" s="135"/>
      <c r="EJE87" s="386"/>
      <c r="EJF87" s="135"/>
      <c r="EJG87" s="387"/>
      <c r="EJH87" s="387"/>
      <c r="EJI87" s="383"/>
      <c r="EJJ87" s="384"/>
      <c r="EJK87" s="28"/>
      <c r="EJL87" s="385"/>
      <c r="EJM87" s="396"/>
      <c r="EJN87" s="392"/>
      <c r="EJO87" s="135"/>
      <c r="EJP87" s="135"/>
      <c r="EJQ87" s="386"/>
      <c r="EJR87" s="135"/>
      <c r="EJS87" s="387"/>
      <c r="EJT87" s="387"/>
      <c r="EJU87" s="383"/>
      <c r="EJV87" s="384"/>
      <c r="EJW87" s="28"/>
      <c r="EJX87" s="385"/>
      <c r="EJY87" s="396"/>
      <c r="EJZ87" s="392"/>
      <c r="EKA87" s="135"/>
      <c r="EKB87" s="135"/>
      <c r="EKC87" s="386"/>
      <c r="EKD87" s="135"/>
      <c r="EKE87" s="387"/>
      <c r="EKF87" s="387"/>
      <c r="EKG87" s="383"/>
      <c r="EKH87" s="384"/>
      <c r="EKI87" s="28"/>
      <c r="EKJ87" s="385"/>
      <c r="EKK87" s="396"/>
      <c r="EKL87" s="392"/>
      <c r="EKM87" s="135"/>
      <c r="EKN87" s="135"/>
      <c r="EKO87" s="386"/>
      <c r="EKP87" s="135"/>
      <c r="EKQ87" s="387"/>
      <c r="EKR87" s="387"/>
      <c r="EKS87" s="383"/>
      <c r="EKT87" s="384"/>
      <c r="EKU87" s="28"/>
      <c r="EKV87" s="385"/>
      <c r="EKW87" s="396"/>
      <c r="EKX87" s="392"/>
      <c r="EKY87" s="135"/>
      <c r="EKZ87" s="135"/>
      <c r="ELA87" s="386"/>
      <c r="ELB87" s="135"/>
      <c r="ELC87" s="387"/>
      <c r="ELD87" s="387"/>
      <c r="ELE87" s="383"/>
      <c r="ELF87" s="384"/>
      <c r="ELG87" s="28"/>
      <c r="ELH87" s="385"/>
      <c r="ELI87" s="396"/>
      <c r="ELJ87" s="392"/>
      <c r="ELK87" s="135"/>
      <c r="ELL87" s="135"/>
      <c r="ELM87" s="386"/>
      <c r="ELN87" s="135"/>
      <c r="ELO87" s="387"/>
      <c r="ELP87" s="387"/>
      <c r="ELQ87" s="383"/>
      <c r="ELR87" s="384"/>
      <c r="ELS87" s="28"/>
      <c r="ELT87" s="385"/>
      <c r="ELU87" s="396"/>
      <c r="ELV87" s="392"/>
      <c r="ELW87" s="135"/>
      <c r="ELX87" s="135"/>
      <c r="ELY87" s="386"/>
      <c r="ELZ87" s="135"/>
      <c r="EMA87" s="387"/>
      <c r="EMB87" s="387"/>
      <c r="EMC87" s="383"/>
      <c r="EMD87" s="384"/>
      <c r="EME87" s="28"/>
      <c r="EMF87" s="385"/>
      <c r="EMG87" s="396"/>
      <c r="EMH87" s="392"/>
      <c r="EMI87" s="135"/>
      <c r="EMJ87" s="135"/>
      <c r="EMK87" s="386"/>
      <c r="EML87" s="135"/>
      <c r="EMM87" s="387"/>
      <c r="EMN87" s="387"/>
      <c r="EMO87" s="383"/>
      <c r="EMP87" s="384"/>
      <c r="EMQ87" s="28"/>
      <c r="EMR87" s="385"/>
      <c r="EMS87" s="396"/>
      <c r="EMT87" s="392"/>
      <c r="EMU87" s="135"/>
      <c r="EMV87" s="135"/>
      <c r="EMW87" s="386"/>
      <c r="EMX87" s="135"/>
      <c r="EMY87" s="387"/>
      <c r="EMZ87" s="387"/>
      <c r="ENA87" s="383"/>
      <c r="ENB87" s="384"/>
      <c r="ENC87" s="28"/>
      <c r="END87" s="385"/>
      <c r="ENE87" s="396"/>
      <c r="ENF87" s="392"/>
      <c r="ENG87" s="135"/>
      <c r="ENH87" s="135"/>
      <c r="ENI87" s="386"/>
      <c r="ENJ87" s="135"/>
      <c r="ENK87" s="387"/>
      <c r="ENL87" s="387"/>
      <c r="ENM87" s="383"/>
      <c r="ENN87" s="384"/>
      <c r="ENO87" s="28"/>
      <c r="ENP87" s="385"/>
      <c r="ENQ87" s="396"/>
      <c r="ENR87" s="392"/>
      <c r="ENS87" s="135"/>
      <c r="ENT87" s="135"/>
      <c r="ENU87" s="386"/>
      <c r="ENV87" s="135"/>
      <c r="ENW87" s="387"/>
      <c r="ENX87" s="387"/>
      <c r="ENY87" s="383"/>
      <c r="ENZ87" s="384"/>
      <c r="EOA87" s="28"/>
      <c r="EOB87" s="385"/>
      <c r="EOC87" s="396"/>
      <c r="EOD87" s="392"/>
      <c r="EOE87" s="135"/>
      <c r="EOF87" s="135"/>
      <c r="EOG87" s="386"/>
      <c r="EOH87" s="135"/>
      <c r="EOI87" s="387"/>
      <c r="EOJ87" s="387"/>
      <c r="EOK87" s="383"/>
      <c r="EOL87" s="384"/>
      <c r="EOM87" s="28"/>
      <c r="EON87" s="385"/>
      <c r="EOO87" s="396"/>
      <c r="EOP87" s="392"/>
      <c r="EOQ87" s="135"/>
      <c r="EOR87" s="135"/>
      <c r="EOS87" s="386"/>
      <c r="EOT87" s="135"/>
      <c r="EOU87" s="387"/>
      <c r="EOV87" s="387"/>
      <c r="EOW87" s="383"/>
      <c r="EOX87" s="384"/>
      <c r="EOY87" s="28"/>
      <c r="EOZ87" s="385"/>
      <c r="EPA87" s="396"/>
      <c r="EPB87" s="392"/>
      <c r="EPC87" s="135"/>
      <c r="EPD87" s="135"/>
      <c r="EPE87" s="386"/>
      <c r="EPF87" s="135"/>
      <c r="EPG87" s="387"/>
      <c r="EPH87" s="387"/>
      <c r="EPI87" s="383"/>
      <c r="EPJ87" s="384"/>
      <c r="EPK87" s="28"/>
      <c r="EPL87" s="385"/>
      <c r="EPM87" s="396"/>
      <c r="EPN87" s="392"/>
      <c r="EPO87" s="135"/>
      <c r="EPP87" s="135"/>
      <c r="EPQ87" s="386"/>
      <c r="EPR87" s="135"/>
      <c r="EPS87" s="387"/>
      <c r="EPT87" s="387"/>
      <c r="EPU87" s="383"/>
      <c r="EPV87" s="384"/>
      <c r="EPW87" s="28"/>
      <c r="EPX87" s="385"/>
      <c r="EPY87" s="396"/>
      <c r="EPZ87" s="392"/>
      <c r="EQA87" s="135"/>
      <c r="EQB87" s="135"/>
      <c r="EQC87" s="386"/>
      <c r="EQD87" s="135"/>
      <c r="EQE87" s="387"/>
      <c r="EQF87" s="387"/>
      <c r="EQG87" s="383"/>
      <c r="EQH87" s="384"/>
      <c r="EQI87" s="28"/>
      <c r="EQJ87" s="385"/>
      <c r="EQK87" s="396"/>
      <c r="EQL87" s="392"/>
      <c r="EQM87" s="135"/>
      <c r="EQN87" s="135"/>
      <c r="EQO87" s="386"/>
      <c r="EQP87" s="135"/>
      <c r="EQQ87" s="387"/>
      <c r="EQR87" s="387"/>
      <c r="EQS87" s="383"/>
      <c r="EQT87" s="384"/>
      <c r="EQU87" s="28"/>
      <c r="EQV87" s="385"/>
      <c r="EQW87" s="396"/>
      <c r="EQX87" s="392"/>
      <c r="EQY87" s="135"/>
      <c r="EQZ87" s="135"/>
      <c r="ERA87" s="386"/>
      <c r="ERB87" s="135"/>
      <c r="ERC87" s="387"/>
      <c r="ERD87" s="387"/>
      <c r="ERE87" s="383"/>
      <c r="ERF87" s="384"/>
      <c r="ERG87" s="28"/>
      <c r="ERH87" s="385"/>
      <c r="ERI87" s="396"/>
      <c r="ERJ87" s="392"/>
      <c r="ERK87" s="135"/>
      <c r="ERL87" s="135"/>
      <c r="ERM87" s="386"/>
      <c r="ERN87" s="135"/>
      <c r="ERO87" s="387"/>
      <c r="ERP87" s="387"/>
      <c r="ERQ87" s="383"/>
      <c r="ERR87" s="384"/>
      <c r="ERS87" s="28"/>
      <c r="ERT87" s="385"/>
      <c r="ERU87" s="396"/>
      <c r="ERV87" s="392"/>
      <c r="ERW87" s="135"/>
      <c r="ERX87" s="135"/>
      <c r="ERY87" s="386"/>
      <c r="ERZ87" s="135"/>
      <c r="ESA87" s="387"/>
      <c r="ESB87" s="387"/>
      <c r="ESC87" s="383"/>
      <c r="ESD87" s="384"/>
      <c r="ESE87" s="28"/>
      <c r="ESF87" s="385"/>
      <c r="ESG87" s="396"/>
      <c r="ESH87" s="392"/>
      <c r="ESI87" s="135"/>
      <c r="ESJ87" s="135"/>
      <c r="ESK87" s="386"/>
      <c r="ESL87" s="135"/>
      <c r="ESM87" s="387"/>
      <c r="ESN87" s="387"/>
      <c r="ESO87" s="383"/>
      <c r="ESP87" s="384"/>
      <c r="ESQ87" s="28"/>
      <c r="ESR87" s="385"/>
      <c r="ESS87" s="396"/>
      <c r="EST87" s="392"/>
      <c r="ESU87" s="135"/>
      <c r="ESV87" s="135"/>
      <c r="ESW87" s="386"/>
      <c r="ESX87" s="135"/>
      <c r="ESY87" s="387"/>
      <c r="ESZ87" s="387"/>
      <c r="ETA87" s="383"/>
      <c r="ETB87" s="384"/>
      <c r="ETC87" s="28"/>
      <c r="ETD87" s="385"/>
      <c r="ETE87" s="396"/>
      <c r="ETF87" s="392"/>
      <c r="ETG87" s="135"/>
      <c r="ETH87" s="135"/>
      <c r="ETI87" s="386"/>
      <c r="ETJ87" s="135"/>
      <c r="ETK87" s="387"/>
      <c r="ETL87" s="387"/>
      <c r="ETM87" s="383"/>
      <c r="ETN87" s="384"/>
      <c r="ETO87" s="28"/>
      <c r="ETP87" s="385"/>
      <c r="ETQ87" s="396"/>
      <c r="ETR87" s="392"/>
      <c r="ETS87" s="135"/>
      <c r="ETT87" s="135"/>
      <c r="ETU87" s="386"/>
      <c r="ETV87" s="135"/>
      <c r="ETW87" s="387"/>
      <c r="ETX87" s="387"/>
      <c r="ETY87" s="383"/>
      <c r="ETZ87" s="384"/>
      <c r="EUA87" s="28"/>
      <c r="EUB87" s="385"/>
      <c r="EUC87" s="396"/>
      <c r="EUD87" s="392"/>
      <c r="EUE87" s="135"/>
      <c r="EUF87" s="135"/>
      <c r="EUG87" s="386"/>
      <c r="EUH87" s="135"/>
      <c r="EUI87" s="387"/>
      <c r="EUJ87" s="387"/>
      <c r="EUK87" s="383"/>
      <c r="EUL87" s="384"/>
      <c r="EUM87" s="28"/>
      <c r="EUN87" s="385"/>
      <c r="EUO87" s="396"/>
      <c r="EUP87" s="392"/>
      <c r="EUQ87" s="135"/>
      <c r="EUR87" s="135"/>
      <c r="EUS87" s="386"/>
      <c r="EUT87" s="135"/>
      <c r="EUU87" s="387"/>
      <c r="EUV87" s="387"/>
      <c r="EUW87" s="383"/>
      <c r="EUX87" s="384"/>
      <c r="EUY87" s="28"/>
      <c r="EUZ87" s="385"/>
      <c r="EVA87" s="396"/>
      <c r="EVB87" s="392"/>
      <c r="EVC87" s="135"/>
      <c r="EVD87" s="135"/>
      <c r="EVE87" s="386"/>
      <c r="EVF87" s="135"/>
      <c r="EVG87" s="387"/>
      <c r="EVH87" s="387"/>
      <c r="EVI87" s="383"/>
      <c r="EVJ87" s="384"/>
      <c r="EVK87" s="28"/>
      <c r="EVL87" s="385"/>
      <c r="EVM87" s="396"/>
      <c r="EVN87" s="392"/>
      <c r="EVO87" s="135"/>
      <c r="EVP87" s="135"/>
      <c r="EVQ87" s="386"/>
      <c r="EVR87" s="135"/>
      <c r="EVS87" s="387"/>
      <c r="EVT87" s="387"/>
      <c r="EVU87" s="383"/>
      <c r="EVV87" s="384"/>
      <c r="EVW87" s="28"/>
      <c r="EVX87" s="385"/>
      <c r="EVY87" s="396"/>
      <c r="EVZ87" s="392"/>
      <c r="EWA87" s="135"/>
      <c r="EWB87" s="135"/>
      <c r="EWC87" s="386"/>
      <c r="EWD87" s="135"/>
      <c r="EWE87" s="387"/>
      <c r="EWF87" s="387"/>
      <c r="EWG87" s="383"/>
      <c r="EWH87" s="384"/>
      <c r="EWI87" s="28"/>
      <c r="EWJ87" s="385"/>
      <c r="EWK87" s="396"/>
      <c r="EWL87" s="392"/>
      <c r="EWM87" s="135"/>
      <c r="EWN87" s="135"/>
      <c r="EWO87" s="386"/>
      <c r="EWP87" s="135"/>
      <c r="EWQ87" s="387"/>
      <c r="EWR87" s="387"/>
      <c r="EWS87" s="383"/>
      <c r="EWT87" s="384"/>
      <c r="EWU87" s="28"/>
      <c r="EWV87" s="385"/>
      <c r="EWW87" s="396"/>
      <c r="EWX87" s="392"/>
      <c r="EWY87" s="135"/>
      <c r="EWZ87" s="135"/>
      <c r="EXA87" s="386"/>
      <c r="EXB87" s="135"/>
      <c r="EXC87" s="387"/>
      <c r="EXD87" s="387"/>
      <c r="EXE87" s="383"/>
      <c r="EXF87" s="384"/>
      <c r="EXG87" s="28"/>
      <c r="EXH87" s="385"/>
      <c r="EXI87" s="396"/>
      <c r="EXJ87" s="392"/>
      <c r="EXK87" s="135"/>
      <c r="EXL87" s="135"/>
      <c r="EXM87" s="386"/>
      <c r="EXN87" s="135"/>
      <c r="EXO87" s="387"/>
      <c r="EXP87" s="387"/>
      <c r="EXQ87" s="383"/>
      <c r="EXR87" s="384"/>
      <c r="EXS87" s="28"/>
      <c r="EXT87" s="385"/>
      <c r="EXU87" s="396"/>
      <c r="EXV87" s="392"/>
      <c r="EXW87" s="135"/>
      <c r="EXX87" s="135"/>
      <c r="EXY87" s="386"/>
      <c r="EXZ87" s="135"/>
      <c r="EYA87" s="387"/>
      <c r="EYB87" s="387"/>
      <c r="EYC87" s="383"/>
      <c r="EYD87" s="384"/>
      <c r="EYE87" s="28"/>
      <c r="EYF87" s="385"/>
      <c r="EYG87" s="396"/>
      <c r="EYH87" s="392"/>
      <c r="EYI87" s="135"/>
      <c r="EYJ87" s="135"/>
      <c r="EYK87" s="386"/>
      <c r="EYL87" s="135"/>
      <c r="EYM87" s="387"/>
      <c r="EYN87" s="387"/>
      <c r="EYO87" s="383"/>
      <c r="EYP87" s="384"/>
      <c r="EYQ87" s="28"/>
      <c r="EYR87" s="385"/>
      <c r="EYS87" s="396"/>
      <c r="EYT87" s="392"/>
      <c r="EYU87" s="135"/>
      <c r="EYV87" s="135"/>
      <c r="EYW87" s="386"/>
      <c r="EYX87" s="135"/>
      <c r="EYY87" s="387"/>
      <c r="EYZ87" s="387"/>
      <c r="EZA87" s="383"/>
      <c r="EZB87" s="384"/>
      <c r="EZC87" s="28"/>
      <c r="EZD87" s="385"/>
      <c r="EZE87" s="396"/>
      <c r="EZF87" s="392"/>
      <c r="EZG87" s="135"/>
      <c r="EZH87" s="135"/>
      <c r="EZI87" s="386"/>
      <c r="EZJ87" s="135"/>
      <c r="EZK87" s="387"/>
      <c r="EZL87" s="387"/>
      <c r="EZM87" s="383"/>
      <c r="EZN87" s="384"/>
      <c r="EZO87" s="28"/>
      <c r="EZP87" s="385"/>
      <c r="EZQ87" s="396"/>
      <c r="EZR87" s="392"/>
      <c r="EZS87" s="135"/>
      <c r="EZT87" s="135"/>
      <c r="EZU87" s="386"/>
      <c r="EZV87" s="135"/>
      <c r="EZW87" s="387"/>
      <c r="EZX87" s="387"/>
      <c r="EZY87" s="383"/>
      <c r="EZZ87" s="384"/>
      <c r="FAA87" s="28"/>
      <c r="FAB87" s="385"/>
      <c r="FAC87" s="396"/>
      <c r="FAD87" s="392"/>
      <c r="FAE87" s="135"/>
      <c r="FAF87" s="135"/>
      <c r="FAG87" s="386"/>
      <c r="FAH87" s="135"/>
      <c r="FAI87" s="387"/>
      <c r="FAJ87" s="387"/>
      <c r="FAK87" s="383"/>
      <c r="FAL87" s="384"/>
      <c r="FAM87" s="28"/>
      <c r="FAN87" s="385"/>
      <c r="FAO87" s="396"/>
      <c r="FAP87" s="392"/>
      <c r="FAQ87" s="135"/>
      <c r="FAR87" s="135"/>
      <c r="FAS87" s="386"/>
      <c r="FAT87" s="135"/>
      <c r="FAU87" s="387"/>
      <c r="FAV87" s="387"/>
      <c r="FAW87" s="383"/>
      <c r="FAX87" s="384"/>
      <c r="FAY87" s="28"/>
      <c r="FAZ87" s="385"/>
      <c r="FBA87" s="396"/>
      <c r="FBB87" s="392"/>
      <c r="FBC87" s="135"/>
      <c r="FBD87" s="135"/>
      <c r="FBE87" s="386"/>
      <c r="FBF87" s="135"/>
      <c r="FBG87" s="387"/>
      <c r="FBH87" s="387"/>
      <c r="FBI87" s="383"/>
      <c r="FBJ87" s="384"/>
      <c r="FBK87" s="28"/>
      <c r="FBL87" s="385"/>
      <c r="FBM87" s="396"/>
      <c r="FBN87" s="392"/>
      <c r="FBO87" s="135"/>
      <c r="FBP87" s="135"/>
      <c r="FBQ87" s="386"/>
      <c r="FBR87" s="135"/>
      <c r="FBS87" s="387"/>
      <c r="FBT87" s="387"/>
      <c r="FBU87" s="383"/>
      <c r="FBV87" s="384"/>
      <c r="FBW87" s="28"/>
      <c r="FBX87" s="385"/>
      <c r="FBY87" s="396"/>
      <c r="FBZ87" s="392"/>
      <c r="FCA87" s="135"/>
      <c r="FCB87" s="135"/>
      <c r="FCC87" s="386"/>
      <c r="FCD87" s="135"/>
      <c r="FCE87" s="387"/>
      <c r="FCF87" s="387"/>
      <c r="FCG87" s="383"/>
      <c r="FCH87" s="384"/>
      <c r="FCI87" s="28"/>
      <c r="FCJ87" s="385"/>
      <c r="FCK87" s="396"/>
      <c r="FCL87" s="392"/>
      <c r="FCM87" s="135"/>
      <c r="FCN87" s="135"/>
      <c r="FCO87" s="386"/>
      <c r="FCP87" s="135"/>
      <c r="FCQ87" s="387"/>
      <c r="FCR87" s="387"/>
      <c r="FCS87" s="383"/>
      <c r="FCT87" s="384"/>
      <c r="FCU87" s="28"/>
      <c r="FCV87" s="385"/>
      <c r="FCW87" s="396"/>
      <c r="FCX87" s="392"/>
      <c r="FCY87" s="135"/>
      <c r="FCZ87" s="135"/>
      <c r="FDA87" s="386"/>
      <c r="FDB87" s="135"/>
      <c r="FDC87" s="387"/>
      <c r="FDD87" s="387"/>
      <c r="FDE87" s="383"/>
      <c r="FDF87" s="384"/>
      <c r="FDG87" s="28"/>
      <c r="FDH87" s="385"/>
      <c r="FDI87" s="396"/>
      <c r="FDJ87" s="392"/>
      <c r="FDK87" s="135"/>
      <c r="FDL87" s="135"/>
      <c r="FDM87" s="386"/>
      <c r="FDN87" s="135"/>
      <c r="FDO87" s="387"/>
      <c r="FDP87" s="387"/>
      <c r="FDQ87" s="383"/>
      <c r="FDR87" s="384"/>
      <c r="FDS87" s="28"/>
      <c r="FDT87" s="385"/>
      <c r="FDU87" s="396"/>
      <c r="FDV87" s="392"/>
      <c r="FDW87" s="135"/>
      <c r="FDX87" s="135"/>
      <c r="FDY87" s="386"/>
      <c r="FDZ87" s="135"/>
      <c r="FEA87" s="387"/>
      <c r="FEB87" s="387"/>
      <c r="FEC87" s="383"/>
      <c r="FED87" s="384"/>
      <c r="FEE87" s="28"/>
      <c r="FEF87" s="385"/>
      <c r="FEG87" s="396"/>
      <c r="FEH87" s="392"/>
      <c r="FEI87" s="135"/>
      <c r="FEJ87" s="135"/>
      <c r="FEK87" s="386"/>
      <c r="FEL87" s="135"/>
      <c r="FEM87" s="387"/>
      <c r="FEN87" s="387"/>
      <c r="FEO87" s="383"/>
      <c r="FEP87" s="384"/>
      <c r="FEQ87" s="28"/>
      <c r="FER87" s="385"/>
      <c r="FES87" s="396"/>
      <c r="FET87" s="392"/>
      <c r="FEU87" s="135"/>
      <c r="FEV87" s="135"/>
      <c r="FEW87" s="386"/>
      <c r="FEX87" s="135"/>
      <c r="FEY87" s="387"/>
      <c r="FEZ87" s="387"/>
      <c r="FFA87" s="383"/>
      <c r="FFB87" s="384"/>
      <c r="FFC87" s="28"/>
      <c r="FFD87" s="385"/>
      <c r="FFE87" s="396"/>
      <c r="FFF87" s="392"/>
      <c r="FFG87" s="135"/>
      <c r="FFH87" s="135"/>
      <c r="FFI87" s="386"/>
      <c r="FFJ87" s="135"/>
      <c r="FFK87" s="387"/>
      <c r="FFL87" s="387"/>
      <c r="FFM87" s="383"/>
      <c r="FFN87" s="384"/>
      <c r="FFO87" s="28"/>
      <c r="FFP87" s="385"/>
      <c r="FFQ87" s="396"/>
      <c r="FFR87" s="392"/>
      <c r="FFS87" s="135"/>
      <c r="FFT87" s="135"/>
      <c r="FFU87" s="386"/>
      <c r="FFV87" s="135"/>
      <c r="FFW87" s="387"/>
      <c r="FFX87" s="387"/>
      <c r="FFY87" s="383"/>
      <c r="FFZ87" s="384"/>
      <c r="FGA87" s="28"/>
      <c r="FGB87" s="385"/>
      <c r="FGC87" s="396"/>
      <c r="FGD87" s="392"/>
      <c r="FGE87" s="135"/>
      <c r="FGF87" s="135"/>
      <c r="FGG87" s="386"/>
      <c r="FGH87" s="135"/>
      <c r="FGI87" s="387"/>
      <c r="FGJ87" s="387"/>
      <c r="FGK87" s="383"/>
      <c r="FGL87" s="384"/>
      <c r="FGM87" s="28"/>
      <c r="FGN87" s="385"/>
      <c r="FGO87" s="396"/>
      <c r="FGP87" s="392"/>
      <c r="FGQ87" s="135"/>
      <c r="FGR87" s="135"/>
      <c r="FGS87" s="386"/>
      <c r="FGT87" s="135"/>
      <c r="FGU87" s="387"/>
      <c r="FGV87" s="387"/>
      <c r="FGW87" s="383"/>
      <c r="FGX87" s="384"/>
      <c r="FGY87" s="28"/>
      <c r="FGZ87" s="385"/>
      <c r="FHA87" s="396"/>
      <c r="FHB87" s="392"/>
      <c r="FHC87" s="135"/>
      <c r="FHD87" s="135"/>
      <c r="FHE87" s="386"/>
      <c r="FHF87" s="135"/>
      <c r="FHG87" s="387"/>
      <c r="FHH87" s="387"/>
      <c r="FHI87" s="383"/>
      <c r="FHJ87" s="384"/>
      <c r="FHK87" s="28"/>
      <c r="FHL87" s="385"/>
      <c r="FHM87" s="396"/>
      <c r="FHN87" s="392"/>
      <c r="FHO87" s="135"/>
      <c r="FHP87" s="135"/>
      <c r="FHQ87" s="386"/>
      <c r="FHR87" s="135"/>
      <c r="FHS87" s="387"/>
      <c r="FHT87" s="387"/>
      <c r="FHU87" s="383"/>
      <c r="FHV87" s="384"/>
      <c r="FHW87" s="28"/>
      <c r="FHX87" s="385"/>
      <c r="FHY87" s="396"/>
      <c r="FHZ87" s="392"/>
      <c r="FIA87" s="135"/>
      <c r="FIB87" s="135"/>
      <c r="FIC87" s="386"/>
      <c r="FID87" s="135"/>
      <c r="FIE87" s="387"/>
      <c r="FIF87" s="387"/>
      <c r="FIG87" s="383"/>
      <c r="FIH87" s="384"/>
      <c r="FII87" s="28"/>
      <c r="FIJ87" s="385"/>
      <c r="FIK87" s="396"/>
      <c r="FIL87" s="392"/>
      <c r="FIM87" s="135"/>
      <c r="FIN87" s="135"/>
      <c r="FIO87" s="386"/>
      <c r="FIP87" s="135"/>
      <c r="FIQ87" s="387"/>
      <c r="FIR87" s="387"/>
      <c r="FIS87" s="383"/>
      <c r="FIT87" s="384"/>
      <c r="FIU87" s="28"/>
      <c r="FIV87" s="385"/>
      <c r="FIW87" s="396"/>
      <c r="FIX87" s="392"/>
      <c r="FIY87" s="135"/>
      <c r="FIZ87" s="135"/>
      <c r="FJA87" s="386"/>
      <c r="FJB87" s="135"/>
      <c r="FJC87" s="387"/>
      <c r="FJD87" s="387"/>
      <c r="FJE87" s="383"/>
      <c r="FJF87" s="384"/>
      <c r="FJG87" s="28"/>
      <c r="FJH87" s="385"/>
      <c r="FJI87" s="396"/>
      <c r="FJJ87" s="392"/>
      <c r="FJK87" s="135"/>
      <c r="FJL87" s="135"/>
      <c r="FJM87" s="386"/>
      <c r="FJN87" s="135"/>
      <c r="FJO87" s="387"/>
      <c r="FJP87" s="387"/>
      <c r="FJQ87" s="383"/>
      <c r="FJR87" s="384"/>
      <c r="FJS87" s="28"/>
      <c r="FJT87" s="385"/>
      <c r="FJU87" s="396"/>
      <c r="FJV87" s="392"/>
      <c r="FJW87" s="135"/>
      <c r="FJX87" s="135"/>
      <c r="FJY87" s="386"/>
      <c r="FJZ87" s="135"/>
      <c r="FKA87" s="387"/>
      <c r="FKB87" s="387"/>
      <c r="FKC87" s="383"/>
      <c r="FKD87" s="384"/>
      <c r="FKE87" s="28"/>
      <c r="FKF87" s="385"/>
      <c r="FKG87" s="396"/>
      <c r="FKH87" s="392"/>
      <c r="FKI87" s="135"/>
      <c r="FKJ87" s="135"/>
      <c r="FKK87" s="386"/>
      <c r="FKL87" s="135"/>
      <c r="FKM87" s="387"/>
      <c r="FKN87" s="387"/>
      <c r="FKO87" s="383"/>
      <c r="FKP87" s="384"/>
      <c r="FKQ87" s="28"/>
      <c r="FKR87" s="385"/>
      <c r="FKS87" s="396"/>
      <c r="FKT87" s="392"/>
      <c r="FKU87" s="135"/>
      <c r="FKV87" s="135"/>
      <c r="FKW87" s="386"/>
      <c r="FKX87" s="135"/>
      <c r="FKY87" s="387"/>
      <c r="FKZ87" s="387"/>
      <c r="FLA87" s="383"/>
      <c r="FLB87" s="384"/>
      <c r="FLC87" s="28"/>
      <c r="FLD87" s="385"/>
      <c r="FLE87" s="396"/>
      <c r="FLF87" s="392"/>
      <c r="FLG87" s="135"/>
      <c r="FLH87" s="135"/>
      <c r="FLI87" s="386"/>
      <c r="FLJ87" s="135"/>
      <c r="FLK87" s="387"/>
      <c r="FLL87" s="387"/>
      <c r="FLM87" s="383"/>
      <c r="FLN87" s="384"/>
      <c r="FLO87" s="28"/>
      <c r="FLP87" s="385"/>
      <c r="FLQ87" s="396"/>
      <c r="FLR87" s="392"/>
      <c r="FLS87" s="135"/>
      <c r="FLT87" s="135"/>
      <c r="FLU87" s="386"/>
      <c r="FLV87" s="135"/>
      <c r="FLW87" s="387"/>
      <c r="FLX87" s="387"/>
      <c r="FLY87" s="383"/>
      <c r="FLZ87" s="384"/>
      <c r="FMA87" s="28"/>
      <c r="FMB87" s="385"/>
      <c r="FMC87" s="396"/>
      <c r="FMD87" s="392"/>
      <c r="FME87" s="135"/>
      <c r="FMF87" s="135"/>
      <c r="FMG87" s="386"/>
      <c r="FMH87" s="135"/>
      <c r="FMI87" s="387"/>
      <c r="FMJ87" s="387"/>
      <c r="FMK87" s="383"/>
      <c r="FML87" s="384"/>
      <c r="FMM87" s="28"/>
      <c r="FMN87" s="385"/>
      <c r="FMO87" s="396"/>
      <c r="FMP87" s="392"/>
      <c r="FMQ87" s="135"/>
      <c r="FMR87" s="135"/>
      <c r="FMS87" s="386"/>
      <c r="FMT87" s="135"/>
      <c r="FMU87" s="387"/>
      <c r="FMV87" s="387"/>
      <c r="FMW87" s="383"/>
      <c r="FMX87" s="384"/>
      <c r="FMY87" s="28"/>
      <c r="FMZ87" s="385"/>
      <c r="FNA87" s="396"/>
      <c r="FNB87" s="392"/>
      <c r="FNC87" s="135"/>
      <c r="FND87" s="135"/>
      <c r="FNE87" s="386"/>
      <c r="FNF87" s="135"/>
      <c r="FNG87" s="387"/>
      <c r="FNH87" s="387"/>
      <c r="FNI87" s="383"/>
      <c r="FNJ87" s="384"/>
      <c r="FNK87" s="28"/>
      <c r="FNL87" s="385"/>
      <c r="FNM87" s="396"/>
      <c r="FNN87" s="392"/>
      <c r="FNO87" s="135"/>
      <c r="FNP87" s="135"/>
      <c r="FNQ87" s="386"/>
      <c r="FNR87" s="135"/>
      <c r="FNS87" s="387"/>
      <c r="FNT87" s="387"/>
      <c r="FNU87" s="383"/>
      <c r="FNV87" s="384"/>
      <c r="FNW87" s="28"/>
      <c r="FNX87" s="385"/>
      <c r="FNY87" s="396"/>
      <c r="FNZ87" s="392"/>
      <c r="FOA87" s="135"/>
      <c r="FOB87" s="135"/>
      <c r="FOC87" s="386"/>
      <c r="FOD87" s="135"/>
      <c r="FOE87" s="387"/>
      <c r="FOF87" s="387"/>
      <c r="FOG87" s="383"/>
      <c r="FOH87" s="384"/>
      <c r="FOI87" s="28"/>
      <c r="FOJ87" s="385"/>
      <c r="FOK87" s="396"/>
      <c r="FOL87" s="392"/>
      <c r="FOM87" s="135"/>
      <c r="FON87" s="135"/>
      <c r="FOO87" s="386"/>
      <c r="FOP87" s="135"/>
      <c r="FOQ87" s="387"/>
      <c r="FOR87" s="387"/>
      <c r="FOS87" s="383"/>
      <c r="FOT87" s="384"/>
      <c r="FOU87" s="28"/>
      <c r="FOV87" s="385"/>
      <c r="FOW87" s="396"/>
      <c r="FOX87" s="392"/>
      <c r="FOY87" s="135"/>
      <c r="FOZ87" s="135"/>
      <c r="FPA87" s="386"/>
      <c r="FPB87" s="135"/>
      <c r="FPC87" s="387"/>
      <c r="FPD87" s="387"/>
      <c r="FPE87" s="383"/>
      <c r="FPF87" s="384"/>
      <c r="FPG87" s="28"/>
      <c r="FPH87" s="385"/>
      <c r="FPI87" s="396"/>
      <c r="FPJ87" s="392"/>
      <c r="FPK87" s="135"/>
      <c r="FPL87" s="135"/>
      <c r="FPM87" s="386"/>
      <c r="FPN87" s="135"/>
      <c r="FPO87" s="387"/>
      <c r="FPP87" s="387"/>
      <c r="FPQ87" s="383"/>
      <c r="FPR87" s="384"/>
      <c r="FPS87" s="28"/>
      <c r="FPT87" s="385"/>
      <c r="FPU87" s="396"/>
      <c r="FPV87" s="392"/>
      <c r="FPW87" s="135"/>
      <c r="FPX87" s="135"/>
      <c r="FPY87" s="386"/>
      <c r="FPZ87" s="135"/>
      <c r="FQA87" s="387"/>
      <c r="FQB87" s="387"/>
      <c r="FQC87" s="383"/>
      <c r="FQD87" s="384"/>
      <c r="FQE87" s="28"/>
      <c r="FQF87" s="385"/>
      <c r="FQG87" s="396"/>
      <c r="FQH87" s="392"/>
      <c r="FQI87" s="135"/>
      <c r="FQJ87" s="135"/>
      <c r="FQK87" s="386"/>
      <c r="FQL87" s="135"/>
      <c r="FQM87" s="387"/>
      <c r="FQN87" s="387"/>
      <c r="FQO87" s="383"/>
      <c r="FQP87" s="384"/>
      <c r="FQQ87" s="28"/>
      <c r="FQR87" s="385"/>
      <c r="FQS87" s="396"/>
      <c r="FQT87" s="392"/>
      <c r="FQU87" s="135"/>
      <c r="FQV87" s="135"/>
      <c r="FQW87" s="386"/>
      <c r="FQX87" s="135"/>
      <c r="FQY87" s="387"/>
      <c r="FQZ87" s="387"/>
      <c r="FRA87" s="383"/>
      <c r="FRB87" s="384"/>
      <c r="FRC87" s="28"/>
      <c r="FRD87" s="385"/>
      <c r="FRE87" s="396"/>
      <c r="FRF87" s="392"/>
      <c r="FRG87" s="135"/>
      <c r="FRH87" s="135"/>
      <c r="FRI87" s="386"/>
      <c r="FRJ87" s="135"/>
      <c r="FRK87" s="387"/>
      <c r="FRL87" s="387"/>
      <c r="FRM87" s="383"/>
      <c r="FRN87" s="384"/>
      <c r="FRO87" s="28"/>
      <c r="FRP87" s="385"/>
      <c r="FRQ87" s="396"/>
      <c r="FRR87" s="392"/>
      <c r="FRS87" s="135"/>
      <c r="FRT87" s="135"/>
      <c r="FRU87" s="386"/>
      <c r="FRV87" s="135"/>
      <c r="FRW87" s="387"/>
      <c r="FRX87" s="387"/>
      <c r="FRY87" s="383"/>
      <c r="FRZ87" s="384"/>
      <c r="FSA87" s="28"/>
      <c r="FSB87" s="385"/>
      <c r="FSC87" s="396"/>
      <c r="FSD87" s="392"/>
      <c r="FSE87" s="135"/>
      <c r="FSF87" s="135"/>
      <c r="FSG87" s="386"/>
      <c r="FSH87" s="135"/>
      <c r="FSI87" s="387"/>
      <c r="FSJ87" s="387"/>
      <c r="FSK87" s="383"/>
      <c r="FSL87" s="384"/>
      <c r="FSM87" s="28"/>
      <c r="FSN87" s="385"/>
      <c r="FSO87" s="396"/>
      <c r="FSP87" s="392"/>
      <c r="FSQ87" s="135"/>
      <c r="FSR87" s="135"/>
      <c r="FSS87" s="386"/>
      <c r="FST87" s="135"/>
      <c r="FSU87" s="387"/>
      <c r="FSV87" s="387"/>
      <c r="FSW87" s="383"/>
      <c r="FSX87" s="384"/>
      <c r="FSY87" s="28"/>
      <c r="FSZ87" s="385"/>
      <c r="FTA87" s="396"/>
      <c r="FTB87" s="392"/>
      <c r="FTC87" s="135"/>
      <c r="FTD87" s="135"/>
      <c r="FTE87" s="386"/>
      <c r="FTF87" s="135"/>
      <c r="FTG87" s="387"/>
      <c r="FTH87" s="387"/>
      <c r="FTI87" s="383"/>
      <c r="FTJ87" s="384"/>
      <c r="FTK87" s="28"/>
      <c r="FTL87" s="385"/>
      <c r="FTM87" s="396"/>
      <c r="FTN87" s="392"/>
      <c r="FTO87" s="135"/>
      <c r="FTP87" s="135"/>
      <c r="FTQ87" s="386"/>
      <c r="FTR87" s="135"/>
      <c r="FTS87" s="387"/>
      <c r="FTT87" s="387"/>
      <c r="FTU87" s="383"/>
      <c r="FTV87" s="384"/>
      <c r="FTW87" s="28"/>
      <c r="FTX87" s="385"/>
      <c r="FTY87" s="396"/>
      <c r="FTZ87" s="392"/>
      <c r="FUA87" s="135"/>
      <c r="FUB87" s="135"/>
      <c r="FUC87" s="386"/>
      <c r="FUD87" s="135"/>
      <c r="FUE87" s="387"/>
      <c r="FUF87" s="387"/>
      <c r="FUG87" s="383"/>
      <c r="FUH87" s="384"/>
      <c r="FUI87" s="28"/>
      <c r="FUJ87" s="385"/>
      <c r="FUK87" s="396"/>
      <c r="FUL87" s="392"/>
      <c r="FUM87" s="135"/>
      <c r="FUN87" s="135"/>
      <c r="FUO87" s="386"/>
      <c r="FUP87" s="135"/>
      <c r="FUQ87" s="387"/>
      <c r="FUR87" s="387"/>
      <c r="FUS87" s="383"/>
      <c r="FUT87" s="384"/>
      <c r="FUU87" s="28"/>
      <c r="FUV87" s="385"/>
      <c r="FUW87" s="396"/>
      <c r="FUX87" s="392"/>
      <c r="FUY87" s="135"/>
      <c r="FUZ87" s="135"/>
      <c r="FVA87" s="386"/>
      <c r="FVB87" s="135"/>
      <c r="FVC87" s="387"/>
      <c r="FVD87" s="387"/>
      <c r="FVE87" s="383"/>
      <c r="FVF87" s="384"/>
      <c r="FVG87" s="28"/>
      <c r="FVH87" s="385"/>
      <c r="FVI87" s="396"/>
      <c r="FVJ87" s="392"/>
      <c r="FVK87" s="135"/>
      <c r="FVL87" s="135"/>
      <c r="FVM87" s="386"/>
      <c r="FVN87" s="135"/>
      <c r="FVO87" s="387"/>
      <c r="FVP87" s="387"/>
      <c r="FVQ87" s="383"/>
      <c r="FVR87" s="384"/>
      <c r="FVS87" s="28"/>
      <c r="FVT87" s="385"/>
      <c r="FVU87" s="396"/>
      <c r="FVV87" s="392"/>
      <c r="FVW87" s="135"/>
      <c r="FVX87" s="135"/>
      <c r="FVY87" s="386"/>
      <c r="FVZ87" s="135"/>
      <c r="FWA87" s="387"/>
      <c r="FWB87" s="387"/>
      <c r="FWC87" s="383"/>
      <c r="FWD87" s="384"/>
      <c r="FWE87" s="28"/>
      <c r="FWF87" s="385"/>
      <c r="FWG87" s="396"/>
      <c r="FWH87" s="392"/>
      <c r="FWI87" s="135"/>
      <c r="FWJ87" s="135"/>
      <c r="FWK87" s="386"/>
      <c r="FWL87" s="135"/>
      <c r="FWM87" s="387"/>
      <c r="FWN87" s="387"/>
      <c r="FWO87" s="383"/>
      <c r="FWP87" s="384"/>
      <c r="FWQ87" s="28"/>
      <c r="FWR87" s="385"/>
      <c r="FWS87" s="396"/>
      <c r="FWT87" s="392"/>
      <c r="FWU87" s="135"/>
      <c r="FWV87" s="135"/>
      <c r="FWW87" s="386"/>
      <c r="FWX87" s="135"/>
      <c r="FWY87" s="387"/>
      <c r="FWZ87" s="387"/>
      <c r="FXA87" s="383"/>
      <c r="FXB87" s="384"/>
      <c r="FXC87" s="28"/>
      <c r="FXD87" s="385"/>
      <c r="FXE87" s="396"/>
      <c r="FXF87" s="392"/>
      <c r="FXG87" s="135"/>
      <c r="FXH87" s="135"/>
      <c r="FXI87" s="386"/>
      <c r="FXJ87" s="135"/>
      <c r="FXK87" s="387"/>
      <c r="FXL87" s="387"/>
      <c r="FXM87" s="383"/>
      <c r="FXN87" s="384"/>
      <c r="FXO87" s="28"/>
      <c r="FXP87" s="385"/>
      <c r="FXQ87" s="396"/>
      <c r="FXR87" s="392"/>
      <c r="FXS87" s="135"/>
      <c r="FXT87" s="135"/>
      <c r="FXU87" s="386"/>
      <c r="FXV87" s="135"/>
      <c r="FXW87" s="387"/>
      <c r="FXX87" s="387"/>
      <c r="FXY87" s="383"/>
      <c r="FXZ87" s="384"/>
      <c r="FYA87" s="28"/>
      <c r="FYB87" s="385"/>
      <c r="FYC87" s="396"/>
      <c r="FYD87" s="392"/>
      <c r="FYE87" s="135"/>
      <c r="FYF87" s="135"/>
      <c r="FYG87" s="386"/>
      <c r="FYH87" s="135"/>
      <c r="FYI87" s="387"/>
      <c r="FYJ87" s="387"/>
      <c r="FYK87" s="383"/>
      <c r="FYL87" s="384"/>
      <c r="FYM87" s="28"/>
      <c r="FYN87" s="385"/>
      <c r="FYO87" s="396"/>
      <c r="FYP87" s="392"/>
      <c r="FYQ87" s="135"/>
      <c r="FYR87" s="135"/>
      <c r="FYS87" s="386"/>
      <c r="FYT87" s="135"/>
      <c r="FYU87" s="387"/>
      <c r="FYV87" s="387"/>
      <c r="FYW87" s="383"/>
      <c r="FYX87" s="384"/>
      <c r="FYY87" s="28"/>
      <c r="FYZ87" s="385"/>
      <c r="FZA87" s="396"/>
      <c r="FZB87" s="392"/>
      <c r="FZC87" s="135"/>
      <c r="FZD87" s="135"/>
      <c r="FZE87" s="386"/>
      <c r="FZF87" s="135"/>
      <c r="FZG87" s="387"/>
      <c r="FZH87" s="387"/>
      <c r="FZI87" s="383"/>
      <c r="FZJ87" s="384"/>
      <c r="FZK87" s="28"/>
      <c r="FZL87" s="385"/>
      <c r="FZM87" s="396"/>
      <c r="FZN87" s="392"/>
      <c r="FZO87" s="135"/>
      <c r="FZP87" s="135"/>
      <c r="FZQ87" s="386"/>
      <c r="FZR87" s="135"/>
      <c r="FZS87" s="387"/>
      <c r="FZT87" s="387"/>
      <c r="FZU87" s="383"/>
      <c r="FZV87" s="384"/>
      <c r="FZW87" s="28"/>
      <c r="FZX87" s="385"/>
      <c r="FZY87" s="396"/>
      <c r="FZZ87" s="392"/>
      <c r="GAA87" s="135"/>
      <c r="GAB87" s="135"/>
      <c r="GAC87" s="386"/>
      <c r="GAD87" s="135"/>
      <c r="GAE87" s="387"/>
      <c r="GAF87" s="387"/>
      <c r="GAG87" s="383"/>
      <c r="GAH87" s="384"/>
      <c r="GAI87" s="28"/>
      <c r="GAJ87" s="385"/>
      <c r="GAK87" s="396"/>
      <c r="GAL87" s="392"/>
      <c r="GAM87" s="135"/>
      <c r="GAN87" s="135"/>
      <c r="GAO87" s="386"/>
      <c r="GAP87" s="135"/>
      <c r="GAQ87" s="387"/>
      <c r="GAR87" s="387"/>
      <c r="GAS87" s="383"/>
      <c r="GAT87" s="384"/>
      <c r="GAU87" s="28"/>
      <c r="GAV87" s="385"/>
      <c r="GAW87" s="396"/>
      <c r="GAX87" s="392"/>
      <c r="GAY87" s="135"/>
      <c r="GAZ87" s="135"/>
      <c r="GBA87" s="386"/>
      <c r="GBB87" s="135"/>
      <c r="GBC87" s="387"/>
      <c r="GBD87" s="387"/>
      <c r="GBE87" s="383"/>
      <c r="GBF87" s="384"/>
      <c r="GBG87" s="28"/>
      <c r="GBH87" s="385"/>
      <c r="GBI87" s="396"/>
      <c r="GBJ87" s="392"/>
      <c r="GBK87" s="135"/>
      <c r="GBL87" s="135"/>
      <c r="GBM87" s="386"/>
      <c r="GBN87" s="135"/>
      <c r="GBO87" s="387"/>
      <c r="GBP87" s="387"/>
      <c r="GBQ87" s="383"/>
      <c r="GBR87" s="384"/>
      <c r="GBS87" s="28"/>
      <c r="GBT87" s="385"/>
      <c r="GBU87" s="396"/>
      <c r="GBV87" s="392"/>
      <c r="GBW87" s="135"/>
      <c r="GBX87" s="135"/>
      <c r="GBY87" s="386"/>
      <c r="GBZ87" s="135"/>
      <c r="GCA87" s="387"/>
      <c r="GCB87" s="387"/>
      <c r="GCC87" s="383"/>
      <c r="GCD87" s="384"/>
      <c r="GCE87" s="28"/>
      <c r="GCF87" s="385"/>
      <c r="GCG87" s="396"/>
      <c r="GCH87" s="392"/>
      <c r="GCI87" s="135"/>
      <c r="GCJ87" s="135"/>
      <c r="GCK87" s="386"/>
      <c r="GCL87" s="135"/>
      <c r="GCM87" s="387"/>
      <c r="GCN87" s="387"/>
      <c r="GCO87" s="383"/>
      <c r="GCP87" s="384"/>
      <c r="GCQ87" s="28"/>
      <c r="GCR87" s="385"/>
      <c r="GCS87" s="396"/>
      <c r="GCT87" s="392"/>
      <c r="GCU87" s="135"/>
      <c r="GCV87" s="135"/>
      <c r="GCW87" s="386"/>
      <c r="GCX87" s="135"/>
      <c r="GCY87" s="387"/>
      <c r="GCZ87" s="387"/>
      <c r="GDA87" s="383"/>
      <c r="GDB87" s="384"/>
      <c r="GDC87" s="28"/>
      <c r="GDD87" s="385"/>
      <c r="GDE87" s="396"/>
      <c r="GDF87" s="392"/>
      <c r="GDG87" s="135"/>
      <c r="GDH87" s="135"/>
      <c r="GDI87" s="386"/>
      <c r="GDJ87" s="135"/>
      <c r="GDK87" s="387"/>
      <c r="GDL87" s="387"/>
      <c r="GDM87" s="383"/>
      <c r="GDN87" s="384"/>
      <c r="GDO87" s="28"/>
      <c r="GDP87" s="385"/>
      <c r="GDQ87" s="396"/>
      <c r="GDR87" s="392"/>
      <c r="GDS87" s="135"/>
      <c r="GDT87" s="135"/>
      <c r="GDU87" s="386"/>
      <c r="GDV87" s="135"/>
      <c r="GDW87" s="387"/>
      <c r="GDX87" s="387"/>
      <c r="GDY87" s="383"/>
      <c r="GDZ87" s="384"/>
      <c r="GEA87" s="28"/>
      <c r="GEB87" s="385"/>
      <c r="GEC87" s="396"/>
      <c r="GED87" s="392"/>
      <c r="GEE87" s="135"/>
      <c r="GEF87" s="135"/>
      <c r="GEG87" s="386"/>
      <c r="GEH87" s="135"/>
      <c r="GEI87" s="387"/>
      <c r="GEJ87" s="387"/>
      <c r="GEK87" s="383"/>
      <c r="GEL87" s="384"/>
      <c r="GEM87" s="28"/>
      <c r="GEN87" s="385"/>
      <c r="GEO87" s="396"/>
      <c r="GEP87" s="392"/>
      <c r="GEQ87" s="135"/>
      <c r="GER87" s="135"/>
      <c r="GES87" s="386"/>
      <c r="GET87" s="135"/>
      <c r="GEU87" s="387"/>
      <c r="GEV87" s="387"/>
      <c r="GEW87" s="383"/>
      <c r="GEX87" s="384"/>
      <c r="GEY87" s="28"/>
      <c r="GEZ87" s="385"/>
      <c r="GFA87" s="396"/>
      <c r="GFB87" s="392"/>
      <c r="GFC87" s="135"/>
      <c r="GFD87" s="135"/>
      <c r="GFE87" s="386"/>
      <c r="GFF87" s="135"/>
      <c r="GFG87" s="387"/>
      <c r="GFH87" s="387"/>
      <c r="GFI87" s="383"/>
      <c r="GFJ87" s="384"/>
      <c r="GFK87" s="28"/>
      <c r="GFL87" s="385"/>
      <c r="GFM87" s="396"/>
      <c r="GFN87" s="392"/>
      <c r="GFO87" s="135"/>
      <c r="GFP87" s="135"/>
      <c r="GFQ87" s="386"/>
      <c r="GFR87" s="135"/>
      <c r="GFS87" s="387"/>
      <c r="GFT87" s="387"/>
      <c r="GFU87" s="383"/>
      <c r="GFV87" s="384"/>
      <c r="GFW87" s="28"/>
      <c r="GFX87" s="385"/>
      <c r="GFY87" s="396"/>
      <c r="GFZ87" s="392"/>
      <c r="GGA87" s="135"/>
      <c r="GGB87" s="135"/>
      <c r="GGC87" s="386"/>
      <c r="GGD87" s="135"/>
      <c r="GGE87" s="387"/>
      <c r="GGF87" s="387"/>
      <c r="GGG87" s="383"/>
      <c r="GGH87" s="384"/>
      <c r="GGI87" s="28"/>
      <c r="GGJ87" s="385"/>
      <c r="GGK87" s="396"/>
      <c r="GGL87" s="392"/>
      <c r="GGM87" s="135"/>
      <c r="GGN87" s="135"/>
      <c r="GGO87" s="386"/>
      <c r="GGP87" s="135"/>
      <c r="GGQ87" s="387"/>
      <c r="GGR87" s="387"/>
      <c r="GGS87" s="383"/>
      <c r="GGT87" s="384"/>
      <c r="GGU87" s="28"/>
      <c r="GGV87" s="385"/>
      <c r="GGW87" s="396"/>
      <c r="GGX87" s="392"/>
      <c r="GGY87" s="135"/>
      <c r="GGZ87" s="135"/>
      <c r="GHA87" s="386"/>
      <c r="GHB87" s="135"/>
      <c r="GHC87" s="387"/>
      <c r="GHD87" s="387"/>
      <c r="GHE87" s="383"/>
      <c r="GHF87" s="384"/>
      <c r="GHG87" s="28"/>
      <c r="GHH87" s="385"/>
      <c r="GHI87" s="396"/>
      <c r="GHJ87" s="392"/>
      <c r="GHK87" s="135"/>
      <c r="GHL87" s="135"/>
      <c r="GHM87" s="386"/>
      <c r="GHN87" s="135"/>
      <c r="GHO87" s="387"/>
      <c r="GHP87" s="387"/>
      <c r="GHQ87" s="383"/>
      <c r="GHR87" s="384"/>
      <c r="GHS87" s="28"/>
      <c r="GHT87" s="385"/>
      <c r="GHU87" s="396"/>
      <c r="GHV87" s="392"/>
      <c r="GHW87" s="135"/>
      <c r="GHX87" s="135"/>
      <c r="GHY87" s="386"/>
      <c r="GHZ87" s="135"/>
      <c r="GIA87" s="387"/>
      <c r="GIB87" s="387"/>
      <c r="GIC87" s="383"/>
      <c r="GID87" s="384"/>
      <c r="GIE87" s="28"/>
      <c r="GIF87" s="385"/>
      <c r="GIG87" s="396"/>
      <c r="GIH87" s="392"/>
      <c r="GII87" s="135"/>
      <c r="GIJ87" s="135"/>
      <c r="GIK87" s="386"/>
      <c r="GIL87" s="135"/>
      <c r="GIM87" s="387"/>
      <c r="GIN87" s="387"/>
      <c r="GIO87" s="383"/>
      <c r="GIP87" s="384"/>
      <c r="GIQ87" s="28"/>
      <c r="GIR87" s="385"/>
      <c r="GIS87" s="396"/>
      <c r="GIT87" s="392"/>
      <c r="GIU87" s="135"/>
      <c r="GIV87" s="135"/>
      <c r="GIW87" s="386"/>
      <c r="GIX87" s="135"/>
      <c r="GIY87" s="387"/>
      <c r="GIZ87" s="387"/>
      <c r="GJA87" s="383"/>
      <c r="GJB87" s="384"/>
      <c r="GJC87" s="28"/>
      <c r="GJD87" s="385"/>
      <c r="GJE87" s="396"/>
      <c r="GJF87" s="392"/>
      <c r="GJG87" s="135"/>
      <c r="GJH87" s="135"/>
      <c r="GJI87" s="386"/>
      <c r="GJJ87" s="135"/>
      <c r="GJK87" s="387"/>
      <c r="GJL87" s="387"/>
      <c r="GJM87" s="383"/>
      <c r="GJN87" s="384"/>
      <c r="GJO87" s="28"/>
      <c r="GJP87" s="385"/>
      <c r="GJQ87" s="396"/>
      <c r="GJR87" s="392"/>
      <c r="GJS87" s="135"/>
      <c r="GJT87" s="135"/>
      <c r="GJU87" s="386"/>
      <c r="GJV87" s="135"/>
      <c r="GJW87" s="387"/>
      <c r="GJX87" s="387"/>
      <c r="GJY87" s="383"/>
      <c r="GJZ87" s="384"/>
      <c r="GKA87" s="28"/>
      <c r="GKB87" s="385"/>
      <c r="GKC87" s="396"/>
      <c r="GKD87" s="392"/>
      <c r="GKE87" s="135"/>
      <c r="GKF87" s="135"/>
      <c r="GKG87" s="386"/>
      <c r="GKH87" s="135"/>
      <c r="GKI87" s="387"/>
      <c r="GKJ87" s="387"/>
      <c r="GKK87" s="383"/>
      <c r="GKL87" s="384"/>
      <c r="GKM87" s="28"/>
      <c r="GKN87" s="385"/>
      <c r="GKO87" s="396"/>
      <c r="GKP87" s="392"/>
      <c r="GKQ87" s="135"/>
      <c r="GKR87" s="135"/>
      <c r="GKS87" s="386"/>
      <c r="GKT87" s="135"/>
      <c r="GKU87" s="387"/>
      <c r="GKV87" s="387"/>
      <c r="GKW87" s="383"/>
      <c r="GKX87" s="384"/>
      <c r="GKY87" s="28"/>
      <c r="GKZ87" s="385"/>
      <c r="GLA87" s="396"/>
      <c r="GLB87" s="392"/>
      <c r="GLC87" s="135"/>
      <c r="GLD87" s="135"/>
      <c r="GLE87" s="386"/>
      <c r="GLF87" s="135"/>
      <c r="GLG87" s="387"/>
      <c r="GLH87" s="387"/>
      <c r="GLI87" s="383"/>
      <c r="GLJ87" s="384"/>
      <c r="GLK87" s="28"/>
      <c r="GLL87" s="385"/>
      <c r="GLM87" s="396"/>
      <c r="GLN87" s="392"/>
      <c r="GLO87" s="135"/>
      <c r="GLP87" s="135"/>
      <c r="GLQ87" s="386"/>
      <c r="GLR87" s="135"/>
      <c r="GLS87" s="387"/>
      <c r="GLT87" s="387"/>
      <c r="GLU87" s="383"/>
      <c r="GLV87" s="384"/>
      <c r="GLW87" s="28"/>
      <c r="GLX87" s="385"/>
      <c r="GLY87" s="396"/>
      <c r="GLZ87" s="392"/>
      <c r="GMA87" s="135"/>
      <c r="GMB87" s="135"/>
      <c r="GMC87" s="386"/>
      <c r="GMD87" s="135"/>
      <c r="GME87" s="387"/>
      <c r="GMF87" s="387"/>
      <c r="GMG87" s="383"/>
      <c r="GMH87" s="384"/>
      <c r="GMI87" s="28"/>
      <c r="GMJ87" s="385"/>
      <c r="GMK87" s="396"/>
      <c r="GML87" s="392"/>
      <c r="GMM87" s="135"/>
      <c r="GMN87" s="135"/>
      <c r="GMO87" s="386"/>
      <c r="GMP87" s="135"/>
      <c r="GMQ87" s="387"/>
      <c r="GMR87" s="387"/>
      <c r="GMS87" s="383"/>
      <c r="GMT87" s="384"/>
      <c r="GMU87" s="28"/>
      <c r="GMV87" s="385"/>
      <c r="GMW87" s="396"/>
      <c r="GMX87" s="392"/>
      <c r="GMY87" s="135"/>
      <c r="GMZ87" s="135"/>
      <c r="GNA87" s="386"/>
      <c r="GNB87" s="135"/>
      <c r="GNC87" s="387"/>
      <c r="GND87" s="387"/>
      <c r="GNE87" s="383"/>
      <c r="GNF87" s="384"/>
      <c r="GNG87" s="28"/>
      <c r="GNH87" s="385"/>
      <c r="GNI87" s="396"/>
      <c r="GNJ87" s="392"/>
      <c r="GNK87" s="135"/>
      <c r="GNL87" s="135"/>
      <c r="GNM87" s="386"/>
      <c r="GNN87" s="135"/>
      <c r="GNO87" s="387"/>
      <c r="GNP87" s="387"/>
      <c r="GNQ87" s="383"/>
      <c r="GNR87" s="384"/>
      <c r="GNS87" s="28"/>
      <c r="GNT87" s="385"/>
      <c r="GNU87" s="396"/>
      <c r="GNV87" s="392"/>
      <c r="GNW87" s="135"/>
      <c r="GNX87" s="135"/>
      <c r="GNY87" s="386"/>
      <c r="GNZ87" s="135"/>
      <c r="GOA87" s="387"/>
      <c r="GOB87" s="387"/>
      <c r="GOC87" s="383"/>
      <c r="GOD87" s="384"/>
      <c r="GOE87" s="28"/>
      <c r="GOF87" s="385"/>
      <c r="GOG87" s="396"/>
      <c r="GOH87" s="392"/>
      <c r="GOI87" s="135"/>
      <c r="GOJ87" s="135"/>
      <c r="GOK87" s="386"/>
      <c r="GOL87" s="135"/>
      <c r="GOM87" s="387"/>
      <c r="GON87" s="387"/>
      <c r="GOO87" s="383"/>
      <c r="GOP87" s="384"/>
      <c r="GOQ87" s="28"/>
      <c r="GOR87" s="385"/>
      <c r="GOS87" s="396"/>
      <c r="GOT87" s="392"/>
      <c r="GOU87" s="135"/>
      <c r="GOV87" s="135"/>
      <c r="GOW87" s="386"/>
      <c r="GOX87" s="135"/>
      <c r="GOY87" s="387"/>
      <c r="GOZ87" s="387"/>
      <c r="GPA87" s="383"/>
      <c r="GPB87" s="384"/>
      <c r="GPC87" s="28"/>
      <c r="GPD87" s="385"/>
      <c r="GPE87" s="396"/>
      <c r="GPF87" s="392"/>
      <c r="GPG87" s="135"/>
      <c r="GPH87" s="135"/>
      <c r="GPI87" s="386"/>
      <c r="GPJ87" s="135"/>
      <c r="GPK87" s="387"/>
      <c r="GPL87" s="387"/>
      <c r="GPM87" s="383"/>
      <c r="GPN87" s="384"/>
      <c r="GPO87" s="28"/>
      <c r="GPP87" s="385"/>
      <c r="GPQ87" s="396"/>
      <c r="GPR87" s="392"/>
      <c r="GPS87" s="135"/>
      <c r="GPT87" s="135"/>
      <c r="GPU87" s="386"/>
      <c r="GPV87" s="135"/>
      <c r="GPW87" s="387"/>
      <c r="GPX87" s="387"/>
      <c r="GPY87" s="383"/>
      <c r="GPZ87" s="384"/>
      <c r="GQA87" s="28"/>
      <c r="GQB87" s="385"/>
      <c r="GQC87" s="396"/>
      <c r="GQD87" s="392"/>
      <c r="GQE87" s="135"/>
      <c r="GQF87" s="135"/>
      <c r="GQG87" s="386"/>
      <c r="GQH87" s="135"/>
      <c r="GQI87" s="387"/>
      <c r="GQJ87" s="387"/>
      <c r="GQK87" s="383"/>
      <c r="GQL87" s="384"/>
      <c r="GQM87" s="28"/>
      <c r="GQN87" s="385"/>
      <c r="GQO87" s="396"/>
      <c r="GQP87" s="392"/>
      <c r="GQQ87" s="135"/>
      <c r="GQR87" s="135"/>
      <c r="GQS87" s="386"/>
      <c r="GQT87" s="135"/>
      <c r="GQU87" s="387"/>
      <c r="GQV87" s="387"/>
      <c r="GQW87" s="383"/>
      <c r="GQX87" s="384"/>
      <c r="GQY87" s="28"/>
      <c r="GQZ87" s="385"/>
      <c r="GRA87" s="396"/>
      <c r="GRB87" s="392"/>
      <c r="GRC87" s="135"/>
      <c r="GRD87" s="135"/>
      <c r="GRE87" s="386"/>
      <c r="GRF87" s="135"/>
      <c r="GRG87" s="387"/>
      <c r="GRH87" s="387"/>
      <c r="GRI87" s="383"/>
      <c r="GRJ87" s="384"/>
      <c r="GRK87" s="28"/>
      <c r="GRL87" s="385"/>
      <c r="GRM87" s="396"/>
      <c r="GRN87" s="392"/>
      <c r="GRO87" s="135"/>
      <c r="GRP87" s="135"/>
      <c r="GRQ87" s="386"/>
      <c r="GRR87" s="135"/>
      <c r="GRS87" s="387"/>
      <c r="GRT87" s="387"/>
      <c r="GRU87" s="383"/>
      <c r="GRV87" s="384"/>
      <c r="GRW87" s="28"/>
      <c r="GRX87" s="385"/>
      <c r="GRY87" s="396"/>
      <c r="GRZ87" s="392"/>
      <c r="GSA87" s="135"/>
      <c r="GSB87" s="135"/>
      <c r="GSC87" s="386"/>
      <c r="GSD87" s="135"/>
      <c r="GSE87" s="387"/>
      <c r="GSF87" s="387"/>
      <c r="GSG87" s="383"/>
      <c r="GSH87" s="384"/>
      <c r="GSI87" s="28"/>
      <c r="GSJ87" s="385"/>
      <c r="GSK87" s="396"/>
      <c r="GSL87" s="392"/>
      <c r="GSM87" s="135"/>
      <c r="GSN87" s="135"/>
      <c r="GSO87" s="386"/>
      <c r="GSP87" s="135"/>
      <c r="GSQ87" s="387"/>
      <c r="GSR87" s="387"/>
      <c r="GSS87" s="383"/>
      <c r="GST87" s="384"/>
      <c r="GSU87" s="28"/>
      <c r="GSV87" s="385"/>
      <c r="GSW87" s="396"/>
      <c r="GSX87" s="392"/>
      <c r="GSY87" s="135"/>
      <c r="GSZ87" s="135"/>
      <c r="GTA87" s="386"/>
      <c r="GTB87" s="135"/>
      <c r="GTC87" s="387"/>
      <c r="GTD87" s="387"/>
      <c r="GTE87" s="383"/>
      <c r="GTF87" s="384"/>
      <c r="GTG87" s="28"/>
      <c r="GTH87" s="385"/>
      <c r="GTI87" s="396"/>
      <c r="GTJ87" s="392"/>
      <c r="GTK87" s="135"/>
      <c r="GTL87" s="135"/>
      <c r="GTM87" s="386"/>
      <c r="GTN87" s="135"/>
      <c r="GTO87" s="387"/>
      <c r="GTP87" s="387"/>
      <c r="GTQ87" s="383"/>
      <c r="GTR87" s="384"/>
      <c r="GTS87" s="28"/>
      <c r="GTT87" s="385"/>
      <c r="GTU87" s="396"/>
      <c r="GTV87" s="392"/>
      <c r="GTW87" s="135"/>
      <c r="GTX87" s="135"/>
      <c r="GTY87" s="386"/>
      <c r="GTZ87" s="135"/>
      <c r="GUA87" s="387"/>
      <c r="GUB87" s="387"/>
      <c r="GUC87" s="383"/>
      <c r="GUD87" s="384"/>
      <c r="GUE87" s="28"/>
      <c r="GUF87" s="385"/>
      <c r="GUG87" s="396"/>
      <c r="GUH87" s="392"/>
      <c r="GUI87" s="135"/>
      <c r="GUJ87" s="135"/>
      <c r="GUK87" s="386"/>
      <c r="GUL87" s="135"/>
      <c r="GUM87" s="387"/>
      <c r="GUN87" s="387"/>
      <c r="GUO87" s="383"/>
      <c r="GUP87" s="384"/>
      <c r="GUQ87" s="28"/>
      <c r="GUR87" s="385"/>
      <c r="GUS87" s="396"/>
      <c r="GUT87" s="392"/>
      <c r="GUU87" s="135"/>
      <c r="GUV87" s="135"/>
      <c r="GUW87" s="386"/>
      <c r="GUX87" s="135"/>
      <c r="GUY87" s="387"/>
      <c r="GUZ87" s="387"/>
      <c r="GVA87" s="383"/>
      <c r="GVB87" s="384"/>
      <c r="GVC87" s="28"/>
      <c r="GVD87" s="385"/>
      <c r="GVE87" s="396"/>
      <c r="GVF87" s="392"/>
      <c r="GVG87" s="135"/>
      <c r="GVH87" s="135"/>
      <c r="GVI87" s="386"/>
      <c r="GVJ87" s="135"/>
      <c r="GVK87" s="387"/>
      <c r="GVL87" s="387"/>
      <c r="GVM87" s="383"/>
      <c r="GVN87" s="384"/>
      <c r="GVO87" s="28"/>
      <c r="GVP87" s="385"/>
      <c r="GVQ87" s="396"/>
      <c r="GVR87" s="392"/>
      <c r="GVS87" s="135"/>
      <c r="GVT87" s="135"/>
      <c r="GVU87" s="386"/>
      <c r="GVV87" s="135"/>
      <c r="GVW87" s="387"/>
      <c r="GVX87" s="387"/>
      <c r="GVY87" s="383"/>
      <c r="GVZ87" s="384"/>
      <c r="GWA87" s="28"/>
      <c r="GWB87" s="385"/>
      <c r="GWC87" s="396"/>
      <c r="GWD87" s="392"/>
      <c r="GWE87" s="135"/>
      <c r="GWF87" s="135"/>
      <c r="GWG87" s="386"/>
      <c r="GWH87" s="135"/>
      <c r="GWI87" s="387"/>
      <c r="GWJ87" s="387"/>
      <c r="GWK87" s="383"/>
      <c r="GWL87" s="384"/>
      <c r="GWM87" s="28"/>
      <c r="GWN87" s="385"/>
      <c r="GWO87" s="396"/>
      <c r="GWP87" s="392"/>
      <c r="GWQ87" s="135"/>
      <c r="GWR87" s="135"/>
      <c r="GWS87" s="386"/>
      <c r="GWT87" s="135"/>
      <c r="GWU87" s="387"/>
      <c r="GWV87" s="387"/>
      <c r="GWW87" s="383"/>
      <c r="GWX87" s="384"/>
      <c r="GWY87" s="28"/>
      <c r="GWZ87" s="385"/>
      <c r="GXA87" s="396"/>
      <c r="GXB87" s="392"/>
      <c r="GXC87" s="135"/>
      <c r="GXD87" s="135"/>
      <c r="GXE87" s="386"/>
      <c r="GXF87" s="135"/>
      <c r="GXG87" s="387"/>
      <c r="GXH87" s="387"/>
      <c r="GXI87" s="383"/>
      <c r="GXJ87" s="384"/>
      <c r="GXK87" s="28"/>
      <c r="GXL87" s="385"/>
      <c r="GXM87" s="396"/>
      <c r="GXN87" s="392"/>
      <c r="GXO87" s="135"/>
      <c r="GXP87" s="135"/>
      <c r="GXQ87" s="386"/>
      <c r="GXR87" s="135"/>
      <c r="GXS87" s="387"/>
      <c r="GXT87" s="387"/>
      <c r="GXU87" s="383"/>
      <c r="GXV87" s="384"/>
      <c r="GXW87" s="28"/>
      <c r="GXX87" s="385"/>
      <c r="GXY87" s="396"/>
      <c r="GXZ87" s="392"/>
      <c r="GYA87" s="135"/>
      <c r="GYB87" s="135"/>
      <c r="GYC87" s="386"/>
      <c r="GYD87" s="135"/>
      <c r="GYE87" s="387"/>
      <c r="GYF87" s="387"/>
      <c r="GYG87" s="383"/>
      <c r="GYH87" s="384"/>
      <c r="GYI87" s="28"/>
      <c r="GYJ87" s="385"/>
      <c r="GYK87" s="396"/>
      <c r="GYL87" s="392"/>
      <c r="GYM87" s="135"/>
      <c r="GYN87" s="135"/>
      <c r="GYO87" s="386"/>
      <c r="GYP87" s="135"/>
      <c r="GYQ87" s="387"/>
      <c r="GYR87" s="387"/>
      <c r="GYS87" s="383"/>
      <c r="GYT87" s="384"/>
      <c r="GYU87" s="28"/>
      <c r="GYV87" s="385"/>
      <c r="GYW87" s="396"/>
      <c r="GYX87" s="392"/>
      <c r="GYY87" s="135"/>
      <c r="GYZ87" s="135"/>
      <c r="GZA87" s="386"/>
      <c r="GZB87" s="135"/>
      <c r="GZC87" s="387"/>
      <c r="GZD87" s="387"/>
      <c r="GZE87" s="383"/>
      <c r="GZF87" s="384"/>
      <c r="GZG87" s="28"/>
      <c r="GZH87" s="385"/>
      <c r="GZI87" s="396"/>
      <c r="GZJ87" s="392"/>
      <c r="GZK87" s="135"/>
      <c r="GZL87" s="135"/>
      <c r="GZM87" s="386"/>
      <c r="GZN87" s="135"/>
      <c r="GZO87" s="387"/>
      <c r="GZP87" s="387"/>
      <c r="GZQ87" s="383"/>
      <c r="GZR87" s="384"/>
      <c r="GZS87" s="28"/>
      <c r="GZT87" s="385"/>
      <c r="GZU87" s="396"/>
      <c r="GZV87" s="392"/>
      <c r="GZW87" s="135"/>
      <c r="GZX87" s="135"/>
      <c r="GZY87" s="386"/>
      <c r="GZZ87" s="135"/>
      <c r="HAA87" s="387"/>
      <c r="HAB87" s="387"/>
      <c r="HAC87" s="383"/>
      <c r="HAD87" s="384"/>
      <c r="HAE87" s="28"/>
      <c r="HAF87" s="385"/>
      <c r="HAG87" s="396"/>
      <c r="HAH87" s="392"/>
      <c r="HAI87" s="135"/>
      <c r="HAJ87" s="135"/>
      <c r="HAK87" s="386"/>
      <c r="HAL87" s="135"/>
      <c r="HAM87" s="387"/>
      <c r="HAN87" s="387"/>
      <c r="HAO87" s="383"/>
      <c r="HAP87" s="384"/>
      <c r="HAQ87" s="28"/>
      <c r="HAR87" s="385"/>
      <c r="HAS87" s="396"/>
      <c r="HAT87" s="392"/>
      <c r="HAU87" s="135"/>
      <c r="HAV87" s="135"/>
      <c r="HAW87" s="386"/>
      <c r="HAX87" s="135"/>
      <c r="HAY87" s="387"/>
      <c r="HAZ87" s="387"/>
      <c r="HBA87" s="383"/>
      <c r="HBB87" s="384"/>
      <c r="HBC87" s="28"/>
      <c r="HBD87" s="385"/>
      <c r="HBE87" s="396"/>
      <c r="HBF87" s="392"/>
      <c r="HBG87" s="135"/>
      <c r="HBH87" s="135"/>
      <c r="HBI87" s="386"/>
      <c r="HBJ87" s="135"/>
      <c r="HBK87" s="387"/>
      <c r="HBL87" s="387"/>
      <c r="HBM87" s="383"/>
      <c r="HBN87" s="384"/>
      <c r="HBO87" s="28"/>
      <c r="HBP87" s="385"/>
      <c r="HBQ87" s="396"/>
      <c r="HBR87" s="392"/>
      <c r="HBS87" s="135"/>
      <c r="HBT87" s="135"/>
      <c r="HBU87" s="386"/>
      <c r="HBV87" s="135"/>
      <c r="HBW87" s="387"/>
      <c r="HBX87" s="387"/>
      <c r="HBY87" s="383"/>
      <c r="HBZ87" s="384"/>
      <c r="HCA87" s="28"/>
      <c r="HCB87" s="385"/>
      <c r="HCC87" s="396"/>
      <c r="HCD87" s="392"/>
      <c r="HCE87" s="135"/>
      <c r="HCF87" s="135"/>
      <c r="HCG87" s="386"/>
      <c r="HCH87" s="135"/>
      <c r="HCI87" s="387"/>
      <c r="HCJ87" s="387"/>
      <c r="HCK87" s="383"/>
      <c r="HCL87" s="384"/>
      <c r="HCM87" s="28"/>
      <c r="HCN87" s="385"/>
      <c r="HCO87" s="396"/>
      <c r="HCP87" s="392"/>
      <c r="HCQ87" s="135"/>
      <c r="HCR87" s="135"/>
      <c r="HCS87" s="386"/>
      <c r="HCT87" s="135"/>
      <c r="HCU87" s="387"/>
      <c r="HCV87" s="387"/>
      <c r="HCW87" s="383"/>
      <c r="HCX87" s="384"/>
      <c r="HCY87" s="28"/>
      <c r="HCZ87" s="385"/>
      <c r="HDA87" s="396"/>
      <c r="HDB87" s="392"/>
      <c r="HDC87" s="135"/>
      <c r="HDD87" s="135"/>
      <c r="HDE87" s="386"/>
      <c r="HDF87" s="135"/>
      <c r="HDG87" s="387"/>
      <c r="HDH87" s="387"/>
      <c r="HDI87" s="383"/>
      <c r="HDJ87" s="384"/>
      <c r="HDK87" s="28"/>
      <c r="HDL87" s="385"/>
      <c r="HDM87" s="396"/>
      <c r="HDN87" s="392"/>
      <c r="HDO87" s="135"/>
      <c r="HDP87" s="135"/>
      <c r="HDQ87" s="386"/>
      <c r="HDR87" s="135"/>
      <c r="HDS87" s="387"/>
      <c r="HDT87" s="387"/>
      <c r="HDU87" s="383"/>
      <c r="HDV87" s="384"/>
      <c r="HDW87" s="28"/>
      <c r="HDX87" s="385"/>
      <c r="HDY87" s="396"/>
      <c r="HDZ87" s="392"/>
      <c r="HEA87" s="135"/>
      <c r="HEB87" s="135"/>
      <c r="HEC87" s="386"/>
      <c r="HED87" s="135"/>
      <c r="HEE87" s="387"/>
      <c r="HEF87" s="387"/>
      <c r="HEG87" s="383"/>
      <c r="HEH87" s="384"/>
      <c r="HEI87" s="28"/>
      <c r="HEJ87" s="385"/>
      <c r="HEK87" s="396"/>
      <c r="HEL87" s="392"/>
      <c r="HEM87" s="135"/>
      <c r="HEN87" s="135"/>
      <c r="HEO87" s="386"/>
      <c r="HEP87" s="135"/>
      <c r="HEQ87" s="387"/>
      <c r="HER87" s="387"/>
      <c r="HES87" s="383"/>
      <c r="HET87" s="384"/>
      <c r="HEU87" s="28"/>
      <c r="HEV87" s="385"/>
      <c r="HEW87" s="396"/>
      <c r="HEX87" s="392"/>
      <c r="HEY87" s="135"/>
      <c r="HEZ87" s="135"/>
      <c r="HFA87" s="386"/>
      <c r="HFB87" s="135"/>
      <c r="HFC87" s="387"/>
      <c r="HFD87" s="387"/>
      <c r="HFE87" s="383"/>
      <c r="HFF87" s="384"/>
      <c r="HFG87" s="28"/>
      <c r="HFH87" s="385"/>
      <c r="HFI87" s="396"/>
      <c r="HFJ87" s="392"/>
      <c r="HFK87" s="135"/>
      <c r="HFL87" s="135"/>
      <c r="HFM87" s="386"/>
      <c r="HFN87" s="135"/>
      <c r="HFO87" s="387"/>
      <c r="HFP87" s="387"/>
      <c r="HFQ87" s="383"/>
      <c r="HFR87" s="384"/>
      <c r="HFS87" s="28"/>
      <c r="HFT87" s="385"/>
      <c r="HFU87" s="396"/>
      <c r="HFV87" s="392"/>
      <c r="HFW87" s="135"/>
      <c r="HFX87" s="135"/>
      <c r="HFY87" s="386"/>
      <c r="HFZ87" s="135"/>
      <c r="HGA87" s="387"/>
      <c r="HGB87" s="387"/>
      <c r="HGC87" s="383"/>
      <c r="HGD87" s="384"/>
      <c r="HGE87" s="28"/>
      <c r="HGF87" s="385"/>
      <c r="HGG87" s="396"/>
      <c r="HGH87" s="392"/>
      <c r="HGI87" s="135"/>
      <c r="HGJ87" s="135"/>
      <c r="HGK87" s="386"/>
      <c r="HGL87" s="135"/>
      <c r="HGM87" s="387"/>
      <c r="HGN87" s="387"/>
      <c r="HGO87" s="383"/>
      <c r="HGP87" s="384"/>
      <c r="HGQ87" s="28"/>
      <c r="HGR87" s="385"/>
      <c r="HGS87" s="396"/>
      <c r="HGT87" s="392"/>
      <c r="HGU87" s="135"/>
      <c r="HGV87" s="135"/>
      <c r="HGW87" s="386"/>
      <c r="HGX87" s="135"/>
      <c r="HGY87" s="387"/>
      <c r="HGZ87" s="387"/>
      <c r="HHA87" s="383"/>
      <c r="HHB87" s="384"/>
      <c r="HHC87" s="28"/>
      <c r="HHD87" s="385"/>
      <c r="HHE87" s="396"/>
      <c r="HHF87" s="392"/>
      <c r="HHG87" s="135"/>
      <c r="HHH87" s="135"/>
      <c r="HHI87" s="386"/>
      <c r="HHJ87" s="135"/>
      <c r="HHK87" s="387"/>
      <c r="HHL87" s="387"/>
      <c r="HHM87" s="383"/>
      <c r="HHN87" s="384"/>
      <c r="HHO87" s="28"/>
      <c r="HHP87" s="385"/>
      <c r="HHQ87" s="396"/>
      <c r="HHR87" s="392"/>
      <c r="HHS87" s="135"/>
      <c r="HHT87" s="135"/>
      <c r="HHU87" s="386"/>
      <c r="HHV87" s="135"/>
      <c r="HHW87" s="387"/>
      <c r="HHX87" s="387"/>
      <c r="HHY87" s="383"/>
      <c r="HHZ87" s="384"/>
      <c r="HIA87" s="28"/>
      <c r="HIB87" s="385"/>
      <c r="HIC87" s="396"/>
      <c r="HID87" s="392"/>
      <c r="HIE87" s="135"/>
      <c r="HIF87" s="135"/>
      <c r="HIG87" s="386"/>
      <c r="HIH87" s="135"/>
      <c r="HII87" s="387"/>
      <c r="HIJ87" s="387"/>
      <c r="HIK87" s="383"/>
      <c r="HIL87" s="384"/>
      <c r="HIM87" s="28"/>
      <c r="HIN87" s="385"/>
      <c r="HIO87" s="396"/>
      <c r="HIP87" s="392"/>
      <c r="HIQ87" s="135"/>
      <c r="HIR87" s="135"/>
      <c r="HIS87" s="386"/>
      <c r="HIT87" s="135"/>
      <c r="HIU87" s="387"/>
      <c r="HIV87" s="387"/>
      <c r="HIW87" s="383"/>
      <c r="HIX87" s="384"/>
      <c r="HIY87" s="28"/>
      <c r="HIZ87" s="385"/>
      <c r="HJA87" s="396"/>
      <c r="HJB87" s="392"/>
      <c r="HJC87" s="135"/>
      <c r="HJD87" s="135"/>
      <c r="HJE87" s="386"/>
      <c r="HJF87" s="135"/>
      <c r="HJG87" s="387"/>
      <c r="HJH87" s="387"/>
      <c r="HJI87" s="383"/>
      <c r="HJJ87" s="384"/>
      <c r="HJK87" s="28"/>
      <c r="HJL87" s="385"/>
      <c r="HJM87" s="396"/>
      <c r="HJN87" s="392"/>
      <c r="HJO87" s="135"/>
      <c r="HJP87" s="135"/>
      <c r="HJQ87" s="386"/>
      <c r="HJR87" s="135"/>
      <c r="HJS87" s="387"/>
      <c r="HJT87" s="387"/>
      <c r="HJU87" s="383"/>
      <c r="HJV87" s="384"/>
      <c r="HJW87" s="28"/>
      <c r="HJX87" s="385"/>
      <c r="HJY87" s="396"/>
      <c r="HJZ87" s="392"/>
      <c r="HKA87" s="135"/>
      <c r="HKB87" s="135"/>
      <c r="HKC87" s="386"/>
      <c r="HKD87" s="135"/>
      <c r="HKE87" s="387"/>
      <c r="HKF87" s="387"/>
      <c r="HKG87" s="383"/>
      <c r="HKH87" s="384"/>
      <c r="HKI87" s="28"/>
      <c r="HKJ87" s="385"/>
      <c r="HKK87" s="396"/>
      <c r="HKL87" s="392"/>
      <c r="HKM87" s="135"/>
      <c r="HKN87" s="135"/>
      <c r="HKO87" s="386"/>
      <c r="HKP87" s="135"/>
      <c r="HKQ87" s="387"/>
      <c r="HKR87" s="387"/>
      <c r="HKS87" s="383"/>
      <c r="HKT87" s="384"/>
      <c r="HKU87" s="28"/>
      <c r="HKV87" s="385"/>
      <c r="HKW87" s="396"/>
      <c r="HKX87" s="392"/>
      <c r="HKY87" s="135"/>
      <c r="HKZ87" s="135"/>
      <c r="HLA87" s="386"/>
      <c r="HLB87" s="135"/>
      <c r="HLC87" s="387"/>
      <c r="HLD87" s="387"/>
      <c r="HLE87" s="383"/>
      <c r="HLF87" s="384"/>
      <c r="HLG87" s="28"/>
      <c r="HLH87" s="385"/>
      <c r="HLI87" s="396"/>
      <c r="HLJ87" s="392"/>
      <c r="HLK87" s="135"/>
      <c r="HLL87" s="135"/>
      <c r="HLM87" s="386"/>
      <c r="HLN87" s="135"/>
      <c r="HLO87" s="387"/>
      <c r="HLP87" s="387"/>
      <c r="HLQ87" s="383"/>
      <c r="HLR87" s="384"/>
      <c r="HLS87" s="28"/>
      <c r="HLT87" s="385"/>
      <c r="HLU87" s="396"/>
      <c r="HLV87" s="392"/>
      <c r="HLW87" s="135"/>
      <c r="HLX87" s="135"/>
      <c r="HLY87" s="386"/>
      <c r="HLZ87" s="135"/>
      <c r="HMA87" s="387"/>
      <c r="HMB87" s="387"/>
      <c r="HMC87" s="383"/>
      <c r="HMD87" s="384"/>
      <c r="HME87" s="28"/>
      <c r="HMF87" s="385"/>
      <c r="HMG87" s="396"/>
      <c r="HMH87" s="392"/>
      <c r="HMI87" s="135"/>
      <c r="HMJ87" s="135"/>
      <c r="HMK87" s="386"/>
      <c r="HML87" s="135"/>
      <c r="HMM87" s="387"/>
      <c r="HMN87" s="387"/>
      <c r="HMO87" s="383"/>
      <c r="HMP87" s="384"/>
      <c r="HMQ87" s="28"/>
      <c r="HMR87" s="385"/>
      <c r="HMS87" s="396"/>
      <c r="HMT87" s="392"/>
      <c r="HMU87" s="135"/>
      <c r="HMV87" s="135"/>
      <c r="HMW87" s="386"/>
      <c r="HMX87" s="135"/>
      <c r="HMY87" s="387"/>
      <c r="HMZ87" s="387"/>
      <c r="HNA87" s="383"/>
      <c r="HNB87" s="384"/>
      <c r="HNC87" s="28"/>
      <c r="HND87" s="385"/>
      <c r="HNE87" s="396"/>
      <c r="HNF87" s="392"/>
      <c r="HNG87" s="135"/>
      <c r="HNH87" s="135"/>
      <c r="HNI87" s="386"/>
      <c r="HNJ87" s="135"/>
      <c r="HNK87" s="387"/>
      <c r="HNL87" s="387"/>
      <c r="HNM87" s="383"/>
      <c r="HNN87" s="384"/>
      <c r="HNO87" s="28"/>
      <c r="HNP87" s="385"/>
      <c r="HNQ87" s="396"/>
      <c r="HNR87" s="392"/>
      <c r="HNS87" s="135"/>
      <c r="HNT87" s="135"/>
      <c r="HNU87" s="386"/>
      <c r="HNV87" s="135"/>
      <c r="HNW87" s="387"/>
      <c r="HNX87" s="387"/>
      <c r="HNY87" s="383"/>
      <c r="HNZ87" s="384"/>
      <c r="HOA87" s="28"/>
      <c r="HOB87" s="385"/>
      <c r="HOC87" s="396"/>
      <c r="HOD87" s="392"/>
      <c r="HOE87" s="135"/>
      <c r="HOF87" s="135"/>
      <c r="HOG87" s="386"/>
      <c r="HOH87" s="135"/>
      <c r="HOI87" s="387"/>
      <c r="HOJ87" s="387"/>
      <c r="HOK87" s="383"/>
      <c r="HOL87" s="384"/>
      <c r="HOM87" s="28"/>
      <c r="HON87" s="385"/>
      <c r="HOO87" s="396"/>
      <c r="HOP87" s="392"/>
      <c r="HOQ87" s="135"/>
      <c r="HOR87" s="135"/>
      <c r="HOS87" s="386"/>
      <c r="HOT87" s="135"/>
      <c r="HOU87" s="387"/>
      <c r="HOV87" s="387"/>
      <c r="HOW87" s="383"/>
      <c r="HOX87" s="384"/>
      <c r="HOY87" s="28"/>
      <c r="HOZ87" s="385"/>
      <c r="HPA87" s="396"/>
      <c r="HPB87" s="392"/>
      <c r="HPC87" s="135"/>
      <c r="HPD87" s="135"/>
      <c r="HPE87" s="386"/>
      <c r="HPF87" s="135"/>
      <c r="HPG87" s="387"/>
      <c r="HPH87" s="387"/>
      <c r="HPI87" s="383"/>
      <c r="HPJ87" s="384"/>
      <c r="HPK87" s="28"/>
      <c r="HPL87" s="385"/>
      <c r="HPM87" s="396"/>
      <c r="HPN87" s="392"/>
      <c r="HPO87" s="135"/>
      <c r="HPP87" s="135"/>
      <c r="HPQ87" s="386"/>
      <c r="HPR87" s="135"/>
      <c r="HPS87" s="387"/>
      <c r="HPT87" s="387"/>
      <c r="HPU87" s="383"/>
      <c r="HPV87" s="384"/>
      <c r="HPW87" s="28"/>
      <c r="HPX87" s="385"/>
      <c r="HPY87" s="396"/>
      <c r="HPZ87" s="392"/>
      <c r="HQA87" s="135"/>
      <c r="HQB87" s="135"/>
      <c r="HQC87" s="386"/>
      <c r="HQD87" s="135"/>
      <c r="HQE87" s="387"/>
      <c r="HQF87" s="387"/>
      <c r="HQG87" s="383"/>
      <c r="HQH87" s="384"/>
      <c r="HQI87" s="28"/>
      <c r="HQJ87" s="385"/>
      <c r="HQK87" s="396"/>
      <c r="HQL87" s="392"/>
      <c r="HQM87" s="135"/>
      <c r="HQN87" s="135"/>
      <c r="HQO87" s="386"/>
      <c r="HQP87" s="135"/>
      <c r="HQQ87" s="387"/>
      <c r="HQR87" s="387"/>
      <c r="HQS87" s="383"/>
      <c r="HQT87" s="384"/>
      <c r="HQU87" s="28"/>
      <c r="HQV87" s="385"/>
      <c r="HQW87" s="396"/>
      <c r="HQX87" s="392"/>
      <c r="HQY87" s="135"/>
      <c r="HQZ87" s="135"/>
      <c r="HRA87" s="386"/>
      <c r="HRB87" s="135"/>
      <c r="HRC87" s="387"/>
      <c r="HRD87" s="387"/>
      <c r="HRE87" s="383"/>
      <c r="HRF87" s="384"/>
      <c r="HRG87" s="28"/>
      <c r="HRH87" s="385"/>
      <c r="HRI87" s="396"/>
      <c r="HRJ87" s="392"/>
      <c r="HRK87" s="135"/>
      <c r="HRL87" s="135"/>
      <c r="HRM87" s="386"/>
      <c r="HRN87" s="135"/>
      <c r="HRO87" s="387"/>
      <c r="HRP87" s="387"/>
      <c r="HRQ87" s="383"/>
      <c r="HRR87" s="384"/>
      <c r="HRS87" s="28"/>
      <c r="HRT87" s="385"/>
      <c r="HRU87" s="396"/>
      <c r="HRV87" s="392"/>
      <c r="HRW87" s="135"/>
      <c r="HRX87" s="135"/>
      <c r="HRY87" s="386"/>
      <c r="HRZ87" s="135"/>
      <c r="HSA87" s="387"/>
      <c r="HSB87" s="387"/>
      <c r="HSC87" s="383"/>
      <c r="HSD87" s="384"/>
      <c r="HSE87" s="28"/>
      <c r="HSF87" s="385"/>
      <c r="HSG87" s="396"/>
      <c r="HSH87" s="392"/>
      <c r="HSI87" s="135"/>
      <c r="HSJ87" s="135"/>
      <c r="HSK87" s="386"/>
      <c r="HSL87" s="135"/>
      <c r="HSM87" s="387"/>
      <c r="HSN87" s="387"/>
      <c r="HSO87" s="383"/>
      <c r="HSP87" s="384"/>
      <c r="HSQ87" s="28"/>
      <c r="HSR87" s="385"/>
      <c r="HSS87" s="396"/>
      <c r="HST87" s="392"/>
      <c r="HSU87" s="135"/>
      <c r="HSV87" s="135"/>
      <c r="HSW87" s="386"/>
      <c r="HSX87" s="135"/>
      <c r="HSY87" s="387"/>
      <c r="HSZ87" s="387"/>
      <c r="HTA87" s="383"/>
      <c r="HTB87" s="384"/>
      <c r="HTC87" s="28"/>
      <c r="HTD87" s="385"/>
      <c r="HTE87" s="396"/>
      <c r="HTF87" s="392"/>
      <c r="HTG87" s="135"/>
      <c r="HTH87" s="135"/>
      <c r="HTI87" s="386"/>
      <c r="HTJ87" s="135"/>
      <c r="HTK87" s="387"/>
      <c r="HTL87" s="387"/>
      <c r="HTM87" s="383"/>
      <c r="HTN87" s="384"/>
      <c r="HTO87" s="28"/>
      <c r="HTP87" s="385"/>
      <c r="HTQ87" s="396"/>
      <c r="HTR87" s="392"/>
      <c r="HTS87" s="135"/>
      <c r="HTT87" s="135"/>
      <c r="HTU87" s="386"/>
      <c r="HTV87" s="135"/>
      <c r="HTW87" s="387"/>
      <c r="HTX87" s="387"/>
      <c r="HTY87" s="383"/>
      <c r="HTZ87" s="384"/>
      <c r="HUA87" s="28"/>
      <c r="HUB87" s="385"/>
      <c r="HUC87" s="396"/>
      <c r="HUD87" s="392"/>
      <c r="HUE87" s="135"/>
      <c r="HUF87" s="135"/>
      <c r="HUG87" s="386"/>
      <c r="HUH87" s="135"/>
      <c r="HUI87" s="387"/>
      <c r="HUJ87" s="387"/>
      <c r="HUK87" s="383"/>
      <c r="HUL87" s="384"/>
      <c r="HUM87" s="28"/>
      <c r="HUN87" s="385"/>
      <c r="HUO87" s="396"/>
      <c r="HUP87" s="392"/>
      <c r="HUQ87" s="135"/>
      <c r="HUR87" s="135"/>
      <c r="HUS87" s="386"/>
      <c r="HUT87" s="135"/>
      <c r="HUU87" s="387"/>
      <c r="HUV87" s="387"/>
      <c r="HUW87" s="383"/>
      <c r="HUX87" s="384"/>
      <c r="HUY87" s="28"/>
      <c r="HUZ87" s="385"/>
      <c r="HVA87" s="396"/>
      <c r="HVB87" s="392"/>
      <c r="HVC87" s="135"/>
      <c r="HVD87" s="135"/>
      <c r="HVE87" s="386"/>
      <c r="HVF87" s="135"/>
      <c r="HVG87" s="387"/>
      <c r="HVH87" s="387"/>
      <c r="HVI87" s="383"/>
      <c r="HVJ87" s="384"/>
      <c r="HVK87" s="28"/>
      <c r="HVL87" s="385"/>
      <c r="HVM87" s="396"/>
      <c r="HVN87" s="392"/>
      <c r="HVO87" s="135"/>
      <c r="HVP87" s="135"/>
      <c r="HVQ87" s="386"/>
      <c r="HVR87" s="135"/>
      <c r="HVS87" s="387"/>
      <c r="HVT87" s="387"/>
      <c r="HVU87" s="383"/>
      <c r="HVV87" s="384"/>
      <c r="HVW87" s="28"/>
      <c r="HVX87" s="385"/>
      <c r="HVY87" s="396"/>
      <c r="HVZ87" s="392"/>
      <c r="HWA87" s="135"/>
      <c r="HWB87" s="135"/>
      <c r="HWC87" s="386"/>
      <c r="HWD87" s="135"/>
      <c r="HWE87" s="387"/>
      <c r="HWF87" s="387"/>
      <c r="HWG87" s="383"/>
      <c r="HWH87" s="384"/>
      <c r="HWI87" s="28"/>
      <c r="HWJ87" s="385"/>
      <c r="HWK87" s="396"/>
      <c r="HWL87" s="392"/>
      <c r="HWM87" s="135"/>
      <c r="HWN87" s="135"/>
      <c r="HWO87" s="386"/>
      <c r="HWP87" s="135"/>
      <c r="HWQ87" s="387"/>
      <c r="HWR87" s="387"/>
      <c r="HWS87" s="383"/>
      <c r="HWT87" s="384"/>
      <c r="HWU87" s="28"/>
      <c r="HWV87" s="385"/>
      <c r="HWW87" s="396"/>
      <c r="HWX87" s="392"/>
      <c r="HWY87" s="135"/>
      <c r="HWZ87" s="135"/>
      <c r="HXA87" s="386"/>
      <c r="HXB87" s="135"/>
      <c r="HXC87" s="387"/>
      <c r="HXD87" s="387"/>
      <c r="HXE87" s="383"/>
      <c r="HXF87" s="384"/>
      <c r="HXG87" s="28"/>
      <c r="HXH87" s="385"/>
      <c r="HXI87" s="396"/>
      <c r="HXJ87" s="392"/>
      <c r="HXK87" s="135"/>
      <c r="HXL87" s="135"/>
      <c r="HXM87" s="386"/>
      <c r="HXN87" s="135"/>
      <c r="HXO87" s="387"/>
      <c r="HXP87" s="387"/>
      <c r="HXQ87" s="383"/>
      <c r="HXR87" s="384"/>
      <c r="HXS87" s="28"/>
      <c r="HXT87" s="385"/>
      <c r="HXU87" s="396"/>
      <c r="HXV87" s="392"/>
      <c r="HXW87" s="135"/>
      <c r="HXX87" s="135"/>
      <c r="HXY87" s="386"/>
      <c r="HXZ87" s="135"/>
      <c r="HYA87" s="387"/>
      <c r="HYB87" s="387"/>
      <c r="HYC87" s="383"/>
      <c r="HYD87" s="384"/>
      <c r="HYE87" s="28"/>
      <c r="HYF87" s="385"/>
      <c r="HYG87" s="396"/>
      <c r="HYH87" s="392"/>
      <c r="HYI87" s="135"/>
      <c r="HYJ87" s="135"/>
      <c r="HYK87" s="386"/>
      <c r="HYL87" s="135"/>
      <c r="HYM87" s="387"/>
      <c r="HYN87" s="387"/>
      <c r="HYO87" s="383"/>
      <c r="HYP87" s="384"/>
      <c r="HYQ87" s="28"/>
      <c r="HYR87" s="385"/>
      <c r="HYS87" s="396"/>
      <c r="HYT87" s="392"/>
      <c r="HYU87" s="135"/>
      <c r="HYV87" s="135"/>
      <c r="HYW87" s="386"/>
      <c r="HYX87" s="135"/>
      <c r="HYY87" s="387"/>
      <c r="HYZ87" s="387"/>
      <c r="HZA87" s="383"/>
      <c r="HZB87" s="384"/>
      <c r="HZC87" s="28"/>
      <c r="HZD87" s="385"/>
      <c r="HZE87" s="396"/>
      <c r="HZF87" s="392"/>
      <c r="HZG87" s="135"/>
      <c r="HZH87" s="135"/>
      <c r="HZI87" s="386"/>
      <c r="HZJ87" s="135"/>
      <c r="HZK87" s="387"/>
      <c r="HZL87" s="387"/>
      <c r="HZM87" s="383"/>
      <c r="HZN87" s="384"/>
      <c r="HZO87" s="28"/>
      <c r="HZP87" s="385"/>
      <c r="HZQ87" s="396"/>
      <c r="HZR87" s="392"/>
      <c r="HZS87" s="135"/>
      <c r="HZT87" s="135"/>
      <c r="HZU87" s="386"/>
      <c r="HZV87" s="135"/>
      <c r="HZW87" s="387"/>
      <c r="HZX87" s="387"/>
      <c r="HZY87" s="383"/>
      <c r="HZZ87" s="384"/>
      <c r="IAA87" s="28"/>
      <c r="IAB87" s="385"/>
      <c r="IAC87" s="396"/>
      <c r="IAD87" s="392"/>
      <c r="IAE87" s="135"/>
      <c r="IAF87" s="135"/>
      <c r="IAG87" s="386"/>
      <c r="IAH87" s="135"/>
      <c r="IAI87" s="387"/>
      <c r="IAJ87" s="387"/>
      <c r="IAK87" s="383"/>
      <c r="IAL87" s="384"/>
      <c r="IAM87" s="28"/>
      <c r="IAN87" s="385"/>
      <c r="IAO87" s="396"/>
      <c r="IAP87" s="392"/>
      <c r="IAQ87" s="135"/>
      <c r="IAR87" s="135"/>
      <c r="IAS87" s="386"/>
      <c r="IAT87" s="135"/>
      <c r="IAU87" s="387"/>
      <c r="IAV87" s="387"/>
      <c r="IAW87" s="383"/>
      <c r="IAX87" s="384"/>
      <c r="IAY87" s="28"/>
      <c r="IAZ87" s="385"/>
      <c r="IBA87" s="396"/>
      <c r="IBB87" s="392"/>
      <c r="IBC87" s="135"/>
      <c r="IBD87" s="135"/>
      <c r="IBE87" s="386"/>
      <c r="IBF87" s="135"/>
      <c r="IBG87" s="387"/>
      <c r="IBH87" s="387"/>
      <c r="IBI87" s="383"/>
      <c r="IBJ87" s="384"/>
      <c r="IBK87" s="28"/>
      <c r="IBL87" s="385"/>
      <c r="IBM87" s="396"/>
      <c r="IBN87" s="392"/>
      <c r="IBO87" s="135"/>
      <c r="IBP87" s="135"/>
      <c r="IBQ87" s="386"/>
      <c r="IBR87" s="135"/>
      <c r="IBS87" s="387"/>
      <c r="IBT87" s="387"/>
      <c r="IBU87" s="383"/>
      <c r="IBV87" s="384"/>
      <c r="IBW87" s="28"/>
      <c r="IBX87" s="385"/>
      <c r="IBY87" s="396"/>
      <c r="IBZ87" s="392"/>
      <c r="ICA87" s="135"/>
      <c r="ICB87" s="135"/>
      <c r="ICC87" s="386"/>
      <c r="ICD87" s="135"/>
      <c r="ICE87" s="387"/>
      <c r="ICF87" s="387"/>
      <c r="ICG87" s="383"/>
      <c r="ICH87" s="384"/>
      <c r="ICI87" s="28"/>
      <c r="ICJ87" s="385"/>
      <c r="ICK87" s="396"/>
      <c r="ICL87" s="392"/>
      <c r="ICM87" s="135"/>
      <c r="ICN87" s="135"/>
      <c r="ICO87" s="386"/>
      <c r="ICP87" s="135"/>
      <c r="ICQ87" s="387"/>
      <c r="ICR87" s="387"/>
      <c r="ICS87" s="383"/>
      <c r="ICT87" s="384"/>
      <c r="ICU87" s="28"/>
      <c r="ICV87" s="385"/>
      <c r="ICW87" s="396"/>
      <c r="ICX87" s="392"/>
      <c r="ICY87" s="135"/>
      <c r="ICZ87" s="135"/>
      <c r="IDA87" s="386"/>
      <c r="IDB87" s="135"/>
      <c r="IDC87" s="387"/>
      <c r="IDD87" s="387"/>
      <c r="IDE87" s="383"/>
      <c r="IDF87" s="384"/>
      <c r="IDG87" s="28"/>
      <c r="IDH87" s="385"/>
      <c r="IDI87" s="396"/>
      <c r="IDJ87" s="392"/>
      <c r="IDK87" s="135"/>
      <c r="IDL87" s="135"/>
      <c r="IDM87" s="386"/>
      <c r="IDN87" s="135"/>
      <c r="IDO87" s="387"/>
      <c r="IDP87" s="387"/>
      <c r="IDQ87" s="383"/>
      <c r="IDR87" s="384"/>
      <c r="IDS87" s="28"/>
      <c r="IDT87" s="385"/>
      <c r="IDU87" s="396"/>
      <c r="IDV87" s="392"/>
      <c r="IDW87" s="135"/>
      <c r="IDX87" s="135"/>
      <c r="IDY87" s="386"/>
      <c r="IDZ87" s="135"/>
      <c r="IEA87" s="387"/>
      <c r="IEB87" s="387"/>
      <c r="IEC87" s="383"/>
      <c r="IED87" s="384"/>
      <c r="IEE87" s="28"/>
      <c r="IEF87" s="385"/>
      <c r="IEG87" s="396"/>
      <c r="IEH87" s="392"/>
      <c r="IEI87" s="135"/>
      <c r="IEJ87" s="135"/>
      <c r="IEK87" s="386"/>
      <c r="IEL87" s="135"/>
      <c r="IEM87" s="387"/>
      <c r="IEN87" s="387"/>
      <c r="IEO87" s="383"/>
      <c r="IEP87" s="384"/>
      <c r="IEQ87" s="28"/>
      <c r="IER87" s="385"/>
      <c r="IES87" s="396"/>
      <c r="IET87" s="392"/>
      <c r="IEU87" s="135"/>
      <c r="IEV87" s="135"/>
      <c r="IEW87" s="386"/>
      <c r="IEX87" s="135"/>
      <c r="IEY87" s="387"/>
      <c r="IEZ87" s="387"/>
      <c r="IFA87" s="383"/>
      <c r="IFB87" s="384"/>
      <c r="IFC87" s="28"/>
      <c r="IFD87" s="385"/>
      <c r="IFE87" s="396"/>
      <c r="IFF87" s="392"/>
      <c r="IFG87" s="135"/>
      <c r="IFH87" s="135"/>
      <c r="IFI87" s="386"/>
      <c r="IFJ87" s="135"/>
      <c r="IFK87" s="387"/>
      <c r="IFL87" s="387"/>
      <c r="IFM87" s="383"/>
      <c r="IFN87" s="384"/>
      <c r="IFO87" s="28"/>
      <c r="IFP87" s="385"/>
      <c r="IFQ87" s="396"/>
      <c r="IFR87" s="392"/>
      <c r="IFS87" s="135"/>
      <c r="IFT87" s="135"/>
      <c r="IFU87" s="386"/>
      <c r="IFV87" s="135"/>
      <c r="IFW87" s="387"/>
      <c r="IFX87" s="387"/>
      <c r="IFY87" s="383"/>
      <c r="IFZ87" s="384"/>
      <c r="IGA87" s="28"/>
      <c r="IGB87" s="385"/>
      <c r="IGC87" s="396"/>
      <c r="IGD87" s="392"/>
      <c r="IGE87" s="135"/>
      <c r="IGF87" s="135"/>
      <c r="IGG87" s="386"/>
      <c r="IGH87" s="135"/>
      <c r="IGI87" s="387"/>
      <c r="IGJ87" s="387"/>
      <c r="IGK87" s="383"/>
      <c r="IGL87" s="384"/>
      <c r="IGM87" s="28"/>
      <c r="IGN87" s="385"/>
      <c r="IGO87" s="396"/>
      <c r="IGP87" s="392"/>
      <c r="IGQ87" s="135"/>
      <c r="IGR87" s="135"/>
      <c r="IGS87" s="386"/>
      <c r="IGT87" s="135"/>
      <c r="IGU87" s="387"/>
      <c r="IGV87" s="387"/>
      <c r="IGW87" s="383"/>
      <c r="IGX87" s="384"/>
      <c r="IGY87" s="28"/>
      <c r="IGZ87" s="385"/>
      <c r="IHA87" s="396"/>
      <c r="IHB87" s="392"/>
      <c r="IHC87" s="135"/>
      <c r="IHD87" s="135"/>
      <c r="IHE87" s="386"/>
      <c r="IHF87" s="135"/>
      <c r="IHG87" s="387"/>
      <c r="IHH87" s="387"/>
      <c r="IHI87" s="383"/>
      <c r="IHJ87" s="384"/>
      <c r="IHK87" s="28"/>
      <c r="IHL87" s="385"/>
      <c r="IHM87" s="396"/>
      <c r="IHN87" s="392"/>
      <c r="IHO87" s="135"/>
      <c r="IHP87" s="135"/>
      <c r="IHQ87" s="386"/>
      <c r="IHR87" s="135"/>
      <c r="IHS87" s="387"/>
      <c r="IHT87" s="387"/>
      <c r="IHU87" s="383"/>
      <c r="IHV87" s="384"/>
      <c r="IHW87" s="28"/>
      <c r="IHX87" s="385"/>
      <c r="IHY87" s="396"/>
      <c r="IHZ87" s="392"/>
      <c r="IIA87" s="135"/>
      <c r="IIB87" s="135"/>
      <c r="IIC87" s="386"/>
      <c r="IID87" s="135"/>
      <c r="IIE87" s="387"/>
      <c r="IIF87" s="387"/>
      <c r="IIG87" s="383"/>
      <c r="IIH87" s="384"/>
      <c r="III87" s="28"/>
      <c r="IIJ87" s="385"/>
      <c r="IIK87" s="396"/>
      <c r="IIL87" s="392"/>
      <c r="IIM87" s="135"/>
      <c r="IIN87" s="135"/>
      <c r="IIO87" s="386"/>
      <c r="IIP87" s="135"/>
      <c r="IIQ87" s="387"/>
      <c r="IIR87" s="387"/>
      <c r="IIS87" s="383"/>
      <c r="IIT87" s="384"/>
      <c r="IIU87" s="28"/>
      <c r="IIV87" s="385"/>
      <c r="IIW87" s="396"/>
      <c r="IIX87" s="392"/>
      <c r="IIY87" s="135"/>
      <c r="IIZ87" s="135"/>
      <c r="IJA87" s="386"/>
      <c r="IJB87" s="135"/>
      <c r="IJC87" s="387"/>
      <c r="IJD87" s="387"/>
      <c r="IJE87" s="383"/>
      <c r="IJF87" s="384"/>
      <c r="IJG87" s="28"/>
      <c r="IJH87" s="385"/>
      <c r="IJI87" s="396"/>
      <c r="IJJ87" s="392"/>
      <c r="IJK87" s="135"/>
      <c r="IJL87" s="135"/>
      <c r="IJM87" s="386"/>
      <c r="IJN87" s="135"/>
      <c r="IJO87" s="387"/>
      <c r="IJP87" s="387"/>
      <c r="IJQ87" s="383"/>
      <c r="IJR87" s="384"/>
      <c r="IJS87" s="28"/>
      <c r="IJT87" s="385"/>
      <c r="IJU87" s="396"/>
      <c r="IJV87" s="392"/>
      <c r="IJW87" s="135"/>
      <c r="IJX87" s="135"/>
      <c r="IJY87" s="386"/>
      <c r="IJZ87" s="135"/>
      <c r="IKA87" s="387"/>
      <c r="IKB87" s="387"/>
      <c r="IKC87" s="383"/>
      <c r="IKD87" s="384"/>
      <c r="IKE87" s="28"/>
      <c r="IKF87" s="385"/>
      <c r="IKG87" s="396"/>
      <c r="IKH87" s="392"/>
      <c r="IKI87" s="135"/>
      <c r="IKJ87" s="135"/>
      <c r="IKK87" s="386"/>
      <c r="IKL87" s="135"/>
      <c r="IKM87" s="387"/>
      <c r="IKN87" s="387"/>
      <c r="IKO87" s="383"/>
      <c r="IKP87" s="384"/>
      <c r="IKQ87" s="28"/>
      <c r="IKR87" s="385"/>
      <c r="IKS87" s="396"/>
      <c r="IKT87" s="392"/>
      <c r="IKU87" s="135"/>
      <c r="IKV87" s="135"/>
      <c r="IKW87" s="386"/>
      <c r="IKX87" s="135"/>
      <c r="IKY87" s="387"/>
      <c r="IKZ87" s="387"/>
      <c r="ILA87" s="383"/>
      <c r="ILB87" s="384"/>
      <c r="ILC87" s="28"/>
      <c r="ILD87" s="385"/>
      <c r="ILE87" s="396"/>
      <c r="ILF87" s="392"/>
      <c r="ILG87" s="135"/>
      <c r="ILH87" s="135"/>
      <c r="ILI87" s="386"/>
      <c r="ILJ87" s="135"/>
      <c r="ILK87" s="387"/>
      <c r="ILL87" s="387"/>
      <c r="ILM87" s="383"/>
      <c r="ILN87" s="384"/>
      <c r="ILO87" s="28"/>
      <c r="ILP87" s="385"/>
      <c r="ILQ87" s="396"/>
      <c r="ILR87" s="392"/>
      <c r="ILS87" s="135"/>
      <c r="ILT87" s="135"/>
      <c r="ILU87" s="386"/>
      <c r="ILV87" s="135"/>
      <c r="ILW87" s="387"/>
      <c r="ILX87" s="387"/>
      <c r="ILY87" s="383"/>
      <c r="ILZ87" s="384"/>
      <c r="IMA87" s="28"/>
      <c r="IMB87" s="385"/>
      <c r="IMC87" s="396"/>
      <c r="IMD87" s="392"/>
      <c r="IME87" s="135"/>
      <c r="IMF87" s="135"/>
      <c r="IMG87" s="386"/>
      <c r="IMH87" s="135"/>
      <c r="IMI87" s="387"/>
      <c r="IMJ87" s="387"/>
      <c r="IMK87" s="383"/>
      <c r="IML87" s="384"/>
      <c r="IMM87" s="28"/>
      <c r="IMN87" s="385"/>
      <c r="IMO87" s="396"/>
      <c r="IMP87" s="392"/>
      <c r="IMQ87" s="135"/>
      <c r="IMR87" s="135"/>
      <c r="IMS87" s="386"/>
      <c r="IMT87" s="135"/>
      <c r="IMU87" s="387"/>
      <c r="IMV87" s="387"/>
      <c r="IMW87" s="383"/>
      <c r="IMX87" s="384"/>
      <c r="IMY87" s="28"/>
      <c r="IMZ87" s="385"/>
      <c r="INA87" s="396"/>
      <c r="INB87" s="392"/>
      <c r="INC87" s="135"/>
      <c r="IND87" s="135"/>
      <c r="INE87" s="386"/>
      <c r="INF87" s="135"/>
      <c r="ING87" s="387"/>
      <c r="INH87" s="387"/>
      <c r="INI87" s="383"/>
      <c r="INJ87" s="384"/>
      <c r="INK87" s="28"/>
      <c r="INL87" s="385"/>
      <c r="INM87" s="396"/>
      <c r="INN87" s="392"/>
      <c r="INO87" s="135"/>
      <c r="INP87" s="135"/>
      <c r="INQ87" s="386"/>
      <c r="INR87" s="135"/>
      <c r="INS87" s="387"/>
      <c r="INT87" s="387"/>
      <c r="INU87" s="383"/>
      <c r="INV87" s="384"/>
      <c r="INW87" s="28"/>
      <c r="INX87" s="385"/>
      <c r="INY87" s="396"/>
      <c r="INZ87" s="392"/>
      <c r="IOA87" s="135"/>
      <c r="IOB87" s="135"/>
      <c r="IOC87" s="386"/>
      <c r="IOD87" s="135"/>
      <c r="IOE87" s="387"/>
      <c r="IOF87" s="387"/>
      <c r="IOG87" s="383"/>
      <c r="IOH87" s="384"/>
      <c r="IOI87" s="28"/>
      <c r="IOJ87" s="385"/>
      <c r="IOK87" s="396"/>
      <c r="IOL87" s="392"/>
      <c r="IOM87" s="135"/>
      <c r="ION87" s="135"/>
      <c r="IOO87" s="386"/>
      <c r="IOP87" s="135"/>
      <c r="IOQ87" s="387"/>
      <c r="IOR87" s="387"/>
      <c r="IOS87" s="383"/>
      <c r="IOT87" s="384"/>
      <c r="IOU87" s="28"/>
      <c r="IOV87" s="385"/>
      <c r="IOW87" s="396"/>
      <c r="IOX87" s="392"/>
      <c r="IOY87" s="135"/>
      <c r="IOZ87" s="135"/>
      <c r="IPA87" s="386"/>
      <c r="IPB87" s="135"/>
      <c r="IPC87" s="387"/>
      <c r="IPD87" s="387"/>
      <c r="IPE87" s="383"/>
      <c r="IPF87" s="384"/>
      <c r="IPG87" s="28"/>
      <c r="IPH87" s="385"/>
      <c r="IPI87" s="396"/>
      <c r="IPJ87" s="392"/>
      <c r="IPK87" s="135"/>
      <c r="IPL87" s="135"/>
      <c r="IPM87" s="386"/>
      <c r="IPN87" s="135"/>
      <c r="IPO87" s="387"/>
      <c r="IPP87" s="387"/>
      <c r="IPQ87" s="383"/>
      <c r="IPR87" s="384"/>
      <c r="IPS87" s="28"/>
      <c r="IPT87" s="385"/>
      <c r="IPU87" s="396"/>
      <c r="IPV87" s="392"/>
      <c r="IPW87" s="135"/>
      <c r="IPX87" s="135"/>
      <c r="IPY87" s="386"/>
      <c r="IPZ87" s="135"/>
      <c r="IQA87" s="387"/>
      <c r="IQB87" s="387"/>
      <c r="IQC87" s="383"/>
      <c r="IQD87" s="384"/>
      <c r="IQE87" s="28"/>
      <c r="IQF87" s="385"/>
      <c r="IQG87" s="396"/>
      <c r="IQH87" s="392"/>
      <c r="IQI87" s="135"/>
      <c r="IQJ87" s="135"/>
      <c r="IQK87" s="386"/>
      <c r="IQL87" s="135"/>
      <c r="IQM87" s="387"/>
      <c r="IQN87" s="387"/>
      <c r="IQO87" s="383"/>
      <c r="IQP87" s="384"/>
      <c r="IQQ87" s="28"/>
      <c r="IQR87" s="385"/>
      <c r="IQS87" s="396"/>
      <c r="IQT87" s="392"/>
      <c r="IQU87" s="135"/>
      <c r="IQV87" s="135"/>
      <c r="IQW87" s="386"/>
      <c r="IQX87" s="135"/>
      <c r="IQY87" s="387"/>
      <c r="IQZ87" s="387"/>
      <c r="IRA87" s="383"/>
      <c r="IRB87" s="384"/>
      <c r="IRC87" s="28"/>
      <c r="IRD87" s="385"/>
      <c r="IRE87" s="396"/>
      <c r="IRF87" s="392"/>
      <c r="IRG87" s="135"/>
      <c r="IRH87" s="135"/>
      <c r="IRI87" s="386"/>
      <c r="IRJ87" s="135"/>
      <c r="IRK87" s="387"/>
      <c r="IRL87" s="387"/>
      <c r="IRM87" s="383"/>
      <c r="IRN87" s="384"/>
      <c r="IRO87" s="28"/>
      <c r="IRP87" s="385"/>
      <c r="IRQ87" s="396"/>
      <c r="IRR87" s="392"/>
      <c r="IRS87" s="135"/>
      <c r="IRT87" s="135"/>
      <c r="IRU87" s="386"/>
      <c r="IRV87" s="135"/>
      <c r="IRW87" s="387"/>
      <c r="IRX87" s="387"/>
      <c r="IRY87" s="383"/>
      <c r="IRZ87" s="384"/>
      <c r="ISA87" s="28"/>
      <c r="ISB87" s="385"/>
      <c r="ISC87" s="396"/>
      <c r="ISD87" s="392"/>
      <c r="ISE87" s="135"/>
      <c r="ISF87" s="135"/>
      <c r="ISG87" s="386"/>
      <c r="ISH87" s="135"/>
      <c r="ISI87" s="387"/>
      <c r="ISJ87" s="387"/>
      <c r="ISK87" s="383"/>
      <c r="ISL87" s="384"/>
      <c r="ISM87" s="28"/>
      <c r="ISN87" s="385"/>
      <c r="ISO87" s="396"/>
      <c r="ISP87" s="392"/>
      <c r="ISQ87" s="135"/>
      <c r="ISR87" s="135"/>
      <c r="ISS87" s="386"/>
      <c r="IST87" s="135"/>
      <c r="ISU87" s="387"/>
      <c r="ISV87" s="387"/>
      <c r="ISW87" s="383"/>
      <c r="ISX87" s="384"/>
      <c r="ISY87" s="28"/>
      <c r="ISZ87" s="385"/>
      <c r="ITA87" s="396"/>
      <c r="ITB87" s="392"/>
      <c r="ITC87" s="135"/>
      <c r="ITD87" s="135"/>
      <c r="ITE87" s="386"/>
      <c r="ITF87" s="135"/>
      <c r="ITG87" s="387"/>
      <c r="ITH87" s="387"/>
      <c r="ITI87" s="383"/>
      <c r="ITJ87" s="384"/>
      <c r="ITK87" s="28"/>
      <c r="ITL87" s="385"/>
      <c r="ITM87" s="396"/>
      <c r="ITN87" s="392"/>
      <c r="ITO87" s="135"/>
      <c r="ITP87" s="135"/>
      <c r="ITQ87" s="386"/>
      <c r="ITR87" s="135"/>
      <c r="ITS87" s="387"/>
      <c r="ITT87" s="387"/>
      <c r="ITU87" s="383"/>
      <c r="ITV87" s="384"/>
      <c r="ITW87" s="28"/>
      <c r="ITX87" s="385"/>
      <c r="ITY87" s="396"/>
      <c r="ITZ87" s="392"/>
      <c r="IUA87" s="135"/>
      <c r="IUB87" s="135"/>
      <c r="IUC87" s="386"/>
      <c r="IUD87" s="135"/>
      <c r="IUE87" s="387"/>
      <c r="IUF87" s="387"/>
      <c r="IUG87" s="383"/>
      <c r="IUH87" s="384"/>
      <c r="IUI87" s="28"/>
      <c r="IUJ87" s="385"/>
      <c r="IUK87" s="396"/>
      <c r="IUL87" s="392"/>
      <c r="IUM87" s="135"/>
      <c r="IUN87" s="135"/>
      <c r="IUO87" s="386"/>
      <c r="IUP87" s="135"/>
      <c r="IUQ87" s="387"/>
      <c r="IUR87" s="387"/>
      <c r="IUS87" s="383"/>
      <c r="IUT87" s="384"/>
      <c r="IUU87" s="28"/>
      <c r="IUV87" s="385"/>
      <c r="IUW87" s="396"/>
      <c r="IUX87" s="392"/>
      <c r="IUY87" s="135"/>
      <c r="IUZ87" s="135"/>
      <c r="IVA87" s="386"/>
      <c r="IVB87" s="135"/>
      <c r="IVC87" s="387"/>
      <c r="IVD87" s="387"/>
      <c r="IVE87" s="383"/>
      <c r="IVF87" s="384"/>
      <c r="IVG87" s="28"/>
      <c r="IVH87" s="385"/>
      <c r="IVI87" s="396"/>
      <c r="IVJ87" s="392"/>
      <c r="IVK87" s="135"/>
      <c r="IVL87" s="135"/>
      <c r="IVM87" s="386"/>
      <c r="IVN87" s="135"/>
      <c r="IVO87" s="387"/>
      <c r="IVP87" s="387"/>
      <c r="IVQ87" s="383"/>
      <c r="IVR87" s="384"/>
      <c r="IVS87" s="28"/>
      <c r="IVT87" s="385"/>
      <c r="IVU87" s="396"/>
      <c r="IVV87" s="392"/>
      <c r="IVW87" s="135"/>
      <c r="IVX87" s="135"/>
      <c r="IVY87" s="386"/>
      <c r="IVZ87" s="135"/>
      <c r="IWA87" s="387"/>
      <c r="IWB87" s="387"/>
      <c r="IWC87" s="383"/>
      <c r="IWD87" s="384"/>
      <c r="IWE87" s="28"/>
      <c r="IWF87" s="385"/>
      <c r="IWG87" s="396"/>
      <c r="IWH87" s="392"/>
      <c r="IWI87" s="135"/>
      <c r="IWJ87" s="135"/>
      <c r="IWK87" s="386"/>
      <c r="IWL87" s="135"/>
      <c r="IWM87" s="387"/>
      <c r="IWN87" s="387"/>
      <c r="IWO87" s="383"/>
      <c r="IWP87" s="384"/>
      <c r="IWQ87" s="28"/>
      <c r="IWR87" s="385"/>
      <c r="IWS87" s="396"/>
      <c r="IWT87" s="392"/>
      <c r="IWU87" s="135"/>
      <c r="IWV87" s="135"/>
      <c r="IWW87" s="386"/>
      <c r="IWX87" s="135"/>
      <c r="IWY87" s="387"/>
      <c r="IWZ87" s="387"/>
      <c r="IXA87" s="383"/>
      <c r="IXB87" s="384"/>
      <c r="IXC87" s="28"/>
      <c r="IXD87" s="385"/>
      <c r="IXE87" s="396"/>
      <c r="IXF87" s="392"/>
      <c r="IXG87" s="135"/>
      <c r="IXH87" s="135"/>
      <c r="IXI87" s="386"/>
      <c r="IXJ87" s="135"/>
      <c r="IXK87" s="387"/>
      <c r="IXL87" s="387"/>
      <c r="IXM87" s="383"/>
      <c r="IXN87" s="384"/>
      <c r="IXO87" s="28"/>
      <c r="IXP87" s="385"/>
      <c r="IXQ87" s="396"/>
      <c r="IXR87" s="392"/>
      <c r="IXS87" s="135"/>
      <c r="IXT87" s="135"/>
      <c r="IXU87" s="386"/>
      <c r="IXV87" s="135"/>
      <c r="IXW87" s="387"/>
      <c r="IXX87" s="387"/>
      <c r="IXY87" s="383"/>
      <c r="IXZ87" s="384"/>
      <c r="IYA87" s="28"/>
      <c r="IYB87" s="385"/>
      <c r="IYC87" s="396"/>
      <c r="IYD87" s="392"/>
      <c r="IYE87" s="135"/>
      <c r="IYF87" s="135"/>
      <c r="IYG87" s="386"/>
      <c r="IYH87" s="135"/>
      <c r="IYI87" s="387"/>
      <c r="IYJ87" s="387"/>
      <c r="IYK87" s="383"/>
      <c r="IYL87" s="384"/>
      <c r="IYM87" s="28"/>
      <c r="IYN87" s="385"/>
      <c r="IYO87" s="396"/>
      <c r="IYP87" s="392"/>
      <c r="IYQ87" s="135"/>
      <c r="IYR87" s="135"/>
      <c r="IYS87" s="386"/>
      <c r="IYT87" s="135"/>
      <c r="IYU87" s="387"/>
      <c r="IYV87" s="387"/>
      <c r="IYW87" s="383"/>
      <c r="IYX87" s="384"/>
      <c r="IYY87" s="28"/>
      <c r="IYZ87" s="385"/>
      <c r="IZA87" s="396"/>
      <c r="IZB87" s="392"/>
      <c r="IZC87" s="135"/>
      <c r="IZD87" s="135"/>
      <c r="IZE87" s="386"/>
      <c r="IZF87" s="135"/>
      <c r="IZG87" s="387"/>
      <c r="IZH87" s="387"/>
      <c r="IZI87" s="383"/>
      <c r="IZJ87" s="384"/>
      <c r="IZK87" s="28"/>
      <c r="IZL87" s="385"/>
      <c r="IZM87" s="396"/>
      <c r="IZN87" s="392"/>
      <c r="IZO87" s="135"/>
      <c r="IZP87" s="135"/>
      <c r="IZQ87" s="386"/>
      <c r="IZR87" s="135"/>
      <c r="IZS87" s="387"/>
      <c r="IZT87" s="387"/>
      <c r="IZU87" s="383"/>
      <c r="IZV87" s="384"/>
      <c r="IZW87" s="28"/>
      <c r="IZX87" s="385"/>
      <c r="IZY87" s="396"/>
      <c r="IZZ87" s="392"/>
      <c r="JAA87" s="135"/>
      <c r="JAB87" s="135"/>
      <c r="JAC87" s="386"/>
      <c r="JAD87" s="135"/>
      <c r="JAE87" s="387"/>
      <c r="JAF87" s="387"/>
      <c r="JAG87" s="383"/>
      <c r="JAH87" s="384"/>
      <c r="JAI87" s="28"/>
      <c r="JAJ87" s="385"/>
      <c r="JAK87" s="396"/>
      <c r="JAL87" s="392"/>
      <c r="JAM87" s="135"/>
      <c r="JAN87" s="135"/>
      <c r="JAO87" s="386"/>
      <c r="JAP87" s="135"/>
      <c r="JAQ87" s="387"/>
      <c r="JAR87" s="387"/>
      <c r="JAS87" s="383"/>
      <c r="JAT87" s="384"/>
      <c r="JAU87" s="28"/>
      <c r="JAV87" s="385"/>
      <c r="JAW87" s="396"/>
      <c r="JAX87" s="392"/>
      <c r="JAY87" s="135"/>
      <c r="JAZ87" s="135"/>
      <c r="JBA87" s="386"/>
      <c r="JBB87" s="135"/>
      <c r="JBC87" s="387"/>
      <c r="JBD87" s="387"/>
      <c r="JBE87" s="383"/>
      <c r="JBF87" s="384"/>
      <c r="JBG87" s="28"/>
      <c r="JBH87" s="385"/>
      <c r="JBI87" s="396"/>
      <c r="JBJ87" s="392"/>
      <c r="JBK87" s="135"/>
      <c r="JBL87" s="135"/>
      <c r="JBM87" s="386"/>
      <c r="JBN87" s="135"/>
      <c r="JBO87" s="387"/>
      <c r="JBP87" s="387"/>
      <c r="JBQ87" s="383"/>
      <c r="JBR87" s="384"/>
      <c r="JBS87" s="28"/>
      <c r="JBT87" s="385"/>
      <c r="JBU87" s="396"/>
      <c r="JBV87" s="392"/>
      <c r="JBW87" s="135"/>
      <c r="JBX87" s="135"/>
      <c r="JBY87" s="386"/>
      <c r="JBZ87" s="135"/>
      <c r="JCA87" s="387"/>
      <c r="JCB87" s="387"/>
      <c r="JCC87" s="383"/>
      <c r="JCD87" s="384"/>
      <c r="JCE87" s="28"/>
      <c r="JCF87" s="385"/>
      <c r="JCG87" s="396"/>
      <c r="JCH87" s="392"/>
      <c r="JCI87" s="135"/>
      <c r="JCJ87" s="135"/>
      <c r="JCK87" s="386"/>
      <c r="JCL87" s="135"/>
      <c r="JCM87" s="387"/>
      <c r="JCN87" s="387"/>
      <c r="JCO87" s="383"/>
      <c r="JCP87" s="384"/>
      <c r="JCQ87" s="28"/>
      <c r="JCR87" s="385"/>
      <c r="JCS87" s="396"/>
      <c r="JCT87" s="392"/>
      <c r="JCU87" s="135"/>
      <c r="JCV87" s="135"/>
      <c r="JCW87" s="386"/>
      <c r="JCX87" s="135"/>
      <c r="JCY87" s="387"/>
      <c r="JCZ87" s="387"/>
      <c r="JDA87" s="383"/>
      <c r="JDB87" s="384"/>
      <c r="JDC87" s="28"/>
      <c r="JDD87" s="385"/>
      <c r="JDE87" s="396"/>
      <c r="JDF87" s="392"/>
      <c r="JDG87" s="135"/>
      <c r="JDH87" s="135"/>
      <c r="JDI87" s="386"/>
      <c r="JDJ87" s="135"/>
      <c r="JDK87" s="387"/>
      <c r="JDL87" s="387"/>
      <c r="JDM87" s="383"/>
      <c r="JDN87" s="384"/>
      <c r="JDO87" s="28"/>
      <c r="JDP87" s="385"/>
      <c r="JDQ87" s="396"/>
      <c r="JDR87" s="392"/>
      <c r="JDS87" s="135"/>
      <c r="JDT87" s="135"/>
      <c r="JDU87" s="386"/>
      <c r="JDV87" s="135"/>
      <c r="JDW87" s="387"/>
      <c r="JDX87" s="387"/>
      <c r="JDY87" s="383"/>
      <c r="JDZ87" s="384"/>
      <c r="JEA87" s="28"/>
      <c r="JEB87" s="385"/>
      <c r="JEC87" s="396"/>
      <c r="JED87" s="392"/>
      <c r="JEE87" s="135"/>
      <c r="JEF87" s="135"/>
      <c r="JEG87" s="386"/>
      <c r="JEH87" s="135"/>
      <c r="JEI87" s="387"/>
      <c r="JEJ87" s="387"/>
      <c r="JEK87" s="383"/>
      <c r="JEL87" s="384"/>
      <c r="JEM87" s="28"/>
      <c r="JEN87" s="385"/>
      <c r="JEO87" s="396"/>
      <c r="JEP87" s="392"/>
      <c r="JEQ87" s="135"/>
      <c r="JER87" s="135"/>
      <c r="JES87" s="386"/>
      <c r="JET87" s="135"/>
      <c r="JEU87" s="387"/>
      <c r="JEV87" s="387"/>
      <c r="JEW87" s="383"/>
      <c r="JEX87" s="384"/>
      <c r="JEY87" s="28"/>
      <c r="JEZ87" s="385"/>
      <c r="JFA87" s="396"/>
      <c r="JFB87" s="392"/>
      <c r="JFC87" s="135"/>
      <c r="JFD87" s="135"/>
      <c r="JFE87" s="386"/>
      <c r="JFF87" s="135"/>
      <c r="JFG87" s="387"/>
      <c r="JFH87" s="387"/>
      <c r="JFI87" s="383"/>
      <c r="JFJ87" s="384"/>
      <c r="JFK87" s="28"/>
      <c r="JFL87" s="385"/>
      <c r="JFM87" s="396"/>
      <c r="JFN87" s="392"/>
      <c r="JFO87" s="135"/>
      <c r="JFP87" s="135"/>
      <c r="JFQ87" s="386"/>
      <c r="JFR87" s="135"/>
      <c r="JFS87" s="387"/>
      <c r="JFT87" s="387"/>
      <c r="JFU87" s="383"/>
      <c r="JFV87" s="384"/>
      <c r="JFW87" s="28"/>
      <c r="JFX87" s="385"/>
      <c r="JFY87" s="396"/>
      <c r="JFZ87" s="392"/>
      <c r="JGA87" s="135"/>
      <c r="JGB87" s="135"/>
      <c r="JGC87" s="386"/>
      <c r="JGD87" s="135"/>
      <c r="JGE87" s="387"/>
      <c r="JGF87" s="387"/>
      <c r="JGG87" s="383"/>
      <c r="JGH87" s="384"/>
      <c r="JGI87" s="28"/>
      <c r="JGJ87" s="385"/>
      <c r="JGK87" s="396"/>
      <c r="JGL87" s="392"/>
      <c r="JGM87" s="135"/>
      <c r="JGN87" s="135"/>
      <c r="JGO87" s="386"/>
      <c r="JGP87" s="135"/>
      <c r="JGQ87" s="387"/>
      <c r="JGR87" s="387"/>
      <c r="JGS87" s="383"/>
      <c r="JGT87" s="384"/>
      <c r="JGU87" s="28"/>
      <c r="JGV87" s="385"/>
      <c r="JGW87" s="396"/>
      <c r="JGX87" s="392"/>
      <c r="JGY87" s="135"/>
      <c r="JGZ87" s="135"/>
      <c r="JHA87" s="386"/>
      <c r="JHB87" s="135"/>
      <c r="JHC87" s="387"/>
      <c r="JHD87" s="387"/>
      <c r="JHE87" s="383"/>
      <c r="JHF87" s="384"/>
      <c r="JHG87" s="28"/>
      <c r="JHH87" s="385"/>
      <c r="JHI87" s="396"/>
      <c r="JHJ87" s="392"/>
      <c r="JHK87" s="135"/>
      <c r="JHL87" s="135"/>
      <c r="JHM87" s="386"/>
      <c r="JHN87" s="135"/>
      <c r="JHO87" s="387"/>
      <c r="JHP87" s="387"/>
      <c r="JHQ87" s="383"/>
      <c r="JHR87" s="384"/>
      <c r="JHS87" s="28"/>
      <c r="JHT87" s="385"/>
      <c r="JHU87" s="396"/>
      <c r="JHV87" s="392"/>
      <c r="JHW87" s="135"/>
      <c r="JHX87" s="135"/>
      <c r="JHY87" s="386"/>
      <c r="JHZ87" s="135"/>
      <c r="JIA87" s="387"/>
      <c r="JIB87" s="387"/>
      <c r="JIC87" s="383"/>
      <c r="JID87" s="384"/>
      <c r="JIE87" s="28"/>
      <c r="JIF87" s="385"/>
      <c r="JIG87" s="396"/>
      <c r="JIH87" s="392"/>
      <c r="JII87" s="135"/>
      <c r="JIJ87" s="135"/>
      <c r="JIK87" s="386"/>
      <c r="JIL87" s="135"/>
      <c r="JIM87" s="387"/>
      <c r="JIN87" s="387"/>
      <c r="JIO87" s="383"/>
      <c r="JIP87" s="384"/>
      <c r="JIQ87" s="28"/>
      <c r="JIR87" s="385"/>
      <c r="JIS87" s="396"/>
      <c r="JIT87" s="392"/>
      <c r="JIU87" s="135"/>
      <c r="JIV87" s="135"/>
      <c r="JIW87" s="386"/>
      <c r="JIX87" s="135"/>
      <c r="JIY87" s="387"/>
      <c r="JIZ87" s="387"/>
      <c r="JJA87" s="383"/>
      <c r="JJB87" s="384"/>
      <c r="JJC87" s="28"/>
      <c r="JJD87" s="385"/>
      <c r="JJE87" s="396"/>
      <c r="JJF87" s="392"/>
      <c r="JJG87" s="135"/>
      <c r="JJH87" s="135"/>
      <c r="JJI87" s="386"/>
      <c r="JJJ87" s="135"/>
      <c r="JJK87" s="387"/>
      <c r="JJL87" s="387"/>
      <c r="JJM87" s="383"/>
      <c r="JJN87" s="384"/>
      <c r="JJO87" s="28"/>
      <c r="JJP87" s="385"/>
      <c r="JJQ87" s="396"/>
      <c r="JJR87" s="392"/>
      <c r="JJS87" s="135"/>
      <c r="JJT87" s="135"/>
      <c r="JJU87" s="386"/>
      <c r="JJV87" s="135"/>
      <c r="JJW87" s="387"/>
      <c r="JJX87" s="387"/>
      <c r="JJY87" s="383"/>
      <c r="JJZ87" s="384"/>
      <c r="JKA87" s="28"/>
      <c r="JKB87" s="385"/>
      <c r="JKC87" s="396"/>
      <c r="JKD87" s="392"/>
      <c r="JKE87" s="135"/>
      <c r="JKF87" s="135"/>
      <c r="JKG87" s="386"/>
      <c r="JKH87" s="135"/>
      <c r="JKI87" s="387"/>
      <c r="JKJ87" s="387"/>
      <c r="JKK87" s="383"/>
      <c r="JKL87" s="384"/>
      <c r="JKM87" s="28"/>
      <c r="JKN87" s="385"/>
      <c r="JKO87" s="396"/>
      <c r="JKP87" s="392"/>
      <c r="JKQ87" s="135"/>
      <c r="JKR87" s="135"/>
      <c r="JKS87" s="386"/>
      <c r="JKT87" s="135"/>
      <c r="JKU87" s="387"/>
      <c r="JKV87" s="387"/>
      <c r="JKW87" s="383"/>
      <c r="JKX87" s="384"/>
      <c r="JKY87" s="28"/>
      <c r="JKZ87" s="385"/>
      <c r="JLA87" s="396"/>
      <c r="JLB87" s="392"/>
      <c r="JLC87" s="135"/>
      <c r="JLD87" s="135"/>
      <c r="JLE87" s="386"/>
      <c r="JLF87" s="135"/>
      <c r="JLG87" s="387"/>
      <c r="JLH87" s="387"/>
      <c r="JLI87" s="383"/>
      <c r="JLJ87" s="384"/>
      <c r="JLK87" s="28"/>
      <c r="JLL87" s="385"/>
      <c r="JLM87" s="396"/>
      <c r="JLN87" s="392"/>
      <c r="JLO87" s="135"/>
      <c r="JLP87" s="135"/>
      <c r="JLQ87" s="386"/>
      <c r="JLR87" s="135"/>
      <c r="JLS87" s="387"/>
      <c r="JLT87" s="387"/>
      <c r="JLU87" s="383"/>
      <c r="JLV87" s="384"/>
      <c r="JLW87" s="28"/>
      <c r="JLX87" s="385"/>
      <c r="JLY87" s="396"/>
      <c r="JLZ87" s="392"/>
      <c r="JMA87" s="135"/>
      <c r="JMB87" s="135"/>
      <c r="JMC87" s="386"/>
      <c r="JMD87" s="135"/>
      <c r="JME87" s="387"/>
      <c r="JMF87" s="387"/>
      <c r="JMG87" s="383"/>
      <c r="JMH87" s="384"/>
      <c r="JMI87" s="28"/>
      <c r="JMJ87" s="385"/>
      <c r="JMK87" s="396"/>
      <c r="JML87" s="392"/>
      <c r="JMM87" s="135"/>
      <c r="JMN87" s="135"/>
      <c r="JMO87" s="386"/>
      <c r="JMP87" s="135"/>
      <c r="JMQ87" s="387"/>
      <c r="JMR87" s="387"/>
      <c r="JMS87" s="383"/>
      <c r="JMT87" s="384"/>
      <c r="JMU87" s="28"/>
      <c r="JMV87" s="385"/>
      <c r="JMW87" s="396"/>
      <c r="JMX87" s="392"/>
      <c r="JMY87" s="135"/>
      <c r="JMZ87" s="135"/>
      <c r="JNA87" s="386"/>
      <c r="JNB87" s="135"/>
      <c r="JNC87" s="387"/>
      <c r="JND87" s="387"/>
      <c r="JNE87" s="383"/>
      <c r="JNF87" s="384"/>
      <c r="JNG87" s="28"/>
      <c r="JNH87" s="385"/>
      <c r="JNI87" s="396"/>
      <c r="JNJ87" s="392"/>
      <c r="JNK87" s="135"/>
      <c r="JNL87" s="135"/>
      <c r="JNM87" s="386"/>
      <c r="JNN87" s="135"/>
      <c r="JNO87" s="387"/>
      <c r="JNP87" s="387"/>
      <c r="JNQ87" s="383"/>
      <c r="JNR87" s="384"/>
      <c r="JNS87" s="28"/>
      <c r="JNT87" s="385"/>
      <c r="JNU87" s="396"/>
      <c r="JNV87" s="392"/>
      <c r="JNW87" s="135"/>
      <c r="JNX87" s="135"/>
      <c r="JNY87" s="386"/>
      <c r="JNZ87" s="135"/>
      <c r="JOA87" s="387"/>
      <c r="JOB87" s="387"/>
      <c r="JOC87" s="383"/>
      <c r="JOD87" s="384"/>
      <c r="JOE87" s="28"/>
      <c r="JOF87" s="385"/>
      <c r="JOG87" s="396"/>
      <c r="JOH87" s="392"/>
      <c r="JOI87" s="135"/>
      <c r="JOJ87" s="135"/>
      <c r="JOK87" s="386"/>
      <c r="JOL87" s="135"/>
      <c r="JOM87" s="387"/>
      <c r="JON87" s="387"/>
      <c r="JOO87" s="383"/>
      <c r="JOP87" s="384"/>
      <c r="JOQ87" s="28"/>
      <c r="JOR87" s="385"/>
      <c r="JOS87" s="396"/>
      <c r="JOT87" s="392"/>
      <c r="JOU87" s="135"/>
      <c r="JOV87" s="135"/>
      <c r="JOW87" s="386"/>
      <c r="JOX87" s="135"/>
      <c r="JOY87" s="387"/>
      <c r="JOZ87" s="387"/>
      <c r="JPA87" s="383"/>
      <c r="JPB87" s="384"/>
      <c r="JPC87" s="28"/>
      <c r="JPD87" s="385"/>
      <c r="JPE87" s="396"/>
      <c r="JPF87" s="392"/>
      <c r="JPG87" s="135"/>
      <c r="JPH87" s="135"/>
      <c r="JPI87" s="386"/>
      <c r="JPJ87" s="135"/>
      <c r="JPK87" s="387"/>
      <c r="JPL87" s="387"/>
      <c r="JPM87" s="383"/>
      <c r="JPN87" s="384"/>
      <c r="JPO87" s="28"/>
      <c r="JPP87" s="385"/>
      <c r="JPQ87" s="396"/>
      <c r="JPR87" s="392"/>
      <c r="JPS87" s="135"/>
      <c r="JPT87" s="135"/>
      <c r="JPU87" s="386"/>
      <c r="JPV87" s="135"/>
      <c r="JPW87" s="387"/>
      <c r="JPX87" s="387"/>
      <c r="JPY87" s="383"/>
      <c r="JPZ87" s="384"/>
      <c r="JQA87" s="28"/>
      <c r="JQB87" s="385"/>
      <c r="JQC87" s="396"/>
      <c r="JQD87" s="392"/>
      <c r="JQE87" s="135"/>
      <c r="JQF87" s="135"/>
      <c r="JQG87" s="386"/>
      <c r="JQH87" s="135"/>
      <c r="JQI87" s="387"/>
      <c r="JQJ87" s="387"/>
      <c r="JQK87" s="383"/>
      <c r="JQL87" s="384"/>
      <c r="JQM87" s="28"/>
      <c r="JQN87" s="385"/>
      <c r="JQO87" s="396"/>
      <c r="JQP87" s="392"/>
      <c r="JQQ87" s="135"/>
      <c r="JQR87" s="135"/>
      <c r="JQS87" s="386"/>
      <c r="JQT87" s="135"/>
      <c r="JQU87" s="387"/>
      <c r="JQV87" s="387"/>
      <c r="JQW87" s="383"/>
      <c r="JQX87" s="384"/>
      <c r="JQY87" s="28"/>
      <c r="JQZ87" s="385"/>
      <c r="JRA87" s="396"/>
      <c r="JRB87" s="392"/>
      <c r="JRC87" s="135"/>
      <c r="JRD87" s="135"/>
      <c r="JRE87" s="386"/>
      <c r="JRF87" s="135"/>
      <c r="JRG87" s="387"/>
      <c r="JRH87" s="387"/>
      <c r="JRI87" s="383"/>
      <c r="JRJ87" s="384"/>
      <c r="JRK87" s="28"/>
      <c r="JRL87" s="385"/>
      <c r="JRM87" s="396"/>
      <c r="JRN87" s="392"/>
      <c r="JRO87" s="135"/>
      <c r="JRP87" s="135"/>
      <c r="JRQ87" s="386"/>
      <c r="JRR87" s="135"/>
      <c r="JRS87" s="387"/>
      <c r="JRT87" s="387"/>
      <c r="JRU87" s="383"/>
      <c r="JRV87" s="384"/>
      <c r="JRW87" s="28"/>
      <c r="JRX87" s="385"/>
      <c r="JRY87" s="396"/>
      <c r="JRZ87" s="392"/>
      <c r="JSA87" s="135"/>
      <c r="JSB87" s="135"/>
      <c r="JSC87" s="386"/>
      <c r="JSD87" s="135"/>
      <c r="JSE87" s="387"/>
      <c r="JSF87" s="387"/>
      <c r="JSG87" s="383"/>
      <c r="JSH87" s="384"/>
      <c r="JSI87" s="28"/>
      <c r="JSJ87" s="385"/>
      <c r="JSK87" s="396"/>
      <c r="JSL87" s="392"/>
      <c r="JSM87" s="135"/>
      <c r="JSN87" s="135"/>
      <c r="JSO87" s="386"/>
      <c r="JSP87" s="135"/>
      <c r="JSQ87" s="387"/>
      <c r="JSR87" s="387"/>
      <c r="JSS87" s="383"/>
      <c r="JST87" s="384"/>
      <c r="JSU87" s="28"/>
      <c r="JSV87" s="385"/>
      <c r="JSW87" s="396"/>
      <c r="JSX87" s="392"/>
      <c r="JSY87" s="135"/>
      <c r="JSZ87" s="135"/>
      <c r="JTA87" s="386"/>
      <c r="JTB87" s="135"/>
      <c r="JTC87" s="387"/>
      <c r="JTD87" s="387"/>
      <c r="JTE87" s="383"/>
      <c r="JTF87" s="384"/>
      <c r="JTG87" s="28"/>
      <c r="JTH87" s="385"/>
      <c r="JTI87" s="396"/>
      <c r="JTJ87" s="392"/>
      <c r="JTK87" s="135"/>
      <c r="JTL87" s="135"/>
      <c r="JTM87" s="386"/>
      <c r="JTN87" s="135"/>
      <c r="JTO87" s="387"/>
      <c r="JTP87" s="387"/>
      <c r="JTQ87" s="383"/>
      <c r="JTR87" s="384"/>
      <c r="JTS87" s="28"/>
      <c r="JTT87" s="385"/>
      <c r="JTU87" s="396"/>
      <c r="JTV87" s="392"/>
      <c r="JTW87" s="135"/>
      <c r="JTX87" s="135"/>
      <c r="JTY87" s="386"/>
      <c r="JTZ87" s="135"/>
      <c r="JUA87" s="387"/>
      <c r="JUB87" s="387"/>
      <c r="JUC87" s="383"/>
      <c r="JUD87" s="384"/>
      <c r="JUE87" s="28"/>
      <c r="JUF87" s="385"/>
      <c r="JUG87" s="396"/>
      <c r="JUH87" s="392"/>
      <c r="JUI87" s="135"/>
      <c r="JUJ87" s="135"/>
      <c r="JUK87" s="386"/>
      <c r="JUL87" s="135"/>
      <c r="JUM87" s="387"/>
      <c r="JUN87" s="387"/>
      <c r="JUO87" s="383"/>
      <c r="JUP87" s="384"/>
      <c r="JUQ87" s="28"/>
      <c r="JUR87" s="385"/>
      <c r="JUS87" s="396"/>
      <c r="JUT87" s="392"/>
      <c r="JUU87" s="135"/>
      <c r="JUV87" s="135"/>
      <c r="JUW87" s="386"/>
      <c r="JUX87" s="135"/>
      <c r="JUY87" s="387"/>
      <c r="JUZ87" s="387"/>
      <c r="JVA87" s="383"/>
      <c r="JVB87" s="384"/>
      <c r="JVC87" s="28"/>
      <c r="JVD87" s="385"/>
      <c r="JVE87" s="396"/>
      <c r="JVF87" s="392"/>
      <c r="JVG87" s="135"/>
      <c r="JVH87" s="135"/>
      <c r="JVI87" s="386"/>
      <c r="JVJ87" s="135"/>
      <c r="JVK87" s="387"/>
      <c r="JVL87" s="387"/>
      <c r="JVM87" s="383"/>
      <c r="JVN87" s="384"/>
      <c r="JVO87" s="28"/>
      <c r="JVP87" s="385"/>
      <c r="JVQ87" s="396"/>
      <c r="JVR87" s="392"/>
      <c r="JVS87" s="135"/>
      <c r="JVT87" s="135"/>
      <c r="JVU87" s="386"/>
      <c r="JVV87" s="135"/>
      <c r="JVW87" s="387"/>
      <c r="JVX87" s="387"/>
      <c r="JVY87" s="383"/>
      <c r="JVZ87" s="384"/>
      <c r="JWA87" s="28"/>
      <c r="JWB87" s="385"/>
      <c r="JWC87" s="396"/>
      <c r="JWD87" s="392"/>
      <c r="JWE87" s="135"/>
      <c r="JWF87" s="135"/>
      <c r="JWG87" s="386"/>
      <c r="JWH87" s="135"/>
      <c r="JWI87" s="387"/>
      <c r="JWJ87" s="387"/>
      <c r="JWK87" s="383"/>
      <c r="JWL87" s="384"/>
      <c r="JWM87" s="28"/>
      <c r="JWN87" s="385"/>
      <c r="JWO87" s="396"/>
      <c r="JWP87" s="392"/>
      <c r="JWQ87" s="135"/>
      <c r="JWR87" s="135"/>
      <c r="JWS87" s="386"/>
      <c r="JWT87" s="135"/>
      <c r="JWU87" s="387"/>
      <c r="JWV87" s="387"/>
      <c r="JWW87" s="383"/>
      <c r="JWX87" s="384"/>
      <c r="JWY87" s="28"/>
      <c r="JWZ87" s="385"/>
      <c r="JXA87" s="396"/>
      <c r="JXB87" s="392"/>
      <c r="JXC87" s="135"/>
      <c r="JXD87" s="135"/>
      <c r="JXE87" s="386"/>
      <c r="JXF87" s="135"/>
      <c r="JXG87" s="387"/>
      <c r="JXH87" s="387"/>
      <c r="JXI87" s="383"/>
      <c r="JXJ87" s="384"/>
      <c r="JXK87" s="28"/>
      <c r="JXL87" s="385"/>
      <c r="JXM87" s="396"/>
      <c r="JXN87" s="392"/>
      <c r="JXO87" s="135"/>
      <c r="JXP87" s="135"/>
      <c r="JXQ87" s="386"/>
      <c r="JXR87" s="135"/>
      <c r="JXS87" s="387"/>
      <c r="JXT87" s="387"/>
      <c r="JXU87" s="383"/>
      <c r="JXV87" s="384"/>
      <c r="JXW87" s="28"/>
      <c r="JXX87" s="385"/>
      <c r="JXY87" s="396"/>
      <c r="JXZ87" s="392"/>
      <c r="JYA87" s="135"/>
      <c r="JYB87" s="135"/>
      <c r="JYC87" s="386"/>
      <c r="JYD87" s="135"/>
      <c r="JYE87" s="387"/>
      <c r="JYF87" s="387"/>
      <c r="JYG87" s="383"/>
      <c r="JYH87" s="384"/>
      <c r="JYI87" s="28"/>
      <c r="JYJ87" s="385"/>
      <c r="JYK87" s="396"/>
      <c r="JYL87" s="392"/>
      <c r="JYM87" s="135"/>
      <c r="JYN87" s="135"/>
      <c r="JYO87" s="386"/>
      <c r="JYP87" s="135"/>
      <c r="JYQ87" s="387"/>
      <c r="JYR87" s="387"/>
      <c r="JYS87" s="383"/>
      <c r="JYT87" s="384"/>
      <c r="JYU87" s="28"/>
      <c r="JYV87" s="385"/>
      <c r="JYW87" s="396"/>
      <c r="JYX87" s="392"/>
      <c r="JYY87" s="135"/>
      <c r="JYZ87" s="135"/>
      <c r="JZA87" s="386"/>
      <c r="JZB87" s="135"/>
      <c r="JZC87" s="387"/>
      <c r="JZD87" s="387"/>
      <c r="JZE87" s="383"/>
      <c r="JZF87" s="384"/>
      <c r="JZG87" s="28"/>
      <c r="JZH87" s="385"/>
      <c r="JZI87" s="396"/>
      <c r="JZJ87" s="392"/>
      <c r="JZK87" s="135"/>
      <c r="JZL87" s="135"/>
      <c r="JZM87" s="386"/>
      <c r="JZN87" s="135"/>
      <c r="JZO87" s="387"/>
      <c r="JZP87" s="387"/>
      <c r="JZQ87" s="383"/>
      <c r="JZR87" s="384"/>
      <c r="JZS87" s="28"/>
      <c r="JZT87" s="385"/>
      <c r="JZU87" s="396"/>
      <c r="JZV87" s="392"/>
      <c r="JZW87" s="135"/>
      <c r="JZX87" s="135"/>
      <c r="JZY87" s="386"/>
      <c r="JZZ87" s="135"/>
      <c r="KAA87" s="387"/>
      <c r="KAB87" s="387"/>
      <c r="KAC87" s="383"/>
      <c r="KAD87" s="384"/>
      <c r="KAE87" s="28"/>
      <c r="KAF87" s="385"/>
      <c r="KAG87" s="396"/>
      <c r="KAH87" s="392"/>
      <c r="KAI87" s="135"/>
      <c r="KAJ87" s="135"/>
      <c r="KAK87" s="386"/>
      <c r="KAL87" s="135"/>
      <c r="KAM87" s="387"/>
      <c r="KAN87" s="387"/>
      <c r="KAO87" s="383"/>
      <c r="KAP87" s="384"/>
      <c r="KAQ87" s="28"/>
      <c r="KAR87" s="385"/>
      <c r="KAS87" s="396"/>
      <c r="KAT87" s="392"/>
      <c r="KAU87" s="135"/>
      <c r="KAV87" s="135"/>
      <c r="KAW87" s="386"/>
      <c r="KAX87" s="135"/>
      <c r="KAY87" s="387"/>
      <c r="KAZ87" s="387"/>
      <c r="KBA87" s="383"/>
      <c r="KBB87" s="384"/>
      <c r="KBC87" s="28"/>
      <c r="KBD87" s="385"/>
      <c r="KBE87" s="396"/>
      <c r="KBF87" s="392"/>
      <c r="KBG87" s="135"/>
      <c r="KBH87" s="135"/>
      <c r="KBI87" s="386"/>
      <c r="KBJ87" s="135"/>
      <c r="KBK87" s="387"/>
      <c r="KBL87" s="387"/>
      <c r="KBM87" s="383"/>
      <c r="KBN87" s="384"/>
      <c r="KBO87" s="28"/>
      <c r="KBP87" s="385"/>
      <c r="KBQ87" s="396"/>
      <c r="KBR87" s="392"/>
      <c r="KBS87" s="135"/>
      <c r="KBT87" s="135"/>
      <c r="KBU87" s="386"/>
      <c r="KBV87" s="135"/>
      <c r="KBW87" s="387"/>
      <c r="KBX87" s="387"/>
      <c r="KBY87" s="383"/>
      <c r="KBZ87" s="384"/>
      <c r="KCA87" s="28"/>
      <c r="KCB87" s="385"/>
      <c r="KCC87" s="396"/>
      <c r="KCD87" s="392"/>
      <c r="KCE87" s="135"/>
      <c r="KCF87" s="135"/>
      <c r="KCG87" s="386"/>
      <c r="KCH87" s="135"/>
      <c r="KCI87" s="387"/>
      <c r="KCJ87" s="387"/>
      <c r="KCK87" s="383"/>
      <c r="KCL87" s="384"/>
      <c r="KCM87" s="28"/>
      <c r="KCN87" s="385"/>
      <c r="KCO87" s="396"/>
      <c r="KCP87" s="392"/>
      <c r="KCQ87" s="135"/>
      <c r="KCR87" s="135"/>
      <c r="KCS87" s="386"/>
      <c r="KCT87" s="135"/>
      <c r="KCU87" s="387"/>
      <c r="KCV87" s="387"/>
      <c r="KCW87" s="383"/>
      <c r="KCX87" s="384"/>
      <c r="KCY87" s="28"/>
      <c r="KCZ87" s="385"/>
      <c r="KDA87" s="396"/>
      <c r="KDB87" s="392"/>
      <c r="KDC87" s="135"/>
      <c r="KDD87" s="135"/>
      <c r="KDE87" s="386"/>
      <c r="KDF87" s="135"/>
      <c r="KDG87" s="387"/>
      <c r="KDH87" s="387"/>
      <c r="KDI87" s="383"/>
      <c r="KDJ87" s="384"/>
      <c r="KDK87" s="28"/>
      <c r="KDL87" s="385"/>
      <c r="KDM87" s="396"/>
      <c r="KDN87" s="392"/>
      <c r="KDO87" s="135"/>
      <c r="KDP87" s="135"/>
      <c r="KDQ87" s="386"/>
      <c r="KDR87" s="135"/>
      <c r="KDS87" s="387"/>
      <c r="KDT87" s="387"/>
      <c r="KDU87" s="383"/>
      <c r="KDV87" s="384"/>
      <c r="KDW87" s="28"/>
      <c r="KDX87" s="385"/>
      <c r="KDY87" s="396"/>
      <c r="KDZ87" s="392"/>
      <c r="KEA87" s="135"/>
      <c r="KEB87" s="135"/>
      <c r="KEC87" s="386"/>
      <c r="KED87" s="135"/>
      <c r="KEE87" s="387"/>
      <c r="KEF87" s="387"/>
      <c r="KEG87" s="383"/>
      <c r="KEH87" s="384"/>
      <c r="KEI87" s="28"/>
      <c r="KEJ87" s="385"/>
      <c r="KEK87" s="396"/>
      <c r="KEL87" s="392"/>
      <c r="KEM87" s="135"/>
      <c r="KEN87" s="135"/>
      <c r="KEO87" s="386"/>
      <c r="KEP87" s="135"/>
      <c r="KEQ87" s="387"/>
      <c r="KER87" s="387"/>
      <c r="KES87" s="383"/>
      <c r="KET87" s="384"/>
      <c r="KEU87" s="28"/>
      <c r="KEV87" s="385"/>
      <c r="KEW87" s="396"/>
      <c r="KEX87" s="392"/>
      <c r="KEY87" s="135"/>
      <c r="KEZ87" s="135"/>
      <c r="KFA87" s="386"/>
      <c r="KFB87" s="135"/>
      <c r="KFC87" s="387"/>
      <c r="KFD87" s="387"/>
      <c r="KFE87" s="383"/>
      <c r="KFF87" s="384"/>
      <c r="KFG87" s="28"/>
      <c r="KFH87" s="385"/>
      <c r="KFI87" s="396"/>
      <c r="KFJ87" s="392"/>
      <c r="KFK87" s="135"/>
      <c r="KFL87" s="135"/>
      <c r="KFM87" s="386"/>
      <c r="KFN87" s="135"/>
      <c r="KFO87" s="387"/>
      <c r="KFP87" s="387"/>
      <c r="KFQ87" s="383"/>
      <c r="KFR87" s="384"/>
      <c r="KFS87" s="28"/>
      <c r="KFT87" s="385"/>
      <c r="KFU87" s="396"/>
      <c r="KFV87" s="392"/>
      <c r="KFW87" s="135"/>
      <c r="KFX87" s="135"/>
      <c r="KFY87" s="386"/>
      <c r="KFZ87" s="135"/>
      <c r="KGA87" s="387"/>
      <c r="KGB87" s="387"/>
      <c r="KGC87" s="383"/>
      <c r="KGD87" s="384"/>
      <c r="KGE87" s="28"/>
      <c r="KGF87" s="385"/>
      <c r="KGG87" s="396"/>
      <c r="KGH87" s="392"/>
      <c r="KGI87" s="135"/>
      <c r="KGJ87" s="135"/>
      <c r="KGK87" s="386"/>
      <c r="KGL87" s="135"/>
      <c r="KGM87" s="387"/>
      <c r="KGN87" s="387"/>
      <c r="KGO87" s="383"/>
      <c r="KGP87" s="384"/>
      <c r="KGQ87" s="28"/>
      <c r="KGR87" s="385"/>
      <c r="KGS87" s="396"/>
      <c r="KGT87" s="392"/>
      <c r="KGU87" s="135"/>
      <c r="KGV87" s="135"/>
      <c r="KGW87" s="386"/>
      <c r="KGX87" s="135"/>
      <c r="KGY87" s="387"/>
      <c r="KGZ87" s="387"/>
      <c r="KHA87" s="383"/>
      <c r="KHB87" s="384"/>
      <c r="KHC87" s="28"/>
      <c r="KHD87" s="385"/>
      <c r="KHE87" s="396"/>
      <c r="KHF87" s="392"/>
      <c r="KHG87" s="135"/>
      <c r="KHH87" s="135"/>
      <c r="KHI87" s="386"/>
      <c r="KHJ87" s="135"/>
      <c r="KHK87" s="387"/>
      <c r="KHL87" s="387"/>
      <c r="KHM87" s="383"/>
      <c r="KHN87" s="384"/>
      <c r="KHO87" s="28"/>
      <c r="KHP87" s="385"/>
      <c r="KHQ87" s="396"/>
      <c r="KHR87" s="392"/>
      <c r="KHS87" s="135"/>
      <c r="KHT87" s="135"/>
      <c r="KHU87" s="386"/>
      <c r="KHV87" s="135"/>
      <c r="KHW87" s="387"/>
      <c r="KHX87" s="387"/>
      <c r="KHY87" s="383"/>
      <c r="KHZ87" s="384"/>
      <c r="KIA87" s="28"/>
      <c r="KIB87" s="385"/>
      <c r="KIC87" s="396"/>
      <c r="KID87" s="392"/>
      <c r="KIE87" s="135"/>
      <c r="KIF87" s="135"/>
      <c r="KIG87" s="386"/>
      <c r="KIH87" s="135"/>
      <c r="KII87" s="387"/>
      <c r="KIJ87" s="387"/>
      <c r="KIK87" s="383"/>
      <c r="KIL87" s="384"/>
      <c r="KIM87" s="28"/>
      <c r="KIN87" s="385"/>
      <c r="KIO87" s="396"/>
      <c r="KIP87" s="392"/>
      <c r="KIQ87" s="135"/>
      <c r="KIR87" s="135"/>
      <c r="KIS87" s="386"/>
      <c r="KIT87" s="135"/>
      <c r="KIU87" s="387"/>
      <c r="KIV87" s="387"/>
      <c r="KIW87" s="383"/>
      <c r="KIX87" s="384"/>
      <c r="KIY87" s="28"/>
      <c r="KIZ87" s="385"/>
      <c r="KJA87" s="396"/>
      <c r="KJB87" s="392"/>
      <c r="KJC87" s="135"/>
      <c r="KJD87" s="135"/>
      <c r="KJE87" s="386"/>
      <c r="KJF87" s="135"/>
      <c r="KJG87" s="387"/>
      <c r="KJH87" s="387"/>
      <c r="KJI87" s="383"/>
      <c r="KJJ87" s="384"/>
      <c r="KJK87" s="28"/>
      <c r="KJL87" s="385"/>
      <c r="KJM87" s="396"/>
      <c r="KJN87" s="392"/>
      <c r="KJO87" s="135"/>
      <c r="KJP87" s="135"/>
      <c r="KJQ87" s="386"/>
      <c r="KJR87" s="135"/>
      <c r="KJS87" s="387"/>
      <c r="KJT87" s="387"/>
      <c r="KJU87" s="383"/>
      <c r="KJV87" s="384"/>
      <c r="KJW87" s="28"/>
      <c r="KJX87" s="385"/>
      <c r="KJY87" s="396"/>
      <c r="KJZ87" s="392"/>
      <c r="KKA87" s="135"/>
      <c r="KKB87" s="135"/>
      <c r="KKC87" s="386"/>
      <c r="KKD87" s="135"/>
      <c r="KKE87" s="387"/>
      <c r="KKF87" s="387"/>
      <c r="KKG87" s="383"/>
      <c r="KKH87" s="384"/>
      <c r="KKI87" s="28"/>
      <c r="KKJ87" s="385"/>
      <c r="KKK87" s="396"/>
      <c r="KKL87" s="392"/>
      <c r="KKM87" s="135"/>
      <c r="KKN87" s="135"/>
      <c r="KKO87" s="386"/>
      <c r="KKP87" s="135"/>
      <c r="KKQ87" s="387"/>
      <c r="KKR87" s="387"/>
      <c r="KKS87" s="383"/>
      <c r="KKT87" s="384"/>
      <c r="KKU87" s="28"/>
      <c r="KKV87" s="385"/>
      <c r="KKW87" s="396"/>
      <c r="KKX87" s="392"/>
      <c r="KKY87" s="135"/>
      <c r="KKZ87" s="135"/>
      <c r="KLA87" s="386"/>
      <c r="KLB87" s="135"/>
      <c r="KLC87" s="387"/>
      <c r="KLD87" s="387"/>
      <c r="KLE87" s="383"/>
      <c r="KLF87" s="384"/>
      <c r="KLG87" s="28"/>
      <c r="KLH87" s="385"/>
      <c r="KLI87" s="396"/>
      <c r="KLJ87" s="392"/>
      <c r="KLK87" s="135"/>
      <c r="KLL87" s="135"/>
      <c r="KLM87" s="386"/>
      <c r="KLN87" s="135"/>
      <c r="KLO87" s="387"/>
      <c r="KLP87" s="387"/>
      <c r="KLQ87" s="383"/>
      <c r="KLR87" s="384"/>
      <c r="KLS87" s="28"/>
      <c r="KLT87" s="385"/>
      <c r="KLU87" s="396"/>
      <c r="KLV87" s="392"/>
      <c r="KLW87" s="135"/>
      <c r="KLX87" s="135"/>
      <c r="KLY87" s="386"/>
      <c r="KLZ87" s="135"/>
      <c r="KMA87" s="387"/>
      <c r="KMB87" s="387"/>
      <c r="KMC87" s="383"/>
      <c r="KMD87" s="384"/>
      <c r="KME87" s="28"/>
      <c r="KMF87" s="385"/>
      <c r="KMG87" s="396"/>
      <c r="KMH87" s="392"/>
      <c r="KMI87" s="135"/>
      <c r="KMJ87" s="135"/>
      <c r="KMK87" s="386"/>
      <c r="KML87" s="135"/>
      <c r="KMM87" s="387"/>
      <c r="KMN87" s="387"/>
      <c r="KMO87" s="383"/>
      <c r="KMP87" s="384"/>
      <c r="KMQ87" s="28"/>
      <c r="KMR87" s="385"/>
      <c r="KMS87" s="396"/>
      <c r="KMT87" s="392"/>
      <c r="KMU87" s="135"/>
      <c r="KMV87" s="135"/>
      <c r="KMW87" s="386"/>
      <c r="KMX87" s="135"/>
      <c r="KMY87" s="387"/>
      <c r="KMZ87" s="387"/>
      <c r="KNA87" s="383"/>
      <c r="KNB87" s="384"/>
      <c r="KNC87" s="28"/>
      <c r="KND87" s="385"/>
      <c r="KNE87" s="396"/>
      <c r="KNF87" s="392"/>
      <c r="KNG87" s="135"/>
      <c r="KNH87" s="135"/>
      <c r="KNI87" s="386"/>
      <c r="KNJ87" s="135"/>
      <c r="KNK87" s="387"/>
      <c r="KNL87" s="387"/>
      <c r="KNM87" s="383"/>
      <c r="KNN87" s="384"/>
      <c r="KNO87" s="28"/>
      <c r="KNP87" s="385"/>
      <c r="KNQ87" s="396"/>
      <c r="KNR87" s="392"/>
      <c r="KNS87" s="135"/>
      <c r="KNT87" s="135"/>
      <c r="KNU87" s="386"/>
      <c r="KNV87" s="135"/>
      <c r="KNW87" s="387"/>
      <c r="KNX87" s="387"/>
      <c r="KNY87" s="383"/>
      <c r="KNZ87" s="384"/>
      <c r="KOA87" s="28"/>
      <c r="KOB87" s="385"/>
      <c r="KOC87" s="396"/>
      <c r="KOD87" s="392"/>
      <c r="KOE87" s="135"/>
      <c r="KOF87" s="135"/>
      <c r="KOG87" s="386"/>
      <c r="KOH87" s="135"/>
      <c r="KOI87" s="387"/>
      <c r="KOJ87" s="387"/>
      <c r="KOK87" s="383"/>
      <c r="KOL87" s="384"/>
      <c r="KOM87" s="28"/>
      <c r="KON87" s="385"/>
      <c r="KOO87" s="396"/>
      <c r="KOP87" s="392"/>
      <c r="KOQ87" s="135"/>
      <c r="KOR87" s="135"/>
      <c r="KOS87" s="386"/>
      <c r="KOT87" s="135"/>
      <c r="KOU87" s="387"/>
      <c r="KOV87" s="387"/>
      <c r="KOW87" s="383"/>
      <c r="KOX87" s="384"/>
      <c r="KOY87" s="28"/>
      <c r="KOZ87" s="385"/>
      <c r="KPA87" s="396"/>
      <c r="KPB87" s="392"/>
      <c r="KPC87" s="135"/>
      <c r="KPD87" s="135"/>
      <c r="KPE87" s="386"/>
      <c r="KPF87" s="135"/>
      <c r="KPG87" s="387"/>
      <c r="KPH87" s="387"/>
      <c r="KPI87" s="383"/>
      <c r="KPJ87" s="384"/>
      <c r="KPK87" s="28"/>
      <c r="KPL87" s="385"/>
      <c r="KPM87" s="396"/>
      <c r="KPN87" s="392"/>
      <c r="KPO87" s="135"/>
      <c r="KPP87" s="135"/>
      <c r="KPQ87" s="386"/>
      <c r="KPR87" s="135"/>
      <c r="KPS87" s="387"/>
      <c r="KPT87" s="387"/>
      <c r="KPU87" s="383"/>
      <c r="KPV87" s="384"/>
      <c r="KPW87" s="28"/>
      <c r="KPX87" s="385"/>
      <c r="KPY87" s="396"/>
      <c r="KPZ87" s="392"/>
      <c r="KQA87" s="135"/>
      <c r="KQB87" s="135"/>
      <c r="KQC87" s="386"/>
      <c r="KQD87" s="135"/>
      <c r="KQE87" s="387"/>
      <c r="KQF87" s="387"/>
      <c r="KQG87" s="383"/>
      <c r="KQH87" s="384"/>
      <c r="KQI87" s="28"/>
      <c r="KQJ87" s="385"/>
      <c r="KQK87" s="396"/>
      <c r="KQL87" s="392"/>
      <c r="KQM87" s="135"/>
      <c r="KQN87" s="135"/>
      <c r="KQO87" s="386"/>
      <c r="KQP87" s="135"/>
      <c r="KQQ87" s="387"/>
      <c r="KQR87" s="387"/>
      <c r="KQS87" s="383"/>
      <c r="KQT87" s="384"/>
      <c r="KQU87" s="28"/>
      <c r="KQV87" s="385"/>
      <c r="KQW87" s="396"/>
      <c r="KQX87" s="392"/>
      <c r="KQY87" s="135"/>
      <c r="KQZ87" s="135"/>
      <c r="KRA87" s="386"/>
      <c r="KRB87" s="135"/>
      <c r="KRC87" s="387"/>
      <c r="KRD87" s="387"/>
      <c r="KRE87" s="383"/>
      <c r="KRF87" s="384"/>
      <c r="KRG87" s="28"/>
      <c r="KRH87" s="385"/>
      <c r="KRI87" s="396"/>
      <c r="KRJ87" s="392"/>
      <c r="KRK87" s="135"/>
      <c r="KRL87" s="135"/>
      <c r="KRM87" s="386"/>
      <c r="KRN87" s="135"/>
      <c r="KRO87" s="387"/>
      <c r="KRP87" s="387"/>
      <c r="KRQ87" s="383"/>
      <c r="KRR87" s="384"/>
      <c r="KRS87" s="28"/>
      <c r="KRT87" s="385"/>
      <c r="KRU87" s="396"/>
      <c r="KRV87" s="392"/>
      <c r="KRW87" s="135"/>
      <c r="KRX87" s="135"/>
      <c r="KRY87" s="386"/>
      <c r="KRZ87" s="135"/>
      <c r="KSA87" s="387"/>
      <c r="KSB87" s="387"/>
      <c r="KSC87" s="383"/>
      <c r="KSD87" s="384"/>
      <c r="KSE87" s="28"/>
      <c r="KSF87" s="385"/>
      <c r="KSG87" s="396"/>
      <c r="KSH87" s="392"/>
      <c r="KSI87" s="135"/>
      <c r="KSJ87" s="135"/>
      <c r="KSK87" s="386"/>
      <c r="KSL87" s="135"/>
      <c r="KSM87" s="387"/>
      <c r="KSN87" s="387"/>
      <c r="KSO87" s="383"/>
      <c r="KSP87" s="384"/>
      <c r="KSQ87" s="28"/>
      <c r="KSR87" s="385"/>
      <c r="KSS87" s="396"/>
      <c r="KST87" s="392"/>
      <c r="KSU87" s="135"/>
      <c r="KSV87" s="135"/>
      <c r="KSW87" s="386"/>
      <c r="KSX87" s="135"/>
      <c r="KSY87" s="387"/>
      <c r="KSZ87" s="387"/>
      <c r="KTA87" s="383"/>
      <c r="KTB87" s="384"/>
      <c r="KTC87" s="28"/>
      <c r="KTD87" s="385"/>
      <c r="KTE87" s="396"/>
      <c r="KTF87" s="392"/>
      <c r="KTG87" s="135"/>
      <c r="KTH87" s="135"/>
      <c r="KTI87" s="386"/>
      <c r="KTJ87" s="135"/>
      <c r="KTK87" s="387"/>
      <c r="KTL87" s="387"/>
      <c r="KTM87" s="383"/>
      <c r="KTN87" s="384"/>
      <c r="KTO87" s="28"/>
      <c r="KTP87" s="385"/>
      <c r="KTQ87" s="396"/>
      <c r="KTR87" s="392"/>
      <c r="KTS87" s="135"/>
      <c r="KTT87" s="135"/>
      <c r="KTU87" s="386"/>
      <c r="KTV87" s="135"/>
      <c r="KTW87" s="387"/>
      <c r="KTX87" s="387"/>
      <c r="KTY87" s="383"/>
      <c r="KTZ87" s="384"/>
      <c r="KUA87" s="28"/>
      <c r="KUB87" s="385"/>
      <c r="KUC87" s="396"/>
      <c r="KUD87" s="392"/>
      <c r="KUE87" s="135"/>
      <c r="KUF87" s="135"/>
      <c r="KUG87" s="386"/>
      <c r="KUH87" s="135"/>
      <c r="KUI87" s="387"/>
      <c r="KUJ87" s="387"/>
      <c r="KUK87" s="383"/>
      <c r="KUL87" s="384"/>
      <c r="KUM87" s="28"/>
      <c r="KUN87" s="385"/>
      <c r="KUO87" s="396"/>
      <c r="KUP87" s="392"/>
      <c r="KUQ87" s="135"/>
      <c r="KUR87" s="135"/>
      <c r="KUS87" s="386"/>
      <c r="KUT87" s="135"/>
      <c r="KUU87" s="387"/>
      <c r="KUV87" s="387"/>
      <c r="KUW87" s="383"/>
      <c r="KUX87" s="384"/>
      <c r="KUY87" s="28"/>
      <c r="KUZ87" s="385"/>
      <c r="KVA87" s="396"/>
      <c r="KVB87" s="392"/>
      <c r="KVC87" s="135"/>
      <c r="KVD87" s="135"/>
      <c r="KVE87" s="386"/>
      <c r="KVF87" s="135"/>
      <c r="KVG87" s="387"/>
      <c r="KVH87" s="387"/>
      <c r="KVI87" s="383"/>
      <c r="KVJ87" s="384"/>
      <c r="KVK87" s="28"/>
      <c r="KVL87" s="385"/>
      <c r="KVM87" s="396"/>
      <c r="KVN87" s="392"/>
      <c r="KVO87" s="135"/>
      <c r="KVP87" s="135"/>
      <c r="KVQ87" s="386"/>
      <c r="KVR87" s="135"/>
      <c r="KVS87" s="387"/>
      <c r="KVT87" s="387"/>
      <c r="KVU87" s="383"/>
      <c r="KVV87" s="384"/>
      <c r="KVW87" s="28"/>
      <c r="KVX87" s="385"/>
      <c r="KVY87" s="396"/>
      <c r="KVZ87" s="392"/>
      <c r="KWA87" s="135"/>
      <c r="KWB87" s="135"/>
      <c r="KWC87" s="386"/>
      <c r="KWD87" s="135"/>
      <c r="KWE87" s="387"/>
      <c r="KWF87" s="387"/>
      <c r="KWG87" s="383"/>
      <c r="KWH87" s="384"/>
      <c r="KWI87" s="28"/>
      <c r="KWJ87" s="385"/>
      <c r="KWK87" s="396"/>
      <c r="KWL87" s="392"/>
      <c r="KWM87" s="135"/>
      <c r="KWN87" s="135"/>
      <c r="KWO87" s="386"/>
      <c r="KWP87" s="135"/>
      <c r="KWQ87" s="387"/>
      <c r="KWR87" s="387"/>
      <c r="KWS87" s="383"/>
      <c r="KWT87" s="384"/>
      <c r="KWU87" s="28"/>
      <c r="KWV87" s="385"/>
      <c r="KWW87" s="396"/>
      <c r="KWX87" s="392"/>
      <c r="KWY87" s="135"/>
      <c r="KWZ87" s="135"/>
      <c r="KXA87" s="386"/>
      <c r="KXB87" s="135"/>
      <c r="KXC87" s="387"/>
      <c r="KXD87" s="387"/>
      <c r="KXE87" s="383"/>
      <c r="KXF87" s="384"/>
      <c r="KXG87" s="28"/>
      <c r="KXH87" s="385"/>
      <c r="KXI87" s="396"/>
      <c r="KXJ87" s="392"/>
      <c r="KXK87" s="135"/>
      <c r="KXL87" s="135"/>
      <c r="KXM87" s="386"/>
      <c r="KXN87" s="135"/>
      <c r="KXO87" s="387"/>
      <c r="KXP87" s="387"/>
      <c r="KXQ87" s="383"/>
      <c r="KXR87" s="384"/>
      <c r="KXS87" s="28"/>
      <c r="KXT87" s="385"/>
      <c r="KXU87" s="396"/>
      <c r="KXV87" s="392"/>
      <c r="KXW87" s="135"/>
      <c r="KXX87" s="135"/>
      <c r="KXY87" s="386"/>
      <c r="KXZ87" s="135"/>
      <c r="KYA87" s="387"/>
      <c r="KYB87" s="387"/>
      <c r="KYC87" s="383"/>
      <c r="KYD87" s="384"/>
      <c r="KYE87" s="28"/>
      <c r="KYF87" s="385"/>
      <c r="KYG87" s="396"/>
      <c r="KYH87" s="392"/>
      <c r="KYI87" s="135"/>
      <c r="KYJ87" s="135"/>
      <c r="KYK87" s="386"/>
      <c r="KYL87" s="135"/>
      <c r="KYM87" s="387"/>
      <c r="KYN87" s="387"/>
      <c r="KYO87" s="383"/>
      <c r="KYP87" s="384"/>
      <c r="KYQ87" s="28"/>
      <c r="KYR87" s="385"/>
      <c r="KYS87" s="396"/>
      <c r="KYT87" s="392"/>
      <c r="KYU87" s="135"/>
      <c r="KYV87" s="135"/>
      <c r="KYW87" s="386"/>
      <c r="KYX87" s="135"/>
      <c r="KYY87" s="387"/>
      <c r="KYZ87" s="387"/>
      <c r="KZA87" s="383"/>
      <c r="KZB87" s="384"/>
      <c r="KZC87" s="28"/>
      <c r="KZD87" s="385"/>
      <c r="KZE87" s="396"/>
      <c r="KZF87" s="392"/>
      <c r="KZG87" s="135"/>
      <c r="KZH87" s="135"/>
      <c r="KZI87" s="386"/>
      <c r="KZJ87" s="135"/>
      <c r="KZK87" s="387"/>
      <c r="KZL87" s="387"/>
      <c r="KZM87" s="383"/>
      <c r="KZN87" s="384"/>
      <c r="KZO87" s="28"/>
      <c r="KZP87" s="385"/>
      <c r="KZQ87" s="396"/>
      <c r="KZR87" s="392"/>
      <c r="KZS87" s="135"/>
      <c r="KZT87" s="135"/>
      <c r="KZU87" s="386"/>
      <c r="KZV87" s="135"/>
      <c r="KZW87" s="387"/>
      <c r="KZX87" s="387"/>
      <c r="KZY87" s="383"/>
      <c r="KZZ87" s="384"/>
      <c r="LAA87" s="28"/>
      <c r="LAB87" s="385"/>
      <c r="LAC87" s="396"/>
      <c r="LAD87" s="392"/>
      <c r="LAE87" s="135"/>
      <c r="LAF87" s="135"/>
      <c r="LAG87" s="386"/>
      <c r="LAH87" s="135"/>
      <c r="LAI87" s="387"/>
      <c r="LAJ87" s="387"/>
      <c r="LAK87" s="383"/>
      <c r="LAL87" s="384"/>
      <c r="LAM87" s="28"/>
      <c r="LAN87" s="385"/>
      <c r="LAO87" s="396"/>
      <c r="LAP87" s="392"/>
      <c r="LAQ87" s="135"/>
      <c r="LAR87" s="135"/>
      <c r="LAS87" s="386"/>
      <c r="LAT87" s="135"/>
      <c r="LAU87" s="387"/>
      <c r="LAV87" s="387"/>
      <c r="LAW87" s="383"/>
      <c r="LAX87" s="384"/>
      <c r="LAY87" s="28"/>
      <c r="LAZ87" s="385"/>
      <c r="LBA87" s="396"/>
      <c r="LBB87" s="392"/>
      <c r="LBC87" s="135"/>
      <c r="LBD87" s="135"/>
      <c r="LBE87" s="386"/>
      <c r="LBF87" s="135"/>
      <c r="LBG87" s="387"/>
      <c r="LBH87" s="387"/>
      <c r="LBI87" s="383"/>
      <c r="LBJ87" s="384"/>
      <c r="LBK87" s="28"/>
      <c r="LBL87" s="385"/>
      <c r="LBM87" s="396"/>
      <c r="LBN87" s="392"/>
      <c r="LBO87" s="135"/>
      <c r="LBP87" s="135"/>
      <c r="LBQ87" s="386"/>
      <c r="LBR87" s="135"/>
      <c r="LBS87" s="387"/>
      <c r="LBT87" s="387"/>
      <c r="LBU87" s="383"/>
      <c r="LBV87" s="384"/>
      <c r="LBW87" s="28"/>
      <c r="LBX87" s="385"/>
      <c r="LBY87" s="396"/>
      <c r="LBZ87" s="392"/>
      <c r="LCA87" s="135"/>
      <c r="LCB87" s="135"/>
      <c r="LCC87" s="386"/>
      <c r="LCD87" s="135"/>
      <c r="LCE87" s="387"/>
      <c r="LCF87" s="387"/>
      <c r="LCG87" s="383"/>
      <c r="LCH87" s="384"/>
      <c r="LCI87" s="28"/>
      <c r="LCJ87" s="385"/>
      <c r="LCK87" s="396"/>
      <c r="LCL87" s="392"/>
      <c r="LCM87" s="135"/>
      <c r="LCN87" s="135"/>
      <c r="LCO87" s="386"/>
      <c r="LCP87" s="135"/>
      <c r="LCQ87" s="387"/>
      <c r="LCR87" s="387"/>
      <c r="LCS87" s="383"/>
      <c r="LCT87" s="384"/>
      <c r="LCU87" s="28"/>
      <c r="LCV87" s="385"/>
      <c r="LCW87" s="396"/>
      <c r="LCX87" s="392"/>
      <c r="LCY87" s="135"/>
      <c r="LCZ87" s="135"/>
      <c r="LDA87" s="386"/>
      <c r="LDB87" s="135"/>
      <c r="LDC87" s="387"/>
      <c r="LDD87" s="387"/>
      <c r="LDE87" s="383"/>
      <c r="LDF87" s="384"/>
      <c r="LDG87" s="28"/>
      <c r="LDH87" s="385"/>
      <c r="LDI87" s="396"/>
      <c r="LDJ87" s="392"/>
      <c r="LDK87" s="135"/>
      <c r="LDL87" s="135"/>
      <c r="LDM87" s="386"/>
      <c r="LDN87" s="135"/>
      <c r="LDO87" s="387"/>
      <c r="LDP87" s="387"/>
      <c r="LDQ87" s="383"/>
      <c r="LDR87" s="384"/>
      <c r="LDS87" s="28"/>
      <c r="LDT87" s="385"/>
      <c r="LDU87" s="396"/>
      <c r="LDV87" s="392"/>
      <c r="LDW87" s="135"/>
      <c r="LDX87" s="135"/>
      <c r="LDY87" s="386"/>
      <c r="LDZ87" s="135"/>
      <c r="LEA87" s="387"/>
      <c r="LEB87" s="387"/>
      <c r="LEC87" s="383"/>
      <c r="LED87" s="384"/>
      <c r="LEE87" s="28"/>
      <c r="LEF87" s="385"/>
      <c r="LEG87" s="396"/>
      <c r="LEH87" s="392"/>
      <c r="LEI87" s="135"/>
      <c r="LEJ87" s="135"/>
      <c r="LEK87" s="386"/>
      <c r="LEL87" s="135"/>
      <c r="LEM87" s="387"/>
      <c r="LEN87" s="387"/>
      <c r="LEO87" s="383"/>
      <c r="LEP87" s="384"/>
      <c r="LEQ87" s="28"/>
      <c r="LER87" s="385"/>
      <c r="LES87" s="396"/>
      <c r="LET87" s="392"/>
      <c r="LEU87" s="135"/>
      <c r="LEV87" s="135"/>
      <c r="LEW87" s="386"/>
      <c r="LEX87" s="135"/>
      <c r="LEY87" s="387"/>
      <c r="LEZ87" s="387"/>
      <c r="LFA87" s="383"/>
      <c r="LFB87" s="384"/>
      <c r="LFC87" s="28"/>
      <c r="LFD87" s="385"/>
      <c r="LFE87" s="396"/>
      <c r="LFF87" s="392"/>
      <c r="LFG87" s="135"/>
      <c r="LFH87" s="135"/>
      <c r="LFI87" s="386"/>
      <c r="LFJ87" s="135"/>
      <c r="LFK87" s="387"/>
      <c r="LFL87" s="387"/>
      <c r="LFM87" s="383"/>
      <c r="LFN87" s="384"/>
      <c r="LFO87" s="28"/>
      <c r="LFP87" s="385"/>
      <c r="LFQ87" s="396"/>
      <c r="LFR87" s="392"/>
      <c r="LFS87" s="135"/>
      <c r="LFT87" s="135"/>
      <c r="LFU87" s="386"/>
      <c r="LFV87" s="135"/>
      <c r="LFW87" s="387"/>
      <c r="LFX87" s="387"/>
      <c r="LFY87" s="383"/>
      <c r="LFZ87" s="384"/>
      <c r="LGA87" s="28"/>
      <c r="LGB87" s="385"/>
      <c r="LGC87" s="396"/>
      <c r="LGD87" s="392"/>
      <c r="LGE87" s="135"/>
      <c r="LGF87" s="135"/>
      <c r="LGG87" s="386"/>
      <c r="LGH87" s="135"/>
      <c r="LGI87" s="387"/>
      <c r="LGJ87" s="387"/>
      <c r="LGK87" s="383"/>
      <c r="LGL87" s="384"/>
      <c r="LGM87" s="28"/>
      <c r="LGN87" s="385"/>
      <c r="LGO87" s="396"/>
      <c r="LGP87" s="392"/>
      <c r="LGQ87" s="135"/>
      <c r="LGR87" s="135"/>
      <c r="LGS87" s="386"/>
      <c r="LGT87" s="135"/>
      <c r="LGU87" s="387"/>
      <c r="LGV87" s="387"/>
      <c r="LGW87" s="383"/>
      <c r="LGX87" s="384"/>
      <c r="LGY87" s="28"/>
      <c r="LGZ87" s="385"/>
      <c r="LHA87" s="396"/>
      <c r="LHB87" s="392"/>
      <c r="LHC87" s="135"/>
      <c r="LHD87" s="135"/>
      <c r="LHE87" s="386"/>
      <c r="LHF87" s="135"/>
      <c r="LHG87" s="387"/>
      <c r="LHH87" s="387"/>
      <c r="LHI87" s="383"/>
      <c r="LHJ87" s="384"/>
      <c r="LHK87" s="28"/>
      <c r="LHL87" s="385"/>
      <c r="LHM87" s="396"/>
      <c r="LHN87" s="392"/>
      <c r="LHO87" s="135"/>
      <c r="LHP87" s="135"/>
      <c r="LHQ87" s="386"/>
      <c r="LHR87" s="135"/>
      <c r="LHS87" s="387"/>
      <c r="LHT87" s="387"/>
      <c r="LHU87" s="383"/>
      <c r="LHV87" s="384"/>
      <c r="LHW87" s="28"/>
      <c r="LHX87" s="385"/>
      <c r="LHY87" s="396"/>
      <c r="LHZ87" s="392"/>
      <c r="LIA87" s="135"/>
      <c r="LIB87" s="135"/>
      <c r="LIC87" s="386"/>
      <c r="LID87" s="135"/>
      <c r="LIE87" s="387"/>
      <c r="LIF87" s="387"/>
      <c r="LIG87" s="383"/>
      <c r="LIH87" s="384"/>
      <c r="LII87" s="28"/>
      <c r="LIJ87" s="385"/>
      <c r="LIK87" s="396"/>
      <c r="LIL87" s="392"/>
      <c r="LIM87" s="135"/>
      <c r="LIN87" s="135"/>
      <c r="LIO87" s="386"/>
      <c r="LIP87" s="135"/>
      <c r="LIQ87" s="387"/>
      <c r="LIR87" s="387"/>
      <c r="LIS87" s="383"/>
      <c r="LIT87" s="384"/>
      <c r="LIU87" s="28"/>
      <c r="LIV87" s="385"/>
      <c r="LIW87" s="396"/>
      <c r="LIX87" s="392"/>
      <c r="LIY87" s="135"/>
      <c r="LIZ87" s="135"/>
      <c r="LJA87" s="386"/>
      <c r="LJB87" s="135"/>
      <c r="LJC87" s="387"/>
      <c r="LJD87" s="387"/>
      <c r="LJE87" s="383"/>
      <c r="LJF87" s="384"/>
      <c r="LJG87" s="28"/>
      <c r="LJH87" s="385"/>
      <c r="LJI87" s="396"/>
      <c r="LJJ87" s="392"/>
      <c r="LJK87" s="135"/>
      <c r="LJL87" s="135"/>
      <c r="LJM87" s="386"/>
      <c r="LJN87" s="135"/>
      <c r="LJO87" s="387"/>
      <c r="LJP87" s="387"/>
      <c r="LJQ87" s="383"/>
      <c r="LJR87" s="384"/>
      <c r="LJS87" s="28"/>
      <c r="LJT87" s="385"/>
      <c r="LJU87" s="396"/>
      <c r="LJV87" s="392"/>
      <c r="LJW87" s="135"/>
      <c r="LJX87" s="135"/>
      <c r="LJY87" s="386"/>
      <c r="LJZ87" s="135"/>
      <c r="LKA87" s="387"/>
      <c r="LKB87" s="387"/>
      <c r="LKC87" s="383"/>
      <c r="LKD87" s="384"/>
      <c r="LKE87" s="28"/>
      <c r="LKF87" s="385"/>
      <c r="LKG87" s="396"/>
      <c r="LKH87" s="392"/>
      <c r="LKI87" s="135"/>
      <c r="LKJ87" s="135"/>
      <c r="LKK87" s="386"/>
      <c r="LKL87" s="135"/>
      <c r="LKM87" s="387"/>
      <c r="LKN87" s="387"/>
      <c r="LKO87" s="383"/>
      <c r="LKP87" s="384"/>
      <c r="LKQ87" s="28"/>
      <c r="LKR87" s="385"/>
      <c r="LKS87" s="396"/>
      <c r="LKT87" s="392"/>
      <c r="LKU87" s="135"/>
      <c r="LKV87" s="135"/>
      <c r="LKW87" s="386"/>
      <c r="LKX87" s="135"/>
      <c r="LKY87" s="387"/>
      <c r="LKZ87" s="387"/>
      <c r="LLA87" s="383"/>
      <c r="LLB87" s="384"/>
      <c r="LLC87" s="28"/>
      <c r="LLD87" s="385"/>
      <c r="LLE87" s="396"/>
      <c r="LLF87" s="392"/>
      <c r="LLG87" s="135"/>
      <c r="LLH87" s="135"/>
      <c r="LLI87" s="386"/>
      <c r="LLJ87" s="135"/>
      <c r="LLK87" s="387"/>
      <c r="LLL87" s="387"/>
      <c r="LLM87" s="383"/>
      <c r="LLN87" s="384"/>
      <c r="LLO87" s="28"/>
      <c r="LLP87" s="385"/>
      <c r="LLQ87" s="396"/>
      <c r="LLR87" s="392"/>
      <c r="LLS87" s="135"/>
      <c r="LLT87" s="135"/>
      <c r="LLU87" s="386"/>
      <c r="LLV87" s="135"/>
      <c r="LLW87" s="387"/>
      <c r="LLX87" s="387"/>
      <c r="LLY87" s="383"/>
      <c r="LLZ87" s="384"/>
      <c r="LMA87" s="28"/>
      <c r="LMB87" s="385"/>
      <c r="LMC87" s="396"/>
      <c r="LMD87" s="392"/>
      <c r="LME87" s="135"/>
      <c r="LMF87" s="135"/>
      <c r="LMG87" s="386"/>
      <c r="LMH87" s="135"/>
      <c r="LMI87" s="387"/>
      <c r="LMJ87" s="387"/>
      <c r="LMK87" s="383"/>
      <c r="LML87" s="384"/>
      <c r="LMM87" s="28"/>
      <c r="LMN87" s="385"/>
      <c r="LMO87" s="396"/>
      <c r="LMP87" s="392"/>
      <c r="LMQ87" s="135"/>
      <c r="LMR87" s="135"/>
      <c r="LMS87" s="386"/>
      <c r="LMT87" s="135"/>
      <c r="LMU87" s="387"/>
      <c r="LMV87" s="387"/>
      <c r="LMW87" s="383"/>
      <c r="LMX87" s="384"/>
      <c r="LMY87" s="28"/>
      <c r="LMZ87" s="385"/>
      <c r="LNA87" s="396"/>
      <c r="LNB87" s="392"/>
      <c r="LNC87" s="135"/>
      <c r="LND87" s="135"/>
      <c r="LNE87" s="386"/>
      <c r="LNF87" s="135"/>
      <c r="LNG87" s="387"/>
      <c r="LNH87" s="387"/>
      <c r="LNI87" s="383"/>
      <c r="LNJ87" s="384"/>
      <c r="LNK87" s="28"/>
      <c r="LNL87" s="385"/>
      <c r="LNM87" s="396"/>
      <c r="LNN87" s="392"/>
      <c r="LNO87" s="135"/>
      <c r="LNP87" s="135"/>
      <c r="LNQ87" s="386"/>
      <c r="LNR87" s="135"/>
      <c r="LNS87" s="387"/>
      <c r="LNT87" s="387"/>
      <c r="LNU87" s="383"/>
      <c r="LNV87" s="384"/>
      <c r="LNW87" s="28"/>
      <c r="LNX87" s="385"/>
      <c r="LNY87" s="396"/>
      <c r="LNZ87" s="392"/>
      <c r="LOA87" s="135"/>
      <c r="LOB87" s="135"/>
      <c r="LOC87" s="386"/>
      <c r="LOD87" s="135"/>
      <c r="LOE87" s="387"/>
      <c r="LOF87" s="387"/>
      <c r="LOG87" s="383"/>
      <c r="LOH87" s="384"/>
      <c r="LOI87" s="28"/>
      <c r="LOJ87" s="385"/>
      <c r="LOK87" s="396"/>
      <c r="LOL87" s="392"/>
      <c r="LOM87" s="135"/>
      <c r="LON87" s="135"/>
      <c r="LOO87" s="386"/>
      <c r="LOP87" s="135"/>
      <c r="LOQ87" s="387"/>
      <c r="LOR87" s="387"/>
      <c r="LOS87" s="383"/>
      <c r="LOT87" s="384"/>
      <c r="LOU87" s="28"/>
      <c r="LOV87" s="385"/>
      <c r="LOW87" s="396"/>
      <c r="LOX87" s="392"/>
      <c r="LOY87" s="135"/>
      <c r="LOZ87" s="135"/>
      <c r="LPA87" s="386"/>
      <c r="LPB87" s="135"/>
      <c r="LPC87" s="387"/>
      <c r="LPD87" s="387"/>
      <c r="LPE87" s="383"/>
      <c r="LPF87" s="384"/>
      <c r="LPG87" s="28"/>
      <c r="LPH87" s="385"/>
      <c r="LPI87" s="396"/>
      <c r="LPJ87" s="392"/>
      <c r="LPK87" s="135"/>
      <c r="LPL87" s="135"/>
      <c r="LPM87" s="386"/>
      <c r="LPN87" s="135"/>
      <c r="LPO87" s="387"/>
      <c r="LPP87" s="387"/>
      <c r="LPQ87" s="383"/>
      <c r="LPR87" s="384"/>
      <c r="LPS87" s="28"/>
      <c r="LPT87" s="385"/>
      <c r="LPU87" s="396"/>
      <c r="LPV87" s="392"/>
      <c r="LPW87" s="135"/>
      <c r="LPX87" s="135"/>
      <c r="LPY87" s="386"/>
      <c r="LPZ87" s="135"/>
      <c r="LQA87" s="387"/>
      <c r="LQB87" s="387"/>
      <c r="LQC87" s="383"/>
      <c r="LQD87" s="384"/>
      <c r="LQE87" s="28"/>
      <c r="LQF87" s="385"/>
      <c r="LQG87" s="396"/>
      <c r="LQH87" s="392"/>
      <c r="LQI87" s="135"/>
      <c r="LQJ87" s="135"/>
      <c r="LQK87" s="386"/>
      <c r="LQL87" s="135"/>
      <c r="LQM87" s="387"/>
      <c r="LQN87" s="387"/>
      <c r="LQO87" s="383"/>
      <c r="LQP87" s="384"/>
      <c r="LQQ87" s="28"/>
      <c r="LQR87" s="385"/>
      <c r="LQS87" s="396"/>
      <c r="LQT87" s="392"/>
      <c r="LQU87" s="135"/>
      <c r="LQV87" s="135"/>
      <c r="LQW87" s="386"/>
      <c r="LQX87" s="135"/>
      <c r="LQY87" s="387"/>
      <c r="LQZ87" s="387"/>
      <c r="LRA87" s="383"/>
      <c r="LRB87" s="384"/>
      <c r="LRC87" s="28"/>
      <c r="LRD87" s="385"/>
      <c r="LRE87" s="396"/>
      <c r="LRF87" s="392"/>
      <c r="LRG87" s="135"/>
      <c r="LRH87" s="135"/>
      <c r="LRI87" s="386"/>
      <c r="LRJ87" s="135"/>
      <c r="LRK87" s="387"/>
      <c r="LRL87" s="387"/>
      <c r="LRM87" s="383"/>
      <c r="LRN87" s="384"/>
      <c r="LRO87" s="28"/>
      <c r="LRP87" s="385"/>
      <c r="LRQ87" s="396"/>
      <c r="LRR87" s="392"/>
      <c r="LRS87" s="135"/>
      <c r="LRT87" s="135"/>
      <c r="LRU87" s="386"/>
      <c r="LRV87" s="135"/>
      <c r="LRW87" s="387"/>
      <c r="LRX87" s="387"/>
      <c r="LRY87" s="383"/>
      <c r="LRZ87" s="384"/>
      <c r="LSA87" s="28"/>
      <c r="LSB87" s="385"/>
      <c r="LSC87" s="396"/>
      <c r="LSD87" s="392"/>
      <c r="LSE87" s="135"/>
      <c r="LSF87" s="135"/>
      <c r="LSG87" s="386"/>
      <c r="LSH87" s="135"/>
      <c r="LSI87" s="387"/>
      <c r="LSJ87" s="387"/>
      <c r="LSK87" s="383"/>
      <c r="LSL87" s="384"/>
      <c r="LSM87" s="28"/>
      <c r="LSN87" s="385"/>
      <c r="LSO87" s="396"/>
      <c r="LSP87" s="392"/>
      <c r="LSQ87" s="135"/>
      <c r="LSR87" s="135"/>
      <c r="LSS87" s="386"/>
      <c r="LST87" s="135"/>
      <c r="LSU87" s="387"/>
      <c r="LSV87" s="387"/>
      <c r="LSW87" s="383"/>
      <c r="LSX87" s="384"/>
      <c r="LSY87" s="28"/>
      <c r="LSZ87" s="385"/>
      <c r="LTA87" s="396"/>
      <c r="LTB87" s="392"/>
      <c r="LTC87" s="135"/>
      <c r="LTD87" s="135"/>
      <c r="LTE87" s="386"/>
      <c r="LTF87" s="135"/>
      <c r="LTG87" s="387"/>
      <c r="LTH87" s="387"/>
      <c r="LTI87" s="383"/>
      <c r="LTJ87" s="384"/>
      <c r="LTK87" s="28"/>
      <c r="LTL87" s="385"/>
      <c r="LTM87" s="396"/>
      <c r="LTN87" s="392"/>
      <c r="LTO87" s="135"/>
      <c r="LTP87" s="135"/>
      <c r="LTQ87" s="386"/>
      <c r="LTR87" s="135"/>
      <c r="LTS87" s="387"/>
      <c r="LTT87" s="387"/>
      <c r="LTU87" s="383"/>
      <c r="LTV87" s="384"/>
      <c r="LTW87" s="28"/>
      <c r="LTX87" s="385"/>
      <c r="LTY87" s="396"/>
      <c r="LTZ87" s="392"/>
      <c r="LUA87" s="135"/>
      <c r="LUB87" s="135"/>
      <c r="LUC87" s="386"/>
      <c r="LUD87" s="135"/>
      <c r="LUE87" s="387"/>
      <c r="LUF87" s="387"/>
      <c r="LUG87" s="383"/>
      <c r="LUH87" s="384"/>
      <c r="LUI87" s="28"/>
      <c r="LUJ87" s="385"/>
      <c r="LUK87" s="396"/>
      <c r="LUL87" s="392"/>
      <c r="LUM87" s="135"/>
      <c r="LUN87" s="135"/>
      <c r="LUO87" s="386"/>
      <c r="LUP87" s="135"/>
      <c r="LUQ87" s="387"/>
      <c r="LUR87" s="387"/>
      <c r="LUS87" s="383"/>
      <c r="LUT87" s="384"/>
      <c r="LUU87" s="28"/>
      <c r="LUV87" s="385"/>
      <c r="LUW87" s="396"/>
      <c r="LUX87" s="392"/>
      <c r="LUY87" s="135"/>
      <c r="LUZ87" s="135"/>
      <c r="LVA87" s="386"/>
      <c r="LVB87" s="135"/>
      <c r="LVC87" s="387"/>
      <c r="LVD87" s="387"/>
      <c r="LVE87" s="383"/>
      <c r="LVF87" s="384"/>
      <c r="LVG87" s="28"/>
      <c r="LVH87" s="385"/>
      <c r="LVI87" s="396"/>
      <c r="LVJ87" s="392"/>
      <c r="LVK87" s="135"/>
      <c r="LVL87" s="135"/>
      <c r="LVM87" s="386"/>
      <c r="LVN87" s="135"/>
      <c r="LVO87" s="387"/>
      <c r="LVP87" s="387"/>
      <c r="LVQ87" s="383"/>
      <c r="LVR87" s="384"/>
      <c r="LVS87" s="28"/>
      <c r="LVT87" s="385"/>
      <c r="LVU87" s="396"/>
      <c r="LVV87" s="392"/>
      <c r="LVW87" s="135"/>
      <c r="LVX87" s="135"/>
      <c r="LVY87" s="386"/>
      <c r="LVZ87" s="135"/>
      <c r="LWA87" s="387"/>
      <c r="LWB87" s="387"/>
      <c r="LWC87" s="383"/>
      <c r="LWD87" s="384"/>
      <c r="LWE87" s="28"/>
      <c r="LWF87" s="385"/>
      <c r="LWG87" s="396"/>
      <c r="LWH87" s="392"/>
      <c r="LWI87" s="135"/>
      <c r="LWJ87" s="135"/>
      <c r="LWK87" s="386"/>
      <c r="LWL87" s="135"/>
      <c r="LWM87" s="387"/>
      <c r="LWN87" s="387"/>
      <c r="LWO87" s="383"/>
      <c r="LWP87" s="384"/>
      <c r="LWQ87" s="28"/>
      <c r="LWR87" s="385"/>
      <c r="LWS87" s="396"/>
      <c r="LWT87" s="392"/>
      <c r="LWU87" s="135"/>
      <c r="LWV87" s="135"/>
      <c r="LWW87" s="386"/>
      <c r="LWX87" s="135"/>
      <c r="LWY87" s="387"/>
      <c r="LWZ87" s="387"/>
      <c r="LXA87" s="383"/>
      <c r="LXB87" s="384"/>
      <c r="LXC87" s="28"/>
      <c r="LXD87" s="385"/>
      <c r="LXE87" s="396"/>
      <c r="LXF87" s="392"/>
      <c r="LXG87" s="135"/>
      <c r="LXH87" s="135"/>
      <c r="LXI87" s="386"/>
      <c r="LXJ87" s="135"/>
      <c r="LXK87" s="387"/>
      <c r="LXL87" s="387"/>
      <c r="LXM87" s="383"/>
      <c r="LXN87" s="384"/>
      <c r="LXO87" s="28"/>
      <c r="LXP87" s="385"/>
      <c r="LXQ87" s="396"/>
      <c r="LXR87" s="392"/>
      <c r="LXS87" s="135"/>
      <c r="LXT87" s="135"/>
      <c r="LXU87" s="386"/>
      <c r="LXV87" s="135"/>
      <c r="LXW87" s="387"/>
      <c r="LXX87" s="387"/>
      <c r="LXY87" s="383"/>
      <c r="LXZ87" s="384"/>
      <c r="LYA87" s="28"/>
      <c r="LYB87" s="385"/>
      <c r="LYC87" s="396"/>
      <c r="LYD87" s="392"/>
      <c r="LYE87" s="135"/>
      <c r="LYF87" s="135"/>
      <c r="LYG87" s="386"/>
      <c r="LYH87" s="135"/>
      <c r="LYI87" s="387"/>
      <c r="LYJ87" s="387"/>
      <c r="LYK87" s="383"/>
      <c r="LYL87" s="384"/>
      <c r="LYM87" s="28"/>
      <c r="LYN87" s="385"/>
      <c r="LYO87" s="396"/>
      <c r="LYP87" s="392"/>
      <c r="LYQ87" s="135"/>
      <c r="LYR87" s="135"/>
      <c r="LYS87" s="386"/>
      <c r="LYT87" s="135"/>
      <c r="LYU87" s="387"/>
      <c r="LYV87" s="387"/>
      <c r="LYW87" s="383"/>
      <c r="LYX87" s="384"/>
      <c r="LYY87" s="28"/>
      <c r="LYZ87" s="385"/>
      <c r="LZA87" s="396"/>
      <c r="LZB87" s="392"/>
      <c r="LZC87" s="135"/>
      <c r="LZD87" s="135"/>
      <c r="LZE87" s="386"/>
      <c r="LZF87" s="135"/>
      <c r="LZG87" s="387"/>
      <c r="LZH87" s="387"/>
      <c r="LZI87" s="383"/>
      <c r="LZJ87" s="384"/>
      <c r="LZK87" s="28"/>
      <c r="LZL87" s="385"/>
      <c r="LZM87" s="396"/>
      <c r="LZN87" s="392"/>
      <c r="LZO87" s="135"/>
      <c r="LZP87" s="135"/>
      <c r="LZQ87" s="386"/>
      <c r="LZR87" s="135"/>
      <c r="LZS87" s="387"/>
      <c r="LZT87" s="387"/>
      <c r="LZU87" s="383"/>
      <c r="LZV87" s="384"/>
      <c r="LZW87" s="28"/>
      <c r="LZX87" s="385"/>
      <c r="LZY87" s="396"/>
      <c r="LZZ87" s="392"/>
      <c r="MAA87" s="135"/>
      <c r="MAB87" s="135"/>
      <c r="MAC87" s="386"/>
      <c r="MAD87" s="135"/>
      <c r="MAE87" s="387"/>
      <c r="MAF87" s="387"/>
      <c r="MAG87" s="383"/>
      <c r="MAH87" s="384"/>
      <c r="MAI87" s="28"/>
      <c r="MAJ87" s="385"/>
      <c r="MAK87" s="396"/>
      <c r="MAL87" s="392"/>
      <c r="MAM87" s="135"/>
      <c r="MAN87" s="135"/>
      <c r="MAO87" s="386"/>
      <c r="MAP87" s="135"/>
      <c r="MAQ87" s="387"/>
      <c r="MAR87" s="387"/>
      <c r="MAS87" s="383"/>
      <c r="MAT87" s="384"/>
      <c r="MAU87" s="28"/>
      <c r="MAV87" s="385"/>
      <c r="MAW87" s="396"/>
      <c r="MAX87" s="392"/>
      <c r="MAY87" s="135"/>
      <c r="MAZ87" s="135"/>
      <c r="MBA87" s="386"/>
      <c r="MBB87" s="135"/>
      <c r="MBC87" s="387"/>
      <c r="MBD87" s="387"/>
      <c r="MBE87" s="383"/>
      <c r="MBF87" s="384"/>
      <c r="MBG87" s="28"/>
      <c r="MBH87" s="385"/>
      <c r="MBI87" s="396"/>
      <c r="MBJ87" s="392"/>
      <c r="MBK87" s="135"/>
      <c r="MBL87" s="135"/>
      <c r="MBM87" s="386"/>
      <c r="MBN87" s="135"/>
      <c r="MBO87" s="387"/>
      <c r="MBP87" s="387"/>
      <c r="MBQ87" s="383"/>
      <c r="MBR87" s="384"/>
      <c r="MBS87" s="28"/>
      <c r="MBT87" s="385"/>
      <c r="MBU87" s="396"/>
      <c r="MBV87" s="392"/>
      <c r="MBW87" s="135"/>
      <c r="MBX87" s="135"/>
      <c r="MBY87" s="386"/>
      <c r="MBZ87" s="135"/>
      <c r="MCA87" s="387"/>
      <c r="MCB87" s="387"/>
      <c r="MCC87" s="383"/>
      <c r="MCD87" s="384"/>
      <c r="MCE87" s="28"/>
      <c r="MCF87" s="385"/>
      <c r="MCG87" s="396"/>
      <c r="MCH87" s="392"/>
      <c r="MCI87" s="135"/>
      <c r="MCJ87" s="135"/>
      <c r="MCK87" s="386"/>
      <c r="MCL87" s="135"/>
      <c r="MCM87" s="387"/>
      <c r="MCN87" s="387"/>
      <c r="MCO87" s="383"/>
      <c r="MCP87" s="384"/>
      <c r="MCQ87" s="28"/>
      <c r="MCR87" s="385"/>
      <c r="MCS87" s="396"/>
      <c r="MCT87" s="392"/>
      <c r="MCU87" s="135"/>
      <c r="MCV87" s="135"/>
      <c r="MCW87" s="386"/>
      <c r="MCX87" s="135"/>
      <c r="MCY87" s="387"/>
      <c r="MCZ87" s="387"/>
      <c r="MDA87" s="383"/>
      <c r="MDB87" s="384"/>
      <c r="MDC87" s="28"/>
      <c r="MDD87" s="385"/>
      <c r="MDE87" s="396"/>
      <c r="MDF87" s="392"/>
      <c r="MDG87" s="135"/>
      <c r="MDH87" s="135"/>
      <c r="MDI87" s="386"/>
      <c r="MDJ87" s="135"/>
      <c r="MDK87" s="387"/>
      <c r="MDL87" s="387"/>
      <c r="MDM87" s="383"/>
      <c r="MDN87" s="384"/>
      <c r="MDO87" s="28"/>
      <c r="MDP87" s="385"/>
      <c r="MDQ87" s="396"/>
      <c r="MDR87" s="392"/>
      <c r="MDS87" s="135"/>
      <c r="MDT87" s="135"/>
      <c r="MDU87" s="386"/>
      <c r="MDV87" s="135"/>
      <c r="MDW87" s="387"/>
      <c r="MDX87" s="387"/>
      <c r="MDY87" s="383"/>
      <c r="MDZ87" s="384"/>
      <c r="MEA87" s="28"/>
      <c r="MEB87" s="385"/>
      <c r="MEC87" s="396"/>
      <c r="MED87" s="392"/>
      <c r="MEE87" s="135"/>
      <c r="MEF87" s="135"/>
      <c r="MEG87" s="386"/>
      <c r="MEH87" s="135"/>
      <c r="MEI87" s="387"/>
      <c r="MEJ87" s="387"/>
      <c r="MEK87" s="383"/>
      <c r="MEL87" s="384"/>
      <c r="MEM87" s="28"/>
      <c r="MEN87" s="385"/>
      <c r="MEO87" s="396"/>
      <c r="MEP87" s="392"/>
      <c r="MEQ87" s="135"/>
      <c r="MER87" s="135"/>
      <c r="MES87" s="386"/>
      <c r="MET87" s="135"/>
      <c r="MEU87" s="387"/>
      <c r="MEV87" s="387"/>
      <c r="MEW87" s="383"/>
      <c r="MEX87" s="384"/>
      <c r="MEY87" s="28"/>
      <c r="MEZ87" s="385"/>
      <c r="MFA87" s="396"/>
      <c r="MFB87" s="392"/>
      <c r="MFC87" s="135"/>
      <c r="MFD87" s="135"/>
      <c r="MFE87" s="386"/>
      <c r="MFF87" s="135"/>
      <c r="MFG87" s="387"/>
      <c r="MFH87" s="387"/>
      <c r="MFI87" s="383"/>
      <c r="MFJ87" s="384"/>
      <c r="MFK87" s="28"/>
      <c r="MFL87" s="385"/>
      <c r="MFM87" s="396"/>
      <c r="MFN87" s="392"/>
      <c r="MFO87" s="135"/>
      <c r="MFP87" s="135"/>
      <c r="MFQ87" s="386"/>
      <c r="MFR87" s="135"/>
      <c r="MFS87" s="387"/>
      <c r="MFT87" s="387"/>
      <c r="MFU87" s="383"/>
      <c r="MFV87" s="384"/>
      <c r="MFW87" s="28"/>
      <c r="MFX87" s="385"/>
      <c r="MFY87" s="396"/>
      <c r="MFZ87" s="392"/>
      <c r="MGA87" s="135"/>
      <c r="MGB87" s="135"/>
      <c r="MGC87" s="386"/>
      <c r="MGD87" s="135"/>
      <c r="MGE87" s="387"/>
      <c r="MGF87" s="387"/>
      <c r="MGG87" s="383"/>
      <c r="MGH87" s="384"/>
      <c r="MGI87" s="28"/>
      <c r="MGJ87" s="385"/>
      <c r="MGK87" s="396"/>
      <c r="MGL87" s="392"/>
      <c r="MGM87" s="135"/>
      <c r="MGN87" s="135"/>
      <c r="MGO87" s="386"/>
      <c r="MGP87" s="135"/>
      <c r="MGQ87" s="387"/>
      <c r="MGR87" s="387"/>
      <c r="MGS87" s="383"/>
      <c r="MGT87" s="384"/>
      <c r="MGU87" s="28"/>
      <c r="MGV87" s="385"/>
      <c r="MGW87" s="396"/>
      <c r="MGX87" s="392"/>
      <c r="MGY87" s="135"/>
      <c r="MGZ87" s="135"/>
      <c r="MHA87" s="386"/>
      <c r="MHB87" s="135"/>
      <c r="MHC87" s="387"/>
      <c r="MHD87" s="387"/>
      <c r="MHE87" s="383"/>
      <c r="MHF87" s="384"/>
      <c r="MHG87" s="28"/>
      <c r="MHH87" s="385"/>
      <c r="MHI87" s="396"/>
      <c r="MHJ87" s="392"/>
      <c r="MHK87" s="135"/>
      <c r="MHL87" s="135"/>
      <c r="MHM87" s="386"/>
      <c r="MHN87" s="135"/>
      <c r="MHO87" s="387"/>
      <c r="MHP87" s="387"/>
      <c r="MHQ87" s="383"/>
      <c r="MHR87" s="384"/>
      <c r="MHS87" s="28"/>
      <c r="MHT87" s="385"/>
      <c r="MHU87" s="396"/>
      <c r="MHV87" s="392"/>
      <c r="MHW87" s="135"/>
      <c r="MHX87" s="135"/>
      <c r="MHY87" s="386"/>
      <c r="MHZ87" s="135"/>
      <c r="MIA87" s="387"/>
      <c r="MIB87" s="387"/>
      <c r="MIC87" s="383"/>
      <c r="MID87" s="384"/>
      <c r="MIE87" s="28"/>
      <c r="MIF87" s="385"/>
      <c r="MIG87" s="396"/>
      <c r="MIH87" s="392"/>
      <c r="MII87" s="135"/>
      <c r="MIJ87" s="135"/>
      <c r="MIK87" s="386"/>
      <c r="MIL87" s="135"/>
      <c r="MIM87" s="387"/>
      <c r="MIN87" s="387"/>
      <c r="MIO87" s="383"/>
      <c r="MIP87" s="384"/>
      <c r="MIQ87" s="28"/>
      <c r="MIR87" s="385"/>
      <c r="MIS87" s="396"/>
      <c r="MIT87" s="392"/>
      <c r="MIU87" s="135"/>
      <c r="MIV87" s="135"/>
      <c r="MIW87" s="386"/>
      <c r="MIX87" s="135"/>
      <c r="MIY87" s="387"/>
      <c r="MIZ87" s="387"/>
      <c r="MJA87" s="383"/>
      <c r="MJB87" s="384"/>
      <c r="MJC87" s="28"/>
      <c r="MJD87" s="385"/>
      <c r="MJE87" s="396"/>
      <c r="MJF87" s="392"/>
      <c r="MJG87" s="135"/>
      <c r="MJH87" s="135"/>
      <c r="MJI87" s="386"/>
      <c r="MJJ87" s="135"/>
      <c r="MJK87" s="387"/>
      <c r="MJL87" s="387"/>
      <c r="MJM87" s="383"/>
      <c r="MJN87" s="384"/>
      <c r="MJO87" s="28"/>
      <c r="MJP87" s="385"/>
      <c r="MJQ87" s="396"/>
      <c r="MJR87" s="392"/>
      <c r="MJS87" s="135"/>
      <c r="MJT87" s="135"/>
      <c r="MJU87" s="386"/>
      <c r="MJV87" s="135"/>
      <c r="MJW87" s="387"/>
      <c r="MJX87" s="387"/>
      <c r="MJY87" s="383"/>
      <c r="MJZ87" s="384"/>
      <c r="MKA87" s="28"/>
      <c r="MKB87" s="385"/>
      <c r="MKC87" s="396"/>
      <c r="MKD87" s="392"/>
      <c r="MKE87" s="135"/>
      <c r="MKF87" s="135"/>
      <c r="MKG87" s="386"/>
      <c r="MKH87" s="135"/>
      <c r="MKI87" s="387"/>
      <c r="MKJ87" s="387"/>
      <c r="MKK87" s="383"/>
      <c r="MKL87" s="384"/>
      <c r="MKM87" s="28"/>
      <c r="MKN87" s="385"/>
      <c r="MKO87" s="396"/>
      <c r="MKP87" s="392"/>
      <c r="MKQ87" s="135"/>
      <c r="MKR87" s="135"/>
      <c r="MKS87" s="386"/>
      <c r="MKT87" s="135"/>
      <c r="MKU87" s="387"/>
      <c r="MKV87" s="387"/>
      <c r="MKW87" s="383"/>
      <c r="MKX87" s="384"/>
      <c r="MKY87" s="28"/>
      <c r="MKZ87" s="385"/>
      <c r="MLA87" s="396"/>
      <c r="MLB87" s="392"/>
      <c r="MLC87" s="135"/>
      <c r="MLD87" s="135"/>
      <c r="MLE87" s="386"/>
      <c r="MLF87" s="135"/>
      <c r="MLG87" s="387"/>
      <c r="MLH87" s="387"/>
      <c r="MLI87" s="383"/>
      <c r="MLJ87" s="384"/>
      <c r="MLK87" s="28"/>
      <c r="MLL87" s="385"/>
      <c r="MLM87" s="396"/>
      <c r="MLN87" s="392"/>
      <c r="MLO87" s="135"/>
      <c r="MLP87" s="135"/>
      <c r="MLQ87" s="386"/>
      <c r="MLR87" s="135"/>
      <c r="MLS87" s="387"/>
      <c r="MLT87" s="387"/>
      <c r="MLU87" s="383"/>
      <c r="MLV87" s="384"/>
      <c r="MLW87" s="28"/>
      <c r="MLX87" s="385"/>
      <c r="MLY87" s="396"/>
      <c r="MLZ87" s="392"/>
      <c r="MMA87" s="135"/>
      <c r="MMB87" s="135"/>
      <c r="MMC87" s="386"/>
      <c r="MMD87" s="135"/>
      <c r="MME87" s="387"/>
      <c r="MMF87" s="387"/>
      <c r="MMG87" s="383"/>
      <c r="MMH87" s="384"/>
      <c r="MMI87" s="28"/>
      <c r="MMJ87" s="385"/>
      <c r="MMK87" s="396"/>
      <c r="MML87" s="392"/>
      <c r="MMM87" s="135"/>
      <c r="MMN87" s="135"/>
      <c r="MMO87" s="386"/>
      <c r="MMP87" s="135"/>
      <c r="MMQ87" s="387"/>
      <c r="MMR87" s="387"/>
      <c r="MMS87" s="383"/>
      <c r="MMT87" s="384"/>
      <c r="MMU87" s="28"/>
      <c r="MMV87" s="385"/>
      <c r="MMW87" s="396"/>
      <c r="MMX87" s="392"/>
      <c r="MMY87" s="135"/>
      <c r="MMZ87" s="135"/>
      <c r="MNA87" s="386"/>
      <c r="MNB87" s="135"/>
      <c r="MNC87" s="387"/>
      <c r="MND87" s="387"/>
      <c r="MNE87" s="383"/>
      <c r="MNF87" s="384"/>
      <c r="MNG87" s="28"/>
      <c r="MNH87" s="385"/>
      <c r="MNI87" s="396"/>
      <c r="MNJ87" s="392"/>
      <c r="MNK87" s="135"/>
      <c r="MNL87" s="135"/>
      <c r="MNM87" s="386"/>
      <c r="MNN87" s="135"/>
      <c r="MNO87" s="387"/>
      <c r="MNP87" s="387"/>
      <c r="MNQ87" s="383"/>
      <c r="MNR87" s="384"/>
      <c r="MNS87" s="28"/>
      <c r="MNT87" s="385"/>
      <c r="MNU87" s="396"/>
      <c r="MNV87" s="392"/>
      <c r="MNW87" s="135"/>
      <c r="MNX87" s="135"/>
      <c r="MNY87" s="386"/>
      <c r="MNZ87" s="135"/>
      <c r="MOA87" s="387"/>
      <c r="MOB87" s="387"/>
      <c r="MOC87" s="383"/>
      <c r="MOD87" s="384"/>
      <c r="MOE87" s="28"/>
      <c r="MOF87" s="385"/>
      <c r="MOG87" s="396"/>
      <c r="MOH87" s="392"/>
      <c r="MOI87" s="135"/>
      <c r="MOJ87" s="135"/>
      <c r="MOK87" s="386"/>
      <c r="MOL87" s="135"/>
      <c r="MOM87" s="387"/>
      <c r="MON87" s="387"/>
      <c r="MOO87" s="383"/>
      <c r="MOP87" s="384"/>
      <c r="MOQ87" s="28"/>
      <c r="MOR87" s="385"/>
      <c r="MOS87" s="396"/>
      <c r="MOT87" s="392"/>
      <c r="MOU87" s="135"/>
      <c r="MOV87" s="135"/>
      <c r="MOW87" s="386"/>
      <c r="MOX87" s="135"/>
      <c r="MOY87" s="387"/>
      <c r="MOZ87" s="387"/>
      <c r="MPA87" s="383"/>
      <c r="MPB87" s="384"/>
      <c r="MPC87" s="28"/>
      <c r="MPD87" s="385"/>
      <c r="MPE87" s="396"/>
      <c r="MPF87" s="392"/>
      <c r="MPG87" s="135"/>
      <c r="MPH87" s="135"/>
      <c r="MPI87" s="386"/>
      <c r="MPJ87" s="135"/>
      <c r="MPK87" s="387"/>
      <c r="MPL87" s="387"/>
      <c r="MPM87" s="383"/>
      <c r="MPN87" s="384"/>
      <c r="MPO87" s="28"/>
      <c r="MPP87" s="385"/>
      <c r="MPQ87" s="396"/>
      <c r="MPR87" s="392"/>
      <c r="MPS87" s="135"/>
      <c r="MPT87" s="135"/>
      <c r="MPU87" s="386"/>
      <c r="MPV87" s="135"/>
      <c r="MPW87" s="387"/>
      <c r="MPX87" s="387"/>
      <c r="MPY87" s="383"/>
      <c r="MPZ87" s="384"/>
      <c r="MQA87" s="28"/>
      <c r="MQB87" s="385"/>
      <c r="MQC87" s="396"/>
      <c r="MQD87" s="392"/>
      <c r="MQE87" s="135"/>
      <c r="MQF87" s="135"/>
      <c r="MQG87" s="386"/>
      <c r="MQH87" s="135"/>
      <c r="MQI87" s="387"/>
      <c r="MQJ87" s="387"/>
      <c r="MQK87" s="383"/>
      <c r="MQL87" s="384"/>
      <c r="MQM87" s="28"/>
      <c r="MQN87" s="385"/>
      <c r="MQO87" s="396"/>
      <c r="MQP87" s="392"/>
      <c r="MQQ87" s="135"/>
      <c r="MQR87" s="135"/>
      <c r="MQS87" s="386"/>
      <c r="MQT87" s="135"/>
      <c r="MQU87" s="387"/>
      <c r="MQV87" s="387"/>
      <c r="MQW87" s="383"/>
      <c r="MQX87" s="384"/>
      <c r="MQY87" s="28"/>
      <c r="MQZ87" s="385"/>
      <c r="MRA87" s="396"/>
      <c r="MRB87" s="392"/>
      <c r="MRC87" s="135"/>
      <c r="MRD87" s="135"/>
      <c r="MRE87" s="386"/>
      <c r="MRF87" s="135"/>
      <c r="MRG87" s="387"/>
      <c r="MRH87" s="387"/>
      <c r="MRI87" s="383"/>
      <c r="MRJ87" s="384"/>
      <c r="MRK87" s="28"/>
      <c r="MRL87" s="385"/>
      <c r="MRM87" s="396"/>
      <c r="MRN87" s="392"/>
      <c r="MRO87" s="135"/>
      <c r="MRP87" s="135"/>
      <c r="MRQ87" s="386"/>
      <c r="MRR87" s="135"/>
      <c r="MRS87" s="387"/>
      <c r="MRT87" s="387"/>
      <c r="MRU87" s="383"/>
      <c r="MRV87" s="384"/>
      <c r="MRW87" s="28"/>
      <c r="MRX87" s="385"/>
      <c r="MRY87" s="396"/>
      <c r="MRZ87" s="392"/>
      <c r="MSA87" s="135"/>
      <c r="MSB87" s="135"/>
      <c r="MSC87" s="386"/>
      <c r="MSD87" s="135"/>
      <c r="MSE87" s="387"/>
      <c r="MSF87" s="387"/>
      <c r="MSG87" s="383"/>
      <c r="MSH87" s="384"/>
      <c r="MSI87" s="28"/>
      <c r="MSJ87" s="385"/>
      <c r="MSK87" s="396"/>
      <c r="MSL87" s="392"/>
      <c r="MSM87" s="135"/>
      <c r="MSN87" s="135"/>
      <c r="MSO87" s="386"/>
      <c r="MSP87" s="135"/>
      <c r="MSQ87" s="387"/>
      <c r="MSR87" s="387"/>
      <c r="MSS87" s="383"/>
      <c r="MST87" s="384"/>
      <c r="MSU87" s="28"/>
      <c r="MSV87" s="385"/>
      <c r="MSW87" s="396"/>
      <c r="MSX87" s="392"/>
      <c r="MSY87" s="135"/>
      <c r="MSZ87" s="135"/>
      <c r="MTA87" s="386"/>
      <c r="MTB87" s="135"/>
      <c r="MTC87" s="387"/>
      <c r="MTD87" s="387"/>
      <c r="MTE87" s="383"/>
      <c r="MTF87" s="384"/>
      <c r="MTG87" s="28"/>
      <c r="MTH87" s="385"/>
      <c r="MTI87" s="396"/>
      <c r="MTJ87" s="392"/>
      <c r="MTK87" s="135"/>
      <c r="MTL87" s="135"/>
      <c r="MTM87" s="386"/>
      <c r="MTN87" s="135"/>
      <c r="MTO87" s="387"/>
      <c r="MTP87" s="387"/>
      <c r="MTQ87" s="383"/>
      <c r="MTR87" s="384"/>
      <c r="MTS87" s="28"/>
      <c r="MTT87" s="385"/>
      <c r="MTU87" s="396"/>
      <c r="MTV87" s="392"/>
      <c r="MTW87" s="135"/>
      <c r="MTX87" s="135"/>
      <c r="MTY87" s="386"/>
      <c r="MTZ87" s="135"/>
      <c r="MUA87" s="387"/>
      <c r="MUB87" s="387"/>
      <c r="MUC87" s="383"/>
      <c r="MUD87" s="384"/>
      <c r="MUE87" s="28"/>
      <c r="MUF87" s="385"/>
      <c r="MUG87" s="396"/>
      <c r="MUH87" s="392"/>
      <c r="MUI87" s="135"/>
      <c r="MUJ87" s="135"/>
      <c r="MUK87" s="386"/>
      <c r="MUL87" s="135"/>
      <c r="MUM87" s="387"/>
      <c r="MUN87" s="387"/>
      <c r="MUO87" s="383"/>
      <c r="MUP87" s="384"/>
      <c r="MUQ87" s="28"/>
      <c r="MUR87" s="385"/>
      <c r="MUS87" s="396"/>
      <c r="MUT87" s="392"/>
      <c r="MUU87" s="135"/>
      <c r="MUV87" s="135"/>
      <c r="MUW87" s="386"/>
      <c r="MUX87" s="135"/>
      <c r="MUY87" s="387"/>
      <c r="MUZ87" s="387"/>
      <c r="MVA87" s="383"/>
      <c r="MVB87" s="384"/>
      <c r="MVC87" s="28"/>
      <c r="MVD87" s="385"/>
      <c r="MVE87" s="396"/>
      <c r="MVF87" s="392"/>
      <c r="MVG87" s="135"/>
      <c r="MVH87" s="135"/>
      <c r="MVI87" s="386"/>
      <c r="MVJ87" s="135"/>
      <c r="MVK87" s="387"/>
      <c r="MVL87" s="387"/>
      <c r="MVM87" s="383"/>
      <c r="MVN87" s="384"/>
      <c r="MVO87" s="28"/>
      <c r="MVP87" s="385"/>
      <c r="MVQ87" s="396"/>
      <c r="MVR87" s="392"/>
      <c r="MVS87" s="135"/>
      <c r="MVT87" s="135"/>
      <c r="MVU87" s="386"/>
      <c r="MVV87" s="135"/>
      <c r="MVW87" s="387"/>
      <c r="MVX87" s="387"/>
      <c r="MVY87" s="383"/>
      <c r="MVZ87" s="384"/>
      <c r="MWA87" s="28"/>
      <c r="MWB87" s="385"/>
      <c r="MWC87" s="396"/>
      <c r="MWD87" s="392"/>
      <c r="MWE87" s="135"/>
      <c r="MWF87" s="135"/>
      <c r="MWG87" s="386"/>
      <c r="MWH87" s="135"/>
      <c r="MWI87" s="387"/>
      <c r="MWJ87" s="387"/>
      <c r="MWK87" s="383"/>
      <c r="MWL87" s="384"/>
      <c r="MWM87" s="28"/>
      <c r="MWN87" s="385"/>
      <c r="MWO87" s="396"/>
      <c r="MWP87" s="392"/>
      <c r="MWQ87" s="135"/>
      <c r="MWR87" s="135"/>
      <c r="MWS87" s="386"/>
      <c r="MWT87" s="135"/>
      <c r="MWU87" s="387"/>
      <c r="MWV87" s="387"/>
      <c r="MWW87" s="383"/>
      <c r="MWX87" s="384"/>
      <c r="MWY87" s="28"/>
      <c r="MWZ87" s="385"/>
      <c r="MXA87" s="396"/>
      <c r="MXB87" s="392"/>
      <c r="MXC87" s="135"/>
      <c r="MXD87" s="135"/>
      <c r="MXE87" s="386"/>
      <c r="MXF87" s="135"/>
      <c r="MXG87" s="387"/>
      <c r="MXH87" s="387"/>
      <c r="MXI87" s="383"/>
      <c r="MXJ87" s="384"/>
      <c r="MXK87" s="28"/>
      <c r="MXL87" s="385"/>
      <c r="MXM87" s="396"/>
      <c r="MXN87" s="392"/>
      <c r="MXO87" s="135"/>
      <c r="MXP87" s="135"/>
      <c r="MXQ87" s="386"/>
      <c r="MXR87" s="135"/>
      <c r="MXS87" s="387"/>
      <c r="MXT87" s="387"/>
      <c r="MXU87" s="383"/>
      <c r="MXV87" s="384"/>
      <c r="MXW87" s="28"/>
      <c r="MXX87" s="385"/>
      <c r="MXY87" s="396"/>
      <c r="MXZ87" s="392"/>
      <c r="MYA87" s="135"/>
      <c r="MYB87" s="135"/>
      <c r="MYC87" s="386"/>
      <c r="MYD87" s="135"/>
      <c r="MYE87" s="387"/>
      <c r="MYF87" s="387"/>
      <c r="MYG87" s="383"/>
      <c r="MYH87" s="384"/>
      <c r="MYI87" s="28"/>
      <c r="MYJ87" s="385"/>
      <c r="MYK87" s="396"/>
      <c r="MYL87" s="392"/>
      <c r="MYM87" s="135"/>
      <c r="MYN87" s="135"/>
      <c r="MYO87" s="386"/>
      <c r="MYP87" s="135"/>
      <c r="MYQ87" s="387"/>
      <c r="MYR87" s="387"/>
      <c r="MYS87" s="383"/>
      <c r="MYT87" s="384"/>
      <c r="MYU87" s="28"/>
      <c r="MYV87" s="385"/>
      <c r="MYW87" s="396"/>
      <c r="MYX87" s="392"/>
      <c r="MYY87" s="135"/>
      <c r="MYZ87" s="135"/>
      <c r="MZA87" s="386"/>
      <c r="MZB87" s="135"/>
      <c r="MZC87" s="387"/>
      <c r="MZD87" s="387"/>
      <c r="MZE87" s="383"/>
      <c r="MZF87" s="384"/>
      <c r="MZG87" s="28"/>
      <c r="MZH87" s="385"/>
      <c r="MZI87" s="396"/>
      <c r="MZJ87" s="392"/>
      <c r="MZK87" s="135"/>
      <c r="MZL87" s="135"/>
      <c r="MZM87" s="386"/>
      <c r="MZN87" s="135"/>
      <c r="MZO87" s="387"/>
      <c r="MZP87" s="387"/>
      <c r="MZQ87" s="383"/>
      <c r="MZR87" s="384"/>
      <c r="MZS87" s="28"/>
      <c r="MZT87" s="385"/>
      <c r="MZU87" s="396"/>
      <c r="MZV87" s="392"/>
      <c r="MZW87" s="135"/>
      <c r="MZX87" s="135"/>
      <c r="MZY87" s="386"/>
      <c r="MZZ87" s="135"/>
      <c r="NAA87" s="387"/>
      <c r="NAB87" s="387"/>
      <c r="NAC87" s="383"/>
      <c r="NAD87" s="384"/>
      <c r="NAE87" s="28"/>
      <c r="NAF87" s="385"/>
      <c r="NAG87" s="396"/>
      <c r="NAH87" s="392"/>
      <c r="NAI87" s="135"/>
      <c r="NAJ87" s="135"/>
      <c r="NAK87" s="386"/>
      <c r="NAL87" s="135"/>
      <c r="NAM87" s="387"/>
      <c r="NAN87" s="387"/>
      <c r="NAO87" s="383"/>
      <c r="NAP87" s="384"/>
      <c r="NAQ87" s="28"/>
      <c r="NAR87" s="385"/>
      <c r="NAS87" s="396"/>
      <c r="NAT87" s="392"/>
      <c r="NAU87" s="135"/>
      <c r="NAV87" s="135"/>
      <c r="NAW87" s="386"/>
      <c r="NAX87" s="135"/>
      <c r="NAY87" s="387"/>
      <c r="NAZ87" s="387"/>
      <c r="NBA87" s="383"/>
      <c r="NBB87" s="384"/>
      <c r="NBC87" s="28"/>
      <c r="NBD87" s="385"/>
      <c r="NBE87" s="396"/>
      <c r="NBF87" s="392"/>
      <c r="NBG87" s="135"/>
      <c r="NBH87" s="135"/>
      <c r="NBI87" s="386"/>
      <c r="NBJ87" s="135"/>
      <c r="NBK87" s="387"/>
      <c r="NBL87" s="387"/>
      <c r="NBM87" s="383"/>
      <c r="NBN87" s="384"/>
      <c r="NBO87" s="28"/>
      <c r="NBP87" s="385"/>
      <c r="NBQ87" s="396"/>
      <c r="NBR87" s="392"/>
      <c r="NBS87" s="135"/>
      <c r="NBT87" s="135"/>
      <c r="NBU87" s="386"/>
      <c r="NBV87" s="135"/>
      <c r="NBW87" s="387"/>
      <c r="NBX87" s="387"/>
      <c r="NBY87" s="383"/>
      <c r="NBZ87" s="384"/>
      <c r="NCA87" s="28"/>
      <c r="NCB87" s="385"/>
      <c r="NCC87" s="396"/>
      <c r="NCD87" s="392"/>
      <c r="NCE87" s="135"/>
      <c r="NCF87" s="135"/>
      <c r="NCG87" s="386"/>
      <c r="NCH87" s="135"/>
      <c r="NCI87" s="387"/>
      <c r="NCJ87" s="387"/>
      <c r="NCK87" s="383"/>
      <c r="NCL87" s="384"/>
      <c r="NCM87" s="28"/>
      <c r="NCN87" s="385"/>
      <c r="NCO87" s="396"/>
      <c r="NCP87" s="392"/>
      <c r="NCQ87" s="135"/>
      <c r="NCR87" s="135"/>
      <c r="NCS87" s="386"/>
      <c r="NCT87" s="135"/>
      <c r="NCU87" s="387"/>
      <c r="NCV87" s="387"/>
      <c r="NCW87" s="383"/>
      <c r="NCX87" s="384"/>
      <c r="NCY87" s="28"/>
      <c r="NCZ87" s="385"/>
      <c r="NDA87" s="396"/>
      <c r="NDB87" s="392"/>
      <c r="NDC87" s="135"/>
      <c r="NDD87" s="135"/>
      <c r="NDE87" s="386"/>
      <c r="NDF87" s="135"/>
      <c r="NDG87" s="387"/>
      <c r="NDH87" s="387"/>
      <c r="NDI87" s="383"/>
      <c r="NDJ87" s="384"/>
      <c r="NDK87" s="28"/>
      <c r="NDL87" s="385"/>
      <c r="NDM87" s="396"/>
      <c r="NDN87" s="392"/>
      <c r="NDO87" s="135"/>
      <c r="NDP87" s="135"/>
      <c r="NDQ87" s="386"/>
      <c r="NDR87" s="135"/>
      <c r="NDS87" s="387"/>
      <c r="NDT87" s="387"/>
      <c r="NDU87" s="383"/>
      <c r="NDV87" s="384"/>
      <c r="NDW87" s="28"/>
      <c r="NDX87" s="385"/>
      <c r="NDY87" s="396"/>
      <c r="NDZ87" s="392"/>
      <c r="NEA87" s="135"/>
      <c r="NEB87" s="135"/>
      <c r="NEC87" s="386"/>
      <c r="NED87" s="135"/>
      <c r="NEE87" s="387"/>
      <c r="NEF87" s="387"/>
      <c r="NEG87" s="383"/>
      <c r="NEH87" s="384"/>
      <c r="NEI87" s="28"/>
      <c r="NEJ87" s="385"/>
      <c r="NEK87" s="396"/>
      <c r="NEL87" s="392"/>
      <c r="NEM87" s="135"/>
      <c r="NEN87" s="135"/>
      <c r="NEO87" s="386"/>
      <c r="NEP87" s="135"/>
      <c r="NEQ87" s="387"/>
      <c r="NER87" s="387"/>
      <c r="NES87" s="383"/>
      <c r="NET87" s="384"/>
      <c r="NEU87" s="28"/>
      <c r="NEV87" s="385"/>
      <c r="NEW87" s="396"/>
      <c r="NEX87" s="392"/>
      <c r="NEY87" s="135"/>
      <c r="NEZ87" s="135"/>
      <c r="NFA87" s="386"/>
      <c r="NFB87" s="135"/>
      <c r="NFC87" s="387"/>
      <c r="NFD87" s="387"/>
      <c r="NFE87" s="383"/>
      <c r="NFF87" s="384"/>
      <c r="NFG87" s="28"/>
      <c r="NFH87" s="385"/>
      <c r="NFI87" s="396"/>
      <c r="NFJ87" s="392"/>
      <c r="NFK87" s="135"/>
      <c r="NFL87" s="135"/>
      <c r="NFM87" s="386"/>
      <c r="NFN87" s="135"/>
      <c r="NFO87" s="387"/>
      <c r="NFP87" s="387"/>
      <c r="NFQ87" s="383"/>
      <c r="NFR87" s="384"/>
      <c r="NFS87" s="28"/>
      <c r="NFT87" s="385"/>
      <c r="NFU87" s="396"/>
      <c r="NFV87" s="392"/>
      <c r="NFW87" s="135"/>
      <c r="NFX87" s="135"/>
      <c r="NFY87" s="386"/>
      <c r="NFZ87" s="135"/>
      <c r="NGA87" s="387"/>
      <c r="NGB87" s="387"/>
      <c r="NGC87" s="383"/>
      <c r="NGD87" s="384"/>
      <c r="NGE87" s="28"/>
      <c r="NGF87" s="385"/>
      <c r="NGG87" s="396"/>
      <c r="NGH87" s="392"/>
      <c r="NGI87" s="135"/>
      <c r="NGJ87" s="135"/>
      <c r="NGK87" s="386"/>
      <c r="NGL87" s="135"/>
      <c r="NGM87" s="387"/>
      <c r="NGN87" s="387"/>
      <c r="NGO87" s="383"/>
      <c r="NGP87" s="384"/>
      <c r="NGQ87" s="28"/>
      <c r="NGR87" s="385"/>
      <c r="NGS87" s="396"/>
      <c r="NGT87" s="392"/>
      <c r="NGU87" s="135"/>
      <c r="NGV87" s="135"/>
      <c r="NGW87" s="386"/>
      <c r="NGX87" s="135"/>
      <c r="NGY87" s="387"/>
      <c r="NGZ87" s="387"/>
      <c r="NHA87" s="383"/>
      <c r="NHB87" s="384"/>
      <c r="NHC87" s="28"/>
      <c r="NHD87" s="385"/>
      <c r="NHE87" s="396"/>
      <c r="NHF87" s="392"/>
      <c r="NHG87" s="135"/>
      <c r="NHH87" s="135"/>
      <c r="NHI87" s="386"/>
      <c r="NHJ87" s="135"/>
      <c r="NHK87" s="387"/>
      <c r="NHL87" s="387"/>
      <c r="NHM87" s="383"/>
      <c r="NHN87" s="384"/>
      <c r="NHO87" s="28"/>
      <c r="NHP87" s="385"/>
      <c r="NHQ87" s="396"/>
      <c r="NHR87" s="392"/>
      <c r="NHS87" s="135"/>
      <c r="NHT87" s="135"/>
      <c r="NHU87" s="386"/>
      <c r="NHV87" s="135"/>
      <c r="NHW87" s="387"/>
      <c r="NHX87" s="387"/>
      <c r="NHY87" s="383"/>
      <c r="NHZ87" s="384"/>
      <c r="NIA87" s="28"/>
      <c r="NIB87" s="385"/>
      <c r="NIC87" s="396"/>
      <c r="NID87" s="392"/>
      <c r="NIE87" s="135"/>
      <c r="NIF87" s="135"/>
      <c r="NIG87" s="386"/>
      <c r="NIH87" s="135"/>
      <c r="NII87" s="387"/>
      <c r="NIJ87" s="387"/>
      <c r="NIK87" s="383"/>
      <c r="NIL87" s="384"/>
      <c r="NIM87" s="28"/>
      <c r="NIN87" s="385"/>
      <c r="NIO87" s="396"/>
      <c r="NIP87" s="392"/>
      <c r="NIQ87" s="135"/>
      <c r="NIR87" s="135"/>
      <c r="NIS87" s="386"/>
      <c r="NIT87" s="135"/>
      <c r="NIU87" s="387"/>
      <c r="NIV87" s="387"/>
      <c r="NIW87" s="383"/>
      <c r="NIX87" s="384"/>
      <c r="NIY87" s="28"/>
      <c r="NIZ87" s="385"/>
      <c r="NJA87" s="396"/>
      <c r="NJB87" s="392"/>
      <c r="NJC87" s="135"/>
      <c r="NJD87" s="135"/>
      <c r="NJE87" s="386"/>
      <c r="NJF87" s="135"/>
      <c r="NJG87" s="387"/>
      <c r="NJH87" s="387"/>
      <c r="NJI87" s="383"/>
      <c r="NJJ87" s="384"/>
      <c r="NJK87" s="28"/>
      <c r="NJL87" s="385"/>
      <c r="NJM87" s="396"/>
      <c r="NJN87" s="392"/>
      <c r="NJO87" s="135"/>
      <c r="NJP87" s="135"/>
      <c r="NJQ87" s="386"/>
      <c r="NJR87" s="135"/>
      <c r="NJS87" s="387"/>
      <c r="NJT87" s="387"/>
      <c r="NJU87" s="383"/>
      <c r="NJV87" s="384"/>
      <c r="NJW87" s="28"/>
      <c r="NJX87" s="385"/>
      <c r="NJY87" s="396"/>
      <c r="NJZ87" s="392"/>
      <c r="NKA87" s="135"/>
      <c r="NKB87" s="135"/>
      <c r="NKC87" s="386"/>
      <c r="NKD87" s="135"/>
      <c r="NKE87" s="387"/>
      <c r="NKF87" s="387"/>
      <c r="NKG87" s="383"/>
      <c r="NKH87" s="384"/>
      <c r="NKI87" s="28"/>
      <c r="NKJ87" s="385"/>
      <c r="NKK87" s="396"/>
      <c r="NKL87" s="392"/>
      <c r="NKM87" s="135"/>
      <c r="NKN87" s="135"/>
      <c r="NKO87" s="386"/>
      <c r="NKP87" s="135"/>
      <c r="NKQ87" s="387"/>
      <c r="NKR87" s="387"/>
      <c r="NKS87" s="383"/>
      <c r="NKT87" s="384"/>
      <c r="NKU87" s="28"/>
      <c r="NKV87" s="385"/>
      <c r="NKW87" s="396"/>
      <c r="NKX87" s="392"/>
      <c r="NKY87" s="135"/>
      <c r="NKZ87" s="135"/>
      <c r="NLA87" s="386"/>
      <c r="NLB87" s="135"/>
      <c r="NLC87" s="387"/>
      <c r="NLD87" s="387"/>
      <c r="NLE87" s="383"/>
      <c r="NLF87" s="384"/>
      <c r="NLG87" s="28"/>
      <c r="NLH87" s="385"/>
      <c r="NLI87" s="396"/>
      <c r="NLJ87" s="392"/>
      <c r="NLK87" s="135"/>
      <c r="NLL87" s="135"/>
      <c r="NLM87" s="386"/>
      <c r="NLN87" s="135"/>
      <c r="NLO87" s="387"/>
      <c r="NLP87" s="387"/>
      <c r="NLQ87" s="383"/>
      <c r="NLR87" s="384"/>
      <c r="NLS87" s="28"/>
      <c r="NLT87" s="385"/>
      <c r="NLU87" s="396"/>
      <c r="NLV87" s="392"/>
      <c r="NLW87" s="135"/>
      <c r="NLX87" s="135"/>
      <c r="NLY87" s="386"/>
      <c r="NLZ87" s="135"/>
      <c r="NMA87" s="387"/>
      <c r="NMB87" s="387"/>
      <c r="NMC87" s="383"/>
      <c r="NMD87" s="384"/>
      <c r="NME87" s="28"/>
      <c r="NMF87" s="385"/>
      <c r="NMG87" s="396"/>
      <c r="NMH87" s="392"/>
      <c r="NMI87" s="135"/>
      <c r="NMJ87" s="135"/>
      <c r="NMK87" s="386"/>
      <c r="NML87" s="135"/>
      <c r="NMM87" s="387"/>
      <c r="NMN87" s="387"/>
      <c r="NMO87" s="383"/>
      <c r="NMP87" s="384"/>
      <c r="NMQ87" s="28"/>
      <c r="NMR87" s="385"/>
      <c r="NMS87" s="396"/>
      <c r="NMT87" s="392"/>
      <c r="NMU87" s="135"/>
      <c r="NMV87" s="135"/>
      <c r="NMW87" s="386"/>
      <c r="NMX87" s="135"/>
      <c r="NMY87" s="387"/>
      <c r="NMZ87" s="387"/>
      <c r="NNA87" s="383"/>
      <c r="NNB87" s="384"/>
      <c r="NNC87" s="28"/>
      <c r="NND87" s="385"/>
      <c r="NNE87" s="396"/>
      <c r="NNF87" s="392"/>
      <c r="NNG87" s="135"/>
      <c r="NNH87" s="135"/>
      <c r="NNI87" s="386"/>
      <c r="NNJ87" s="135"/>
      <c r="NNK87" s="387"/>
      <c r="NNL87" s="387"/>
      <c r="NNM87" s="383"/>
      <c r="NNN87" s="384"/>
      <c r="NNO87" s="28"/>
      <c r="NNP87" s="385"/>
      <c r="NNQ87" s="396"/>
      <c r="NNR87" s="392"/>
      <c r="NNS87" s="135"/>
      <c r="NNT87" s="135"/>
      <c r="NNU87" s="386"/>
      <c r="NNV87" s="135"/>
      <c r="NNW87" s="387"/>
      <c r="NNX87" s="387"/>
      <c r="NNY87" s="383"/>
      <c r="NNZ87" s="384"/>
      <c r="NOA87" s="28"/>
      <c r="NOB87" s="385"/>
      <c r="NOC87" s="396"/>
      <c r="NOD87" s="392"/>
      <c r="NOE87" s="135"/>
      <c r="NOF87" s="135"/>
      <c r="NOG87" s="386"/>
      <c r="NOH87" s="135"/>
      <c r="NOI87" s="387"/>
      <c r="NOJ87" s="387"/>
      <c r="NOK87" s="383"/>
      <c r="NOL87" s="384"/>
      <c r="NOM87" s="28"/>
      <c r="NON87" s="385"/>
      <c r="NOO87" s="396"/>
      <c r="NOP87" s="392"/>
      <c r="NOQ87" s="135"/>
      <c r="NOR87" s="135"/>
      <c r="NOS87" s="386"/>
      <c r="NOT87" s="135"/>
      <c r="NOU87" s="387"/>
      <c r="NOV87" s="387"/>
      <c r="NOW87" s="383"/>
      <c r="NOX87" s="384"/>
      <c r="NOY87" s="28"/>
      <c r="NOZ87" s="385"/>
      <c r="NPA87" s="396"/>
      <c r="NPB87" s="392"/>
      <c r="NPC87" s="135"/>
      <c r="NPD87" s="135"/>
      <c r="NPE87" s="386"/>
      <c r="NPF87" s="135"/>
      <c r="NPG87" s="387"/>
      <c r="NPH87" s="387"/>
      <c r="NPI87" s="383"/>
      <c r="NPJ87" s="384"/>
      <c r="NPK87" s="28"/>
      <c r="NPL87" s="385"/>
      <c r="NPM87" s="396"/>
      <c r="NPN87" s="392"/>
      <c r="NPO87" s="135"/>
      <c r="NPP87" s="135"/>
      <c r="NPQ87" s="386"/>
      <c r="NPR87" s="135"/>
      <c r="NPS87" s="387"/>
      <c r="NPT87" s="387"/>
      <c r="NPU87" s="383"/>
      <c r="NPV87" s="384"/>
      <c r="NPW87" s="28"/>
      <c r="NPX87" s="385"/>
      <c r="NPY87" s="396"/>
      <c r="NPZ87" s="392"/>
      <c r="NQA87" s="135"/>
      <c r="NQB87" s="135"/>
      <c r="NQC87" s="386"/>
      <c r="NQD87" s="135"/>
      <c r="NQE87" s="387"/>
      <c r="NQF87" s="387"/>
      <c r="NQG87" s="383"/>
      <c r="NQH87" s="384"/>
      <c r="NQI87" s="28"/>
      <c r="NQJ87" s="385"/>
      <c r="NQK87" s="396"/>
      <c r="NQL87" s="392"/>
      <c r="NQM87" s="135"/>
      <c r="NQN87" s="135"/>
      <c r="NQO87" s="386"/>
      <c r="NQP87" s="135"/>
      <c r="NQQ87" s="387"/>
      <c r="NQR87" s="387"/>
      <c r="NQS87" s="383"/>
      <c r="NQT87" s="384"/>
      <c r="NQU87" s="28"/>
      <c r="NQV87" s="385"/>
      <c r="NQW87" s="396"/>
      <c r="NQX87" s="392"/>
      <c r="NQY87" s="135"/>
      <c r="NQZ87" s="135"/>
      <c r="NRA87" s="386"/>
      <c r="NRB87" s="135"/>
      <c r="NRC87" s="387"/>
      <c r="NRD87" s="387"/>
      <c r="NRE87" s="383"/>
      <c r="NRF87" s="384"/>
      <c r="NRG87" s="28"/>
      <c r="NRH87" s="385"/>
      <c r="NRI87" s="396"/>
      <c r="NRJ87" s="392"/>
      <c r="NRK87" s="135"/>
      <c r="NRL87" s="135"/>
      <c r="NRM87" s="386"/>
      <c r="NRN87" s="135"/>
      <c r="NRO87" s="387"/>
      <c r="NRP87" s="387"/>
      <c r="NRQ87" s="383"/>
      <c r="NRR87" s="384"/>
      <c r="NRS87" s="28"/>
      <c r="NRT87" s="385"/>
      <c r="NRU87" s="396"/>
      <c r="NRV87" s="392"/>
      <c r="NRW87" s="135"/>
      <c r="NRX87" s="135"/>
      <c r="NRY87" s="386"/>
      <c r="NRZ87" s="135"/>
      <c r="NSA87" s="387"/>
      <c r="NSB87" s="387"/>
      <c r="NSC87" s="383"/>
      <c r="NSD87" s="384"/>
      <c r="NSE87" s="28"/>
      <c r="NSF87" s="385"/>
      <c r="NSG87" s="396"/>
      <c r="NSH87" s="392"/>
      <c r="NSI87" s="135"/>
      <c r="NSJ87" s="135"/>
      <c r="NSK87" s="386"/>
      <c r="NSL87" s="135"/>
      <c r="NSM87" s="387"/>
      <c r="NSN87" s="387"/>
      <c r="NSO87" s="383"/>
      <c r="NSP87" s="384"/>
      <c r="NSQ87" s="28"/>
      <c r="NSR87" s="385"/>
      <c r="NSS87" s="396"/>
      <c r="NST87" s="392"/>
      <c r="NSU87" s="135"/>
      <c r="NSV87" s="135"/>
      <c r="NSW87" s="386"/>
      <c r="NSX87" s="135"/>
      <c r="NSY87" s="387"/>
      <c r="NSZ87" s="387"/>
      <c r="NTA87" s="383"/>
      <c r="NTB87" s="384"/>
      <c r="NTC87" s="28"/>
      <c r="NTD87" s="385"/>
      <c r="NTE87" s="396"/>
      <c r="NTF87" s="392"/>
      <c r="NTG87" s="135"/>
      <c r="NTH87" s="135"/>
      <c r="NTI87" s="386"/>
      <c r="NTJ87" s="135"/>
      <c r="NTK87" s="387"/>
      <c r="NTL87" s="387"/>
      <c r="NTM87" s="383"/>
      <c r="NTN87" s="384"/>
      <c r="NTO87" s="28"/>
      <c r="NTP87" s="385"/>
      <c r="NTQ87" s="396"/>
      <c r="NTR87" s="392"/>
      <c r="NTS87" s="135"/>
      <c r="NTT87" s="135"/>
      <c r="NTU87" s="386"/>
      <c r="NTV87" s="135"/>
      <c r="NTW87" s="387"/>
      <c r="NTX87" s="387"/>
      <c r="NTY87" s="383"/>
      <c r="NTZ87" s="384"/>
      <c r="NUA87" s="28"/>
      <c r="NUB87" s="385"/>
      <c r="NUC87" s="396"/>
      <c r="NUD87" s="392"/>
      <c r="NUE87" s="135"/>
      <c r="NUF87" s="135"/>
      <c r="NUG87" s="386"/>
      <c r="NUH87" s="135"/>
      <c r="NUI87" s="387"/>
      <c r="NUJ87" s="387"/>
      <c r="NUK87" s="383"/>
      <c r="NUL87" s="384"/>
      <c r="NUM87" s="28"/>
      <c r="NUN87" s="385"/>
      <c r="NUO87" s="396"/>
      <c r="NUP87" s="392"/>
      <c r="NUQ87" s="135"/>
      <c r="NUR87" s="135"/>
      <c r="NUS87" s="386"/>
      <c r="NUT87" s="135"/>
      <c r="NUU87" s="387"/>
      <c r="NUV87" s="387"/>
      <c r="NUW87" s="383"/>
      <c r="NUX87" s="384"/>
      <c r="NUY87" s="28"/>
      <c r="NUZ87" s="385"/>
      <c r="NVA87" s="396"/>
      <c r="NVB87" s="392"/>
      <c r="NVC87" s="135"/>
      <c r="NVD87" s="135"/>
      <c r="NVE87" s="386"/>
      <c r="NVF87" s="135"/>
      <c r="NVG87" s="387"/>
      <c r="NVH87" s="387"/>
      <c r="NVI87" s="383"/>
      <c r="NVJ87" s="384"/>
      <c r="NVK87" s="28"/>
      <c r="NVL87" s="385"/>
      <c r="NVM87" s="396"/>
      <c r="NVN87" s="392"/>
      <c r="NVO87" s="135"/>
      <c r="NVP87" s="135"/>
      <c r="NVQ87" s="386"/>
      <c r="NVR87" s="135"/>
      <c r="NVS87" s="387"/>
      <c r="NVT87" s="387"/>
      <c r="NVU87" s="383"/>
      <c r="NVV87" s="384"/>
      <c r="NVW87" s="28"/>
      <c r="NVX87" s="385"/>
      <c r="NVY87" s="396"/>
      <c r="NVZ87" s="392"/>
      <c r="NWA87" s="135"/>
      <c r="NWB87" s="135"/>
      <c r="NWC87" s="386"/>
      <c r="NWD87" s="135"/>
      <c r="NWE87" s="387"/>
      <c r="NWF87" s="387"/>
      <c r="NWG87" s="383"/>
      <c r="NWH87" s="384"/>
      <c r="NWI87" s="28"/>
      <c r="NWJ87" s="385"/>
      <c r="NWK87" s="396"/>
      <c r="NWL87" s="392"/>
      <c r="NWM87" s="135"/>
      <c r="NWN87" s="135"/>
      <c r="NWO87" s="386"/>
      <c r="NWP87" s="135"/>
      <c r="NWQ87" s="387"/>
      <c r="NWR87" s="387"/>
      <c r="NWS87" s="383"/>
      <c r="NWT87" s="384"/>
      <c r="NWU87" s="28"/>
      <c r="NWV87" s="385"/>
      <c r="NWW87" s="396"/>
      <c r="NWX87" s="392"/>
      <c r="NWY87" s="135"/>
      <c r="NWZ87" s="135"/>
      <c r="NXA87" s="386"/>
      <c r="NXB87" s="135"/>
      <c r="NXC87" s="387"/>
      <c r="NXD87" s="387"/>
      <c r="NXE87" s="383"/>
      <c r="NXF87" s="384"/>
      <c r="NXG87" s="28"/>
      <c r="NXH87" s="385"/>
      <c r="NXI87" s="396"/>
      <c r="NXJ87" s="392"/>
      <c r="NXK87" s="135"/>
      <c r="NXL87" s="135"/>
      <c r="NXM87" s="386"/>
      <c r="NXN87" s="135"/>
      <c r="NXO87" s="387"/>
      <c r="NXP87" s="387"/>
      <c r="NXQ87" s="383"/>
      <c r="NXR87" s="384"/>
      <c r="NXS87" s="28"/>
      <c r="NXT87" s="385"/>
      <c r="NXU87" s="396"/>
      <c r="NXV87" s="392"/>
      <c r="NXW87" s="135"/>
      <c r="NXX87" s="135"/>
      <c r="NXY87" s="386"/>
      <c r="NXZ87" s="135"/>
      <c r="NYA87" s="387"/>
      <c r="NYB87" s="387"/>
      <c r="NYC87" s="383"/>
      <c r="NYD87" s="384"/>
      <c r="NYE87" s="28"/>
      <c r="NYF87" s="385"/>
      <c r="NYG87" s="396"/>
      <c r="NYH87" s="392"/>
      <c r="NYI87" s="135"/>
      <c r="NYJ87" s="135"/>
      <c r="NYK87" s="386"/>
      <c r="NYL87" s="135"/>
      <c r="NYM87" s="387"/>
      <c r="NYN87" s="387"/>
      <c r="NYO87" s="383"/>
      <c r="NYP87" s="384"/>
      <c r="NYQ87" s="28"/>
      <c r="NYR87" s="385"/>
      <c r="NYS87" s="396"/>
      <c r="NYT87" s="392"/>
      <c r="NYU87" s="135"/>
      <c r="NYV87" s="135"/>
      <c r="NYW87" s="386"/>
      <c r="NYX87" s="135"/>
      <c r="NYY87" s="387"/>
      <c r="NYZ87" s="387"/>
      <c r="NZA87" s="383"/>
      <c r="NZB87" s="384"/>
      <c r="NZC87" s="28"/>
      <c r="NZD87" s="385"/>
      <c r="NZE87" s="396"/>
      <c r="NZF87" s="392"/>
      <c r="NZG87" s="135"/>
      <c r="NZH87" s="135"/>
      <c r="NZI87" s="386"/>
      <c r="NZJ87" s="135"/>
      <c r="NZK87" s="387"/>
      <c r="NZL87" s="387"/>
      <c r="NZM87" s="383"/>
      <c r="NZN87" s="384"/>
      <c r="NZO87" s="28"/>
      <c r="NZP87" s="385"/>
      <c r="NZQ87" s="396"/>
      <c r="NZR87" s="392"/>
      <c r="NZS87" s="135"/>
      <c r="NZT87" s="135"/>
      <c r="NZU87" s="386"/>
      <c r="NZV87" s="135"/>
      <c r="NZW87" s="387"/>
      <c r="NZX87" s="387"/>
      <c r="NZY87" s="383"/>
      <c r="NZZ87" s="384"/>
      <c r="OAA87" s="28"/>
      <c r="OAB87" s="385"/>
      <c r="OAC87" s="396"/>
      <c r="OAD87" s="392"/>
      <c r="OAE87" s="135"/>
      <c r="OAF87" s="135"/>
      <c r="OAG87" s="386"/>
      <c r="OAH87" s="135"/>
      <c r="OAI87" s="387"/>
      <c r="OAJ87" s="387"/>
      <c r="OAK87" s="383"/>
      <c r="OAL87" s="384"/>
      <c r="OAM87" s="28"/>
      <c r="OAN87" s="385"/>
      <c r="OAO87" s="396"/>
      <c r="OAP87" s="392"/>
      <c r="OAQ87" s="135"/>
      <c r="OAR87" s="135"/>
      <c r="OAS87" s="386"/>
      <c r="OAT87" s="135"/>
      <c r="OAU87" s="387"/>
      <c r="OAV87" s="387"/>
      <c r="OAW87" s="383"/>
      <c r="OAX87" s="384"/>
      <c r="OAY87" s="28"/>
      <c r="OAZ87" s="385"/>
      <c r="OBA87" s="396"/>
      <c r="OBB87" s="392"/>
      <c r="OBC87" s="135"/>
      <c r="OBD87" s="135"/>
      <c r="OBE87" s="386"/>
      <c r="OBF87" s="135"/>
      <c r="OBG87" s="387"/>
      <c r="OBH87" s="387"/>
      <c r="OBI87" s="383"/>
      <c r="OBJ87" s="384"/>
      <c r="OBK87" s="28"/>
      <c r="OBL87" s="385"/>
      <c r="OBM87" s="396"/>
      <c r="OBN87" s="392"/>
      <c r="OBO87" s="135"/>
      <c r="OBP87" s="135"/>
      <c r="OBQ87" s="386"/>
      <c r="OBR87" s="135"/>
      <c r="OBS87" s="387"/>
      <c r="OBT87" s="387"/>
      <c r="OBU87" s="383"/>
      <c r="OBV87" s="384"/>
      <c r="OBW87" s="28"/>
      <c r="OBX87" s="385"/>
      <c r="OBY87" s="396"/>
      <c r="OBZ87" s="392"/>
      <c r="OCA87" s="135"/>
      <c r="OCB87" s="135"/>
      <c r="OCC87" s="386"/>
      <c r="OCD87" s="135"/>
      <c r="OCE87" s="387"/>
      <c r="OCF87" s="387"/>
      <c r="OCG87" s="383"/>
      <c r="OCH87" s="384"/>
      <c r="OCI87" s="28"/>
      <c r="OCJ87" s="385"/>
      <c r="OCK87" s="396"/>
      <c r="OCL87" s="392"/>
      <c r="OCM87" s="135"/>
      <c r="OCN87" s="135"/>
      <c r="OCO87" s="386"/>
      <c r="OCP87" s="135"/>
      <c r="OCQ87" s="387"/>
      <c r="OCR87" s="387"/>
      <c r="OCS87" s="383"/>
      <c r="OCT87" s="384"/>
      <c r="OCU87" s="28"/>
      <c r="OCV87" s="385"/>
      <c r="OCW87" s="396"/>
      <c r="OCX87" s="392"/>
      <c r="OCY87" s="135"/>
      <c r="OCZ87" s="135"/>
      <c r="ODA87" s="386"/>
      <c r="ODB87" s="135"/>
      <c r="ODC87" s="387"/>
      <c r="ODD87" s="387"/>
      <c r="ODE87" s="383"/>
      <c r="ODF87" s="384"/>
      <c r="ODG87" s="28"/>
      <c r="ODH87" s="385"/>
      <c r="ODI87" s="396"/>
      <c r="ODJ87" s="392"/>
      <c r="ODK87" s="135"/>
      <c r="ODL87" s="135"/>
      <c r="ODM87" s="386"/>
      <c r="ODN87" s="135"/>
      <c r="ODO87" s="387"/>
      <c r="ODP87" s="387"/>
      <c r="ODQ87" s="383"/>
      <c r="ODR87" s="384"/>
      <c r="ODS87" s="28"/>
      <c r="ODT87" s="385"/>
      <c r="ODU87" s="396"/>
      <c r="ODV87" s="392"/>
      <c r="ODW87" s="135"/>
      <c r="ODX87" s="135"/>
      <c r="ODY87" s="386"/>
      <c r="ODZ87" s="135"/>
      <c r="OEA87" s="387"/>
      <c r="OEB87" s="387"/>
      <c r="OEC87" s="383"/>
      <c r="OED87" s="384"/>
      <c r="OEE87" s="28"/>
      <c r="OEF87" s="385"/>
      <c r="OEG87" s="396"/>
      <c r="OEH87" s="392"/>
      <c r="OEI87" s="135"/>
      <c r="OEJ87" s="135"/>
      <c r="OEK87" s="386"/>
      <c r="OEL87" s="135"/>
      <c r="OEM87" s="387"/>
      <c r="OEN87" s="387"/>
      <c r="OEO87" s="383"/>
      <c r="OEP87" s="384"/>
      <c r="OEQ87" s="28"/>
      <c r="OER87" s="385"/>
      <c r="OES87" s="396"/>
      <c r="OET87" s="392"/>
      <c r="OEU87" s="135"/>
      <c r="OEV87" s="135"/>
      <c r="OEW87" s="386"/>
      <c r="OEX87" s="135"/>
      <c r="OEY87" s="387"/>
      <c r="OEZ87" s="387"/>
      <c r="OFA87" s="383"/>
      <c r="OFB87" s="384"/>
      <c r="OFC87" s="28"/>
      <c r="OFD87" s="385"/>
      <c r="OFE87" s="396"/>
      <c r="OFF87" s="392"/>
      <c r="OFG87" s="135"/>
      <c r="OFH87" s="135"/>
      <c r="OFI87" s="386"/>
      <c r="OFJ87" s="135"/>
      <c r="OFK87" s="387"/>
      <c r="OFL87" s="387"/>
      <c r="OFM87" s="383"/>
      <c r="OFN87" s="384"/>
      <c r="OFO87" s="28"/>
      <c r="OFP87" s="385"/>
      <c r="OFQ87" s="396"/>
      <c r="OFR87" s="392"/>
      <c r="OFS87" s="135"/>
      <c r="OFT87" s="135"/>
      <c r="OFU87" s="386"/>
      <c r="OFV87" s="135"/>
      <c r="OFW87" s="387"/>
      <c r="OFX87" s="387"/>
      <c r="OFY87" s="383"/>
      <c r="OFZ87" s="384"/>
      <c r="OGA87" s="28"/>
      <c r="OGB87" s="385"/>
      <c r="OGC87" s="396"/>
      <c r="OGD87" s="392"/>
      <c r="OGE87" s="135"/>
      <c r="OGF87" s="135"/>
      <c r="OGG87" s="386"/>
      <c r="OGH87" s="135"/>
      <c r="OGI87" s="387"/>
      <c r="OGJ87" s="387"/>
      <c r="OGK87" s="383"/>
      <c r="OGL87" s="384"/>
      <c r="OGM87" s="28"/>
      <c r="OGN87" s="385"/>
      <c r="OGO87" s="396"/>
      <c r="OGP87" s="392"/>
      <c r="OGQ87" s="135"/>
      <c r="OGR87" s="135"/>
      <c r="OGS87" s="386"/>
      <c r="OGT87" s="135"/>
      <c r="OGU87" s="387"/>
      <c r="OGV87" s="387"/>
      <c r="OGW87" s="383"/>
      <c r="OGX87" s="384"/>
      <c r="OGY87" s="28"/>
      <c r="OGZ87" s="385"/>
      <c r="OHA87" s="396"/>
      <c r="OHB87" s="392"/>
      <c r="OHC87" s="135"/>
      <c r="OHD87" s="135"/>
      <c r="OHE87" s="386"/>
      <c r="OHF87" s="135"/>
      <c r="OHG87" s="387"/>
      <c r="OHH87" s="387"/>
      <c r="OHI87" s="383"/>
      <c r="OHJ87" s="384"/>
      <c r="OHK87" s="28"/>
      <c r="OHL87" s="385"/>
      <c r="OHM87" s="396"/>
      <c r="OHN87" s="392"/>
      <c r="OHO87" s="135"/>
      <c r="OHP87" s="135"/>
      <c r="OHQ87" s="386"/>
      <c r="OHR87" s="135"/>
      <c r="OHS87" s="387"/>
      <c r="OHT87" s="387"/>
      <c r="OHU87" s="383"/>
      <c r="OHV87" s="384"/>
      <c r="OHW87" s="28"/>
      <c r="OHX87" s="385"/>
      <c r="OHY87" s="396"/>
      <c r="OHZ87" s="392"/>
      <c r="OIA87" s="135"/>
      <c r="OIB87" s="135"/>
      <c r="OIC87" s="386"/>
      <c r="OID87" s="135"/>
      <c r="OIE87" s="387"/>
      <c r="OIF87" s="387"/>
      <c r="OIG87" s="383"/>
      <c r="OIH87" s="384"/>
      <c r="OII87" s="28"/>
      <c r="OIJ87" s="385"/>
      <c r="OIK87" s="396"/>
      <c r="OIL87" s="392"/>
      <c r="OIM87" s="135"/>
      <c r="OIN87" s="135"/>
      <c r="OIO87" s="386"/>
      <c r="OIP87" s="135"/>
      <c r="OIQ87" s="387"/>
      <c r="OIR87" s="387"/>
      <c r="OIS87" s="383"/>
      <c r="OIT87" s="384"/>
      <c r="OIU87" s="28"/>
      <c r="OIV87" s="385"/>
      <c r="OIW87" s="396"/>
      <c r="OIX87" s="392"/>
      <c r="OIY87" s="135"/>
      <c r="OIZ87" s="135"/>
      <c r="OJA87" s="386"/>
      <c r="OJB87" s="135"/>
      <c r="OJC87" s="387"/>
      <c r="OJD87" s="387"/>
      <c r="OJE87" s="383"/>
      <c r="OJF87" s="384"/>
      <c r="OJG87" s="28"/>
      <c r="OJH87" s="385"/>
      <c r="OJI87" s="396"/>
      <c r="OJJ87" s="392"/>
      <c r="OJK87" s="135"/>
      <c r="OJL87" s="135"/>
      <c r="OJM87" s="386"/>
      <c r="OJN87" s="135"/>
      <c r="OJO87" s="387"/>
      <c r="OJP87" s="387"/>
      <c r="OJQ87" s="383"/>
      <c r="OJR87" s="384"/>
      <c r="OJS87" s="28"/>
      <c r="OJT87" s="385"/>
      <c r="OJU87" s="396"/>
      <c r="OJV87" s="392"/>
      <c r="OJW87" s="135"/>
      <c r="OJX87" s="135"/>
      <c r="OJY87" s="386"/>
      <c r="OJZ87" s="135"/>
      <c r="OKA87" s="387"/>
      <c r="OKB87" s="387"/>
      <c r="OKC87" s="383"/>
      <c r="OKD87" s="384"/>
      <c r="OKE87" s="28"/>
      <c r="OKF87" s="385"/>
      <c r="OKG87" s="396"/>
      <c r="OKH87" s="392"/>
      <c r="OKI87" s="135"/>
      <c r="OKJ87" s="135"/>
      <c r="OKK87" s="386"/>
      <c r="OKL87" s="135"/>
      <c r="OKM87" s="387"/>
      <c r="OKN87" s="387"/>
      <c r="OKO87" s="383"/>
      <c r="OKP87" s="384"/>
      <c r="OKQ87" s="28"/>
      <c r="OKR87" s="385"/>
      <c r="OKS87" s="396"/>
      <c r="OKT87" s="392"/>
      <c r="OKU87" s="135"/>
      <c r="OKV87" s="135"/>
      <c r="OKW87" s="386"/>
      <c r="OKX87" s="135"/>
      <c r="OKY87" s="387"/>
      <c r="OKZ87" s="387"/>
      <c r="OLA87" s="383"/>
      <c r="OLB87" s="384"/>
      <c r="OLC87" s="28"/>
      <c r="OLD87" s="385"/>
      <c r="OLE87" s="396"/>
      <c r="OLF87" s="392"/>
      <c r="OLG87" s="135"/>
      <c r="OLH87" s="135"/>
      <c r="OLI87" s="386"/>
      <c r="OLJ87" s="135"/>
      <c r="OLK87" s="387"/>
      <c r="OLL87" s="387"/>
      <c r="OLM87" s="383"/>
      <c r="OLN87" s="384"/>
      <c r="OLO87" s="28"/>
      <c r="OLP87" s="385"/>
      <c r="OLQ87" s="396"/>
      <c r="OLR87" s="392"/>
      <c r="OLS87" s="135"/>
      <c r="OLT87" s="135"/>
      <c r="OLU87" s="386"/>
      <c r="OLV87" s="135"/>
      <c r="OLW87" s="387"/>
      <c r="OLX87" s="387"/>
      <c r="OLY87" s="383"/>
      <c r="OLZ87" s="384"/>
      <c r="OMA87" s="28"/>
      <c r="OMB87" s="385"/>
      <c r="OMC87" s="396"/>
      <c r="OMD87" s="392"/>
      <c r="OME87" s="135"/>
      <c r="OMF87" s="135"/>
      <c r="OMG87" s="386"/>
      <c r="OMH87" s="135"/>
      <c r="OMI87" s="387"/>
      <c r="OMJ87" s="387"/>
      <c r="OMK87" s="383"/>
      <c r="OML87" s="384"/>
      <c r="OMM87" s="28"/>
      <c r="OMN87" s="385"/>
      <c r="OMO87" s="396"/>
      <c r="OMP87" s="392"/>
      <c r="OMQ87" s="135"/>
      <c r="OMR87" s="135"/>
      <c r="OMS87" s="386"/>
      <c r="OMT87" s="135"/>
      <c r="OMU87" s="387"/>
      <c r="OMV87" s="387"/>
      <c r="OMW87" s="383"/>
      <c r="OMX87" s="384"/>
      <c r="OMY87" s="28"/>
      <c r="OMZ87" s="385"/>
      <c r="ONA87" s="396"/>
      <c r="ONB87" s="392"/>
      <c r="ONC87" s="135"/>
      <c r="OND87" s="135"/>
      <c r="ONE87" s="386"/>
      <c r="ONF87" s="135"/>
      <c r="ONG87" s="387"/>
      <c r="ONH87" s="387"/>
      <c r="ONI87" s="383"/>
      <c r="ONJ87" s="384"/>
      <c r="ONK87" s="28"/>
      <c r="ONL87" s="385"/>
      <c r="ONM87" s="396"/>
      <c r="ONN87" s="392"/>
      <c r="ONO87" s="135"/>
      <c r="ONP87" s="135"/>
      <c r="ONQ87" s="386"/>
      <c r="ONR87" s="135"/>
      <c r="ONS87" s="387"/>
      <c r="ONT87" s="387"/>
      <c r="ONU87" s="383"/>
      <c r="ONV87" s="384"/>
      <c r="ONW87" s="28"/>
      <c r="ONX87" s="385"/>
      <c r="ONY87" s="396"/>
      <c r="ONZ87" s="392"/>
      <c r="OOA87" s="135"/>
      <c r="OOB87" s="135"/>
      <c r="OOC87" s="386"/>
      <c r="OOD87" s="135"/>
      <c r="OOE87" s="387"/>
      <c r="OOF87" s="387"/>
      <c r="OOG87" s="383"/>
      <c r="OOH87" s="384"/>
      <c r="OOI87" s="28"/>
      <c r="OOJ87" s="385"/>
      <c r="OOK87" s="396"/>
      <c r="OOL87" s="392"/>
      <c r="OOM87" s="135"/>
      <c r="OON87" s="135"/>
      <c r="OOO87" s="386"/>
      <c r="OOP87" s="135"/>
      <c r="OOQ87" s="387"/>
      <c r="OOR87" s="387"/>
      <c r="OOS87" s="383"/>
      <c r="OOT87" s="384"/>
      <c r="OOU87" s="28"/>
      <c r="OOV87" s="385"/>
      <c r="OOW87" s="396"/>
      <c r="OOX87" s="392"/>
      <c r="OOY87" s="135"/>
      <c r="OOZ87" s="135"/>
      <c r="OPA87" s="386"/>
      <c r="OPB87" s="135"/>
      <c r="OPC87" s="387"/>
      <c r="OPD87" s="387"/>
      <c r="OPE87" s="383"/>
      <c r="OPF87" s="384"/>
      <c r="OPG87" s="28"/>
      <c r="OPH87" s="385"/>
      <c r="OPI87" s="396"/>
      <c r="OPJ87" s="392"/>
      <c r="OPK87" s="135"/>
      <c r="OPL87" s="135"/>
      <c r="OPM87" s="386"/>
      <c r="OPN87" s="135"/>
      <c r="OPO87" s="387"/>
      <c r="OPP87" s="387"/>
      <c r="OPQ87" s="383"/>
      <c r="OPR87" s="384"/>
      <c r="OPS87" s="28"/>
      <c r="OPT87" s="385"/>
      <c r="OPU87" s="396"/>
      <c r="OPV87" s="392"/>
      <c r="OPW87" s="135"/>
      <c r="OPX87" s="135"/>
      <c r="OPY87" s="386"/>
      <c r="OPZ87" s="135"/>
      <c r="OQA87" s="387"/>
      <c r="OQB87" s="387"/>
      <c r="OQC87" s="383"/>
      <c r="OQD87" s="384"/>
      <c r="OQE87" s="28"/>
      <c r="OQF87" s="385"/>
      <c r="OQG87" s="396"/>
      <c r="OQH87" s="392"/>
      <c r="OQI87" s="135"/>
      <c r="OQJ87" s="135"/>
      <c r="OQK87" s="386"/>
      <c r="OQL87" s="135"/>
      <c r="OQM87" s="387"/>
      <c r="OQN87" s="387"/>
      <c r="OQO87" s="383"/>
      <c r="OQP87" s="384"/>
      <c r="OQQ87" s="28"/>
      <c r="OQR87" s="385"/>
      <c r="OQS87" s="396"/>
      <c r="OQT87" s="392"/>
      <c r="OQU87" s="135"/>
      <c r="OQV87" s="135"/>
      <c r="OQW87" s="386"/>
      <c r="OQX87" s="135"/>
      <c r="OQY87" s="387"/>
      <c r="OQZ87" s="387"/>
      <c r="ORA87" s="383"/>
      <c r="ORB87" s="384"/>
      <c r="ORC87" s="28"/>
      <c r="ORD87" s="385"/>
      <c r="ORE87" s="396"/>
      <c r="ORF87" s="392"/>
      <c r="ORG87" s="135"/>
      <c r="ORH87" s="135"/>
      <c r="ORI87" s="386"/>
      <c r="ORJ87" s="135"/>
      <c r="ORK87" s="387"/>
      <c r="ORL87" s="387"/>
      <c r="ORM87" s="383"/>
      <c r="ORN87" s="384"/>
      <c r="ORO87" s="28"/>
      <c r="ORP87" s="385"/>
      <c r="ORQ87" s="396"/>
      <c r="ORR87" s="392"/>
      <c r="ORS87" s="135"/>
      <c r="ORT87" s="135"/>
      <c r="ORU87" s="386"/>
      <c r="ORV87" s="135"/>
      <c r="ORW87" s="387"/>
      <c r="ORX87" s="387"/>
      <c r="ORY87" s="383"/>
      <c r="ORZ87" s="384"/>
      <c r="OSA87" s="28"/>
      <c r="OSB87" s="385"/>
      <c r="OSC87" s="396"/>
      <c r="OSD87" s="392"/>
      <c r="OSE87" s="135"/>
      <c r="OSF87" s="135"/>
      <c r="OSG87" s="386"/>
      <c r="OSH87" s="135"/>
      <c r="OSI87" s="387"/>
      <c r="OSJ87" s="387"/>
      <c r="OSK87" s="383"/>
      <c r="OSL87" s="384"/>
      <c r="OSM87" s="28"/>
      <c r="OSN87" s="385"/>
      <c r="OSO87" s="396"/>
      <c r="OSP87" s="392"/>
      <c r="OSQ87" s="135"/>
      <c r="OSR87" s="135"/>
      <c r="OSS87" s="386"/>
      <c r="OST87" s="135"/>
      <c r="OSU87" s="387"/>
      <c r="OSV87" s="387"/>
      <c r="OSW87" s="383"/>
      <c r="OSX87" s="384"/>
      <c r="OSY87" s="28"/>
      <c r="OSZ87" s="385"/>
      <c r="OTA87" s="396"/>
      <c r="OTB87" s="392"/>
      <c r="OTC87" s="135"/>
      <c r="OTD87" s="135"/>
      <c r="OTE87" s="386"/>
      <c r="OTF87" s="135"/>
      <c r="OTG87" s="387"/>
      <c r="OTH87" s="387"/>
      <c r="OTI87" s="383"/>
      <c r="OTJ87" s="384"/>
      <c r="OTK87" s="28"/>
      <c r="OTL87" s="385"/>
      <c r="OTM87" s="396"/>
      <c r="OTN87" s="392"/>
      <c r="OTO87" s="135"/>
      <c r="OTP87" s="135"/>
      <c r="OTQ87" s="386"/>
      <c r="OTR87" s="135"/>
      <c r="OTS87" s="387"/>
      <c r="OTT87" s="387"/>
      <c r="OTU87" s="383"/>
      <c r="OTV87" s="384"/>
      <c r="OTW87" s="28"/>
      <c r="OTX87" s="385"/>
      <c r="OTY87" s="396"/>
      <c r="OTZ87" s="392"/>
      <c r="OUA87" s="135"/>
      <c r="OUB87" s="135"/>
      <c r="OUC87" s="386"/>
      <c r="OUD87" s="135"/>
      <c r="OUE87" s="387"/>
      <c r="OUF87" s="387"/>
      <c r="OUG87" s="383"/>
      <c r="OUH87" s="384"/>
      <c r="OUI87" s="28"/>
      <c r="OUJ87" s="385"/>
      <c r="OUK87" s="396"/>
      <c r="OUL87" s="392"/>
      <c r="OUM87" s="135"/>
      <c r="OUN87" s="135"/>
      <c r="OUO87" s="386"/>
      <c r="OUP87" s="135"/>
      <c r="OUQ87" s="387"/>
      <c r="OUR87" s="387"/>
      <c r="OUS87" s="383"/>
      <c r="OUT87" s="384"/>
      <c r="OUU87" s="28"/>
      <c r="OUV87" s="385"/>
      <c r="OUW87" s="396"/>
      <c r="OUX87" s="392"/>
      <c r="OUY87" s="135"/>
      <c r="OUZ87" s="135"/>
      <c r="OVA87" s="386"/>
      <c r="OVB87" s="135"/>
      <c r="OVC87" s="387"/>
      <c r="OVD87" s="387"/>
      <c r="OVE87" s="383"/>
      <c r="OVF87" s="384"/>
      <c r="OVG87" s="28"/>
      <c r="OVH87" s="385"/>
      <c r="OVI87" s="396"/>
      <c r="OVJ87" s="392"/>
      <c r="OVK87" s="135"/>
      <c r="OVL87" s="135"/>
      <c r="OVM87" s="386"/>
      <c r="OVN87" s="135"/>
      <c r="OVO87" s="387"/>
      <c r="OVP87" s="387"/>
      <c r="OVQ87" s="383"/>
      <c r="OVR87" s="384"/>
      <c r="OVS87" s="28"/>
      <c r="OVT87" s="385"/>
      <c r="OVU87" s="396"/>
      <c r="OVV87" s="392"/>
      <c r="OVW87" s="135"/>
      <c r="OVX87" s="135"/>
      <c r="OVY87" s="386"/>
      <c r="OVZ87" s="135"/>
      <c r="OWA87" s="387"/>
      <c r="OWB87" s="387"/>
      <c r="OWC87" s="383"/>
      <c r="OWD87" s="384"/>
      <c r="OWE87" s="28"/>
      <c r="OWF87" s="385"/>
      <c r="OWG87" s="396"/>
      <c r="OWH87" s="392"/>
      <c r="OWI87" s="135"/>
      <c r="OWJ87" s="135"/>
      <c r="OWK87" s="386"/>
      <c r="OWL87" s="135"/>
      <c r="OWM87" s="387"/>
      <c r="OWN87" s="387"/>
      <c r="OWO87" s="383"/>
      <c r="OWP87" s="384"/>
      <c r="OWQ87" s="28"/>
      <c r="OWR87" s="385"/>
      <c r="OWS87" s="396"/>
      <c r="OWT87" s="392"/>
      <c r="OWU87" s="135"/>
      <c r="OWV87" s="135"/>
      <c r="OWW87" s="386"/>
      <c r="OWX87" s="135"/>
      <c r="OWY87" s="387"/>
      <c r="OWZ87" s="387"/>
      <c r="OXA87" s="383"/>
      <c r="OXB87" s="384"/>
      <c r="OXC87" s="28"/>
      <c r="OXD87" s="385"/>
      <c r="OXE87" s="396"/>
      <c r="OXF87" s="392"/>
      <c r="OXG87" s="135"/>
      <c r="OXH87" s="135"/>
      <c r="OXI87" s="386"/>
      <c r="OXJ87" s="135"/>
      <c r="OXK87" s="387"/>
      <c r="OXL87" s="387"/>
      <c r="OXM87" s="383"/>
      <c r="OXN87" s="384"/>
      <c r="OXO87" s="28"/>
      <c r="OXP87" s="385"/>
      <c r="OXQ87" s="396"/>
      <c r="OXR87" s="392"/>
      <c r="OXS87" s="135"/>
      <c r="OXT87" s="135"/>
      <c r="OXU87" s="386"/>
      <c r="OXV87" s="135"/>
      <c r="OXW87" s="387"/>
      <c r="OXX87" s="387"/>
      <c r="OXY87" s="383"/>
      <c r="OXZ87" s="384"/>
      <c r="OYA87" s="28"/>
      <c r="OYB87" s="385"/>
      <c r="OYC87" s="396"/>
      <c r="OYD87" s="392"/>
      <c r="OYE87" s="135"/>
      <c r="OYF87" s="135"/>
      <c r="OYG87" s="386"/>
      <c r="OYH87" s="135"/>
      <c r="OYI87" s="387"/>
      <c r="OYJ87" s="387"/>
      <c r="OYK87" s="383"/>
      <c r="OYL87" s="384"/>
      <c r="OYM87" s="28"/>
      <c r="OYN87" s="385"/>
      <c r="OYO87" s="396"/>
      <c r="OYP87" s="392"/>
      <c r="OYQ87" s="135"/>
      <c r="OYR87" s="135"/>
      <c r="OYS87" s="386"/>
      <c r="OYT87" s="135"/>
      <c r="OYU87" s="387"/>
      <c r="OYV87" s="387"/>
      <c r="OYW87" s="383"/>
      <c r="OYX87" s="384"/>
      <c r="OYY87" s="28"/>
      <c r="OYZ87" s="385"/>
      <c r="OZA87" s="396"/>
      <c r="OZB87" s="392"/>
      <c r="OZC87" s="135"/>
      <c r="OZD87" s="135"/>
      <c r="OZE87" s="386"/>
      <c r="OZF87" s="135"/>
      <c r="OZG87" s="387"/>
      <c r="OZH87" s="387"/>
      <c r="OZI87" s="383"/>
      <c r="OZJ87" s="384"/>
      <c r="OZK87" s="28"/>
      <c r="OZL87" s="385"/>
      <c r="OZM87" s="396"/>
      <c r="OZN87" s="392"/>
      <c r="OZO87" s="135"/>
      <c r="OZP87" s="135"/>
      <c r="OZQ87" s="386"/>
      <c r="OZR87" s="135"/>
      <c r="OZS87" s="387"/>
      <c r="OZT87" s="387"/>
      <c r="OZU87" s="383"/>
      <c r="OZV87" s="384"/>
      <c r="OZW87" s="28"/>
      <c r="OZX87" s="385"/>
      <c r="OZY87" s="396"/>
      <c r="OZZ87" s="392"/>
      <c r="PAA87" s="135"/>
      <c r="PAB87" s="135"/>
      <c r="PAC87" s="386"/>
      <c r="PAD87" s="135"/>
      <c r="PAE87" s="387"/>
      <c r="PAF87" s="387"/>
      <c r="PAG87" s="383"/>
      <c r="PAH87" s="384"/>
      <c r="PAI87" s="28"/>
      <c r="PAJ87" s="385"/>
      <c r="PAK87" s="396"/>
      <c r="PAL87" s="392"/>
      <c r="PAM87" s="135"/>
      <c r="PAN87" s="135"/>
      <c r="PAO87" s="386"/>
      <c r="PAP87" s="135"/>
      <c r="PAQ87" s="387"/>
      <c r="PAR87" s="387"/>
      <c r="PAS87" s="383"/>
      <c r="PAT87" s="384"/>
      <c r="PAU87" s="28"/>
      <c r="PAV87" s="385"/>
      <c r="PAW87" s="396"/>
      <c r="PAX87" s="392"/>
      <c r="PAY87" s="135"/>
      <c r="PAZ87" s="135"/>
      <c r="PBA87" s="386"/>
      <c r="PBB87" s="135"/>
      <c r="PBC87" s="387"/>
      <c r="PBD87" s="387"/>
      <c r="PBE87" s="383"/>
      <c r="PBF87" s="384"/>
      <c r="PBG87" s="28"/>
      <c r="PBH87" s="385"/>
      <c r="PBI87" s="396"/>
      <c r="PBJ87" s="392"/>
      <c r="PBK87" s="135"/>
      <c r="PBL87" s="135"/>
      <c r="PBM87" s="386"/>
      <c r="PBN87" s="135"/>
      <c r="PBO87" s="387"/>
      <c r="PBP87" s="387"/>
      <c r="PBQ87" s="383"/>
      <c r="PBR87" s="384"/>
      <c r="PBS87" s="28"/>
      <c r="PBT87" s="385"/>
      <c r="PBU87" s="396"/>
      <c r="PBV87" s="392"/>
      <c r="PBW87" s="135"/>
      <c r="PBX87" s="135"/>
      <c r="PBY87" s="386"/>
      <c r="PBZ87" s="135"/>
      <c r="PCA87" s="387"/>
      <c r="PCB87" s="387"/>
      <c r="PCC87" s="383"/>
      <c r="PCD87" s="384"/>
      <c r="PCE87" s="28"/>
      <c r="PCF87" s="385"/>
      <c r="PCG87" s="396"/>
      <c r="PCH87" s="392"/>
      <c r="PCI87" s="135"/>
      <c r="PCJ87" s="135"/>
      <c r="PCK87" s="386"/>
      <c r="PCL87" s="135"/>
      <c r="PCM87" s="387"/>
      <c r="PCN87" s="387"/>
      <c r="PCO87" s="383"/>
      <c r="PCP87" s="384"/>
      <c r="PCQ87" s="28"/>
      <c r="PCR87" s="385"/>
      <c r="PCS87" s="396"/>
      <c r="PCT87" s="392"/>
      <c r="PCU87" s="135"/>
      <c r="PCV87" s="135"/>
      <c r="PCW87" s="386"/>
      <c r="PCX87" s="135"/>
      <c r="PCY87" s="387"/>
      <c r="PCZ87" s="387"/>
      <c r="PDA87" s="383"/>
      <c r="PDB87" s="384"/>
      <c r="PDC87" s="28"/>
      <c r="PDD87" s="385"/>
      <c r="PDE87" s="396"/>
      <c r="PDF87" s="392"/>
      <c r="PDG87" s="135"/>
      <c r="PDH87" s="135"/>
      <c r="PDI87" s="386"/>
      <c r="PDJ87" s="135"/>
      <c r="PDK87" s="387"/>
      <c r="PDL87" s="387"/>
      <c r="PDM87" s="383"/>
      <c r="PDN87" s="384"/>
      <c r="PDO87" s="28"/>
      <c r="PDP87" s="385"/>
      <c r="PDQ87" s="396"/>
      <c r="PDR87" s="392"/>
      <c r="PDS87" s="135"/>
      <c r="PDT87" s="135"/>
      <c r="PDU87" s="386"/>
      <c r="PDV87" s="135"/>
      <c r="PDW87" s="387"/>
      <c r="PDX87" s="387"/>
      <c r="PDY87" s="383"/>
      <c r="PDZ87" s="384"/>
      <c r="PEA87" s="28"/>
      <c r="PEB87" s="385"/>
      <c r="PEC87" s="396"/>
      <c r="PED87" s="392"/>
      <c r="PEE87" s="135"/>
      <c r="PEF87" s="135"/>
      <c r="PEG87" s="386"/>
      <c r="PEH87" s="135"/>
      <c r="PEI87" s="387"/>
      <c r="PEJ87" s="387"/>
      <c r="PEK87" s="383"/>
      <c r="PEL87" s="384"/>
      <c r="PEM87" s="28"/>
      <c r="PEN87" s="385"/>
      <c r="PEO87" s="396"/>
      <c r="PEP87" s="392"/>
      <c r="PEQ87" s="135"/>
      <c r="PER87" s="135"/>
      <c r="PES87" s="386"/>
      <c r="PET87" s="135"/>
      <c r="PEU87" s="387"/>
      <c r="PEV87" s="387"/>
      <c r="PEW87" s="383"/>
      <c r="PEX87" s="384"/>
      <c r="PEY87" s="28"/>
      <c r="PEZ87" s="385"/>
      <c r="PFA87" s="396"/>
      <c r="PFB87" s="392"/>
      <c r="PFC87" s="135"/>
      <c r="PFD87" s="135"/>
      <c r="PFE87" s="386"/>
      <c r="PFF87" s="135"/>
      <c r="PFG87" s="387"/>
      <c r="PFH87" s="387"/>
      <c r="PFI87" s="383"/>
      <c r="PFJ87" s="384"/>
      <c r="PFK87" s="28"/>
      <c r="PFL87" s="385"/>
      <c r="PFM87" s="396"/>
      <c r="PFN87" s="392"/>
      <c r="PFO87" s="135"/>
      <c r="PFP87" s="135"/>
      <c r="PFQ87" s="386"/>
      <c r="PFR87" s="135"/>
      <c r="PFS87" s="387"/>
      <c r="PFT87" s="387"/>
      <c r="PFU87" s="383"/>
      <c r="PFV87" s="384"/>
      <c r="PFW87" s="28"/>
      <c r="PFX87" s="385"/>
      <c r="PFY87" s="396"/>
      <c r="PFZ87" s="392"/>
      <c r="PGA87" s="135"/>
      <c r="PGB87" s="135"/>
      <c r="PGC87" s="386"/>
      <c r="PGD87" s="135"/>
      <c r="PGE87" s="387"/>
      <c r="PGF87" s="387"/>
      <c r="PGG87" s="383"/>
      <c r="PGH87" s="384"/>
      <c r="PGI87" s="28"/>
      <c r="PGJ87" s="385"/>
      <c r="PGK87" s="396"/>
      <c r="PGL87" s="392"/>
      <c r="PGM87" s="135"/>
      <c r="PGN87" s="135"/>
      <c r="PGO87" s="386"/>
      <c r="PGP87" s="135"/>
      <c r="PGQ87" s="387"/>
      <c r="PGR87" s="387"/>
      <c r="PGS87" s="383"/>
      <c r="PGT87" s="384"/>
      <c r="PGU87" s="28"/>
      <c r="PGV87" s="385"/>
      <c r="PGW87" s="396"/>
      <c r="PGX87" s="392"/>
      <c r="PGY87" s="135"/>
      <c r="PGZ87" s="135"/>
      <c r="PHA87" s="386"/>
      <c r="PHB87" s="135"/>
      <c r="PHC87" s="387"/>
      <c r="PHD87" s="387"/>
      <c r="PHE87" s="383"/>
      <c r="PHF87" s="384"/>
      <c r="PHG87" s="28"/>
      <c r="PHH87" s="385"/>
      <c r="PHI87" s="396"/>
      <c r="PHJ87" s="392"/>
      <c r="PHK87" s="135"/>
      <c r="PHL87" s="135"/>
      <c r="PHM87" s="386"/>
      <c r="PHN87" s="135"/>
      <c r="PHO87" s="387"/>
      <c r="PHP87" s="387"/>
      <c r="PHQ87" s="383"/>
      <c r="PHR87" s="384"/>
      <c r="PHS87" s="28"/>
      <c r="PHT87" s="385"/>
      <c r="PHU87" s="396"/>
      <c r="PHV87" s="392"/>
      <c r="PHW87" s="135"/>
      <c r="PHX87" s="135"/>
      <c r="PHY87" s="386"/>
      <c r="PHZ87" s="135"/>
      <c r="PIA87" s="387"/>
      <c r="PIB87" s="387"/>
      <c r="PIC87" s="383"/>
      <c r="PID87" s="384"/>
      <c r="PIE87" s="28"/>
      <c r="PIF87" s="385"/>
      <c r="PIG87" s="396"/>
      <c r="PIH87" s="392"/>
      <c r="PII87" s="135"/>
      <c r="PIJ87" s="135"/>
      <c r="PIK87" s="386"/>
      <c r="PIL87" s="135"/>
      <c r="PIM87" s="387"/>
      <c r="PIN87" s="387"/>
      <c r="PIO87" s="383"/>
      <c r="PIP87" s="384"/>
      <c r="PIQ87" s="28"/>
      <c r="PIR87" s="385"/>
      <c r="PIS87" s="396"/>
      <c r="PIT87" s="392"/>
      <c r="PIU87" s="135"/>
      <c r="PIV87" s="135"/>
      <c r="PIW87" s="386"/>
      <c r="PIX87" s="135"/>
      <c r="PIY87" s="387"/>
      <c r="PIZ87" s="387"/>
      <c r="PJA87" s="383"/>
      <c r="PJB87" s="384"/>
      <c r="PJC87" s="28"/>
      <c r="PJD87" s="385"/>
      <c r="PJE87" s="396"/>
      <c r="PJF87" s="392"/>
      <c r="PJG87" s="135"/>
      <c r="PJH87" s="135"/>
      <c r="PJI87" s="386"/>
      <c r="PJJ87" s="135"/>
      <c r="PJK87" s="387"/>
      <c r="PJL87" s="387"/>
      <c r="PJM87" s="383"/>
      <c r="PJN87" s="384"/>
      <c r="PJO87" s="28"/>
      <c r="PJP87" s="385"/>
      <c r="PJQ87" s="396"/>
      <c r="PJR87" s="392"/>
      <c r="PJS87" s="135"/>
      <c r="PJT87" s="135"/>
      <c r="PJU87" s="386"/>
      <c r="PJV87" s="135"/>
      <c r="PJW87" s="387"/>
      <c r="PJX87" s="387"/>
      <c r="PJY87" s="383"/>
      <c r="PJZ87" s="384"/>
      <c r="PKA87" s="28"/>
      <c r="PKB87" s="385"/>
      <c r="PKC87" s="396"/>
      <c r="PKD87" s="392"/>
      <c r="PKE87" s="135"/>
      <c r="PKF87" s="135"/>
      <c r="PKG87" s="386"/>
      <c r="PKH87" s="135"/>
      <c r="PKI87" s="387"/>
      <c r="PKJ87" s="387"/>
      <c r="PKK87" s="383"/>
      <c r="PKL87" s="384"/>
      <c r="PKM87" s="28"/>
      <c r="PKN87" s="385"/>
      <c r="PKO87" s="396"/>
      <c r="PKP87" s="392"/>
      <c r="PKQ87" s="135"/>
      <c r="PKR87" s="135"/>
      <c r="PKS87" s="386"/>
      <c r="PKT87" s="135"/>
      <c r="PKU87" s="387"/>
      <c r="PKV87" s="387"/>
      <c r="PKW87" s="383"/>
      <c r="PKX87" s="384"/>
      <c r="PKY87" s="28"/>
      <c r="PKZ87" s="385"/>
      <c r="PLA87" s="396"/>
      <c r="PLB87" s="392"/>
      <c r="PLC87" s="135"/>
      <c r="PLD87" s="135"/>
      <c r="PLE87" s="386"/>
      <c r="PLF87" s="135"/>
      <c r="PLG87" s="387"/>
      <c r="PLH87" s="387"/>
      <c r="PLI87" s="383"/>
      <c r="PLJ87" s="384"/>
      <c r="PLK87" s="28"/>
      <c r="PLL87" s="385"/>
      <c r="PLM87" s="396"/>
      <c r="PLN87" s="392"/>
      <c r="PLO87" s="135"/>
      <c r="PLP87" s="135"/>
      <c r="PLQ87" s="386"/>
      <c r="PLR87" s="135"/>
      <c r="PLS87" s="387"/>
      <c r="PLT87" s="387"/>
      <c r="PLU87" s="383"/>
      <c r="PLV87" s="384"/>
      <c r="PLW87" s="28"/>
      <c r="PLX87" s="385"/>
      <c r="PLY87" s="396"/>
      <c r="PLZ87" s="392"/>
      <c r="PMA87" s="135"/>
      <c r="PMB87" s="135"/>
      <c r="PMC87" s="386"/>
      <c r="PMD87" s="135"/>
      <c r="PME87" s="387"/>
      <c r="PMF87" s="387"/>
      <c r="PMG87" s="383"/>
      <c r="PMH87" s="384"/>
      <c r="PMI87" s="28"/>
      <c r="PMJ87" s="385"/>
      <c r="PMK87" s="396"/>
      <c r="PML87" s="392"/>
      <c r="PMM87" s="135"/>
      <c r="PMN87" s="135"/>
      <c r="PMO87" s="386"/>
      <c r="PMP87" s="135"/>
      <c r="PMQ87" s="387"/>
      <c r="PMR87" s="387"/>
      <c r="PMS87" s="383"/>
      <c r="PMT87" s="384"/>
      <c r="PMU87" s="28"/>
      <c r="PMV87" s="385"/>
      <c r="PMW87" s="396"/>
      <c r="PMX87" s="392"/>
      <c r="PMY87" s="135"/>
      <c r="PMZ87" s="135"/>
      <c r="PNA87" s="386"/>
      <c r="PNB87" s="135"/>
      <c r="PNC87" s="387"/>
      <c r="PND87" s="387"/>
      <c r="PNE87" s="383"/>
      <c r="PNF87" s="384"/>
      <c r="PNG87" s="28"/>
      <c r="PNH87" s="385"/>
      <c r="PNI87" s="396"/>
      <c r="PNJ87" s="392"/>
      <c r="PNK87" s="135"/>
      <c r="PNL87" s="135"/>
      <c r="PNM87" s="386"/>
      <c r="PNN87" s="135"/>
      <c r="PNO87" s="387"/>
      <c r="PNP87" s="387"/>
      <c r="PNQ87" s="383"/>
      <c r="PNR87" s="384"/>
      <c r="PNS87" s="28"/>
      <c r="PNT87" s="385"/>
      <c r="PNU87" s="396"/>
      <c r="PNV87" s="392"/>
      <c r="PNW87" s="135"/>
      <c r="PNX87" s="135"/>
      <c r="PNY87" s="386"/>
      <c r="PNZ87" s="135"/>
      <c r="POA87" s="387"/>
      <c r="POB87" s="387"/>
      <c r="POC87" s="383"/>
      <c r="POD87" s="384"/>
      <c r="POE87" s="28"/>
      <c r="POF87" s="385"/>
      <c r="POG87" s="396"/>
      <c r="POH87" s="392"/>
      <c r="POI87" s="135"/>
      <c r="POJ87" s="135"/>
      <c r="POK87" s="386"/>
      <c r="POL87" s="135"/>
      <c r="POM87" s="387"/>
      <c r="PON87" s="387"/>
      <c r="POO87" s="383"/>
      <c r="POP87" s="384"/>
      <c r="POQ87" s="28"/>
      <c r="POR87" s="385"/>
      <c r="POS87" s="396"/>
      <c r="POT87" s="392"/>
      <c r="POU87" s="135"/>
      <c r="POV87" s="135"/>
      <c r="POW87" s="386"/>
      <c r="POX87" s="135"/>
      <c r="POY87" s="387"/>
      <c r="POZ87" s="387"/>
      <c r="PPA87" s="383"/>
      <c r="PPB87" s="384"/>
      <c r="PPC87" s="28"/>
      <c r="PPD87" s="385"/>
      <c r="PPE87" s="396"/>
      <c r="PPF87" s="392"/>
      <c r="PPG87" s="135"/>
      <c r="PPH87" s="135"/>
      <c r="PPI87" s="386"/>
      <c r="PPJ87" s="135"/>
      <c r="PPK87" s="387"/>
      <c r="PPL87" s="387"/>
      <c r="PPM87" s="383"/>
      <c r="PPN87" s="384"/>
      <c r="PPO87" s="28"/>
      <c r="PPP87" s="385"/>
      <c r="PPQ87" s="396"/>
      <c r="PPR87" s="392"/>
      <c r="PPS87" s="135"/>
      <c r="PPT87" s="135"/>
      <c r="PPU87" s="386"/>
      <c r="PPV87" s="135"/>
      <c r="PPW87" s="387"/>
      <c r="PPX87" s="387"/>
      <c r="PPY87" s="383"/>
      <c r="PPZ87" s="384"/>
      <c r="PQA87" s="28"/>
      <c r="PQB87" s="385"/>
      <c r="PQC87" s="396"/>
      <c r="PQD87" s="392"/>
      <c r="PQE87" s="135"/>
      <c r="PQF87" s="135"/>
      <c r="PQG87" s="386"/>
      <c r="PQH87" s="135"/>
      <c r="PQI87" s="387"/>
      <c r="PQJ87" s="387"/>
      <c r="PQK87" s="383"/>
      <c r="PQL87" s="384"/>
      <c r="PQM87" s="28"/>
      <c r="PQN87" s="385"/>
      <c r="PQO87" s="396"/>
      <c r="PQP87" s="392"/>
      <c r="PQQ87" s="135"/>
      <c r="PQR87" s="135"/>
      <c r="PQS87" s="386"/>
      <c r="PQT87" s="135"/>
      <c r="PQU87" s="387"/>
      <c r="PQV87" s="387"/>
      <c r="PQW87" s="383"/>
      <c r="PQX87" s="384"/>
      <c r="PQY87" s="28"/>
      <c r="PQZ87" s="385"/>
      <c r="PRA87" s="396"/>
      <c r="PRB87" s="392"/>
      <c r="PRC87" s="135"/>
      <c r="PRD87" s="135"/>
      <c r="PRE87" s="386"/>
      <c r="PRF87" s="135"/>
      <c r="PRG87" s="387"/>
      <c r="PRH87" s="387"/>
      <c r="PRI87" s="383"/>
      <c r="PRJ87" s="384"/>
      <c r="PRK87" s="28"/>
      <c r="PRL87" s="385"/>
      <c r="PRM87" s="396"/>
      <c r="PRN87" s="392"/>
      <c r="PRO87" s="135"/>
      <c r="PRP87" s="135"/>
      <c r="PRQ87" s="386"/>
      <c r="PRR87" s="135"/>
      <c r="PRS87" s="387"/>
      <c r="PRT87" s="387"/>
      <c r="PRU87" s="383"/>
      <c r="PRV87" s="384"/>
      <c r="PRW87" s="28"/>
      <c r="PRX87" s="385"/>
      <c r="PRY87" s="396"/>
      <c r="PRZ87" s="392"/>
      <c r="PSA87" s="135"/>
      <c r="PSB87" s="135"/>
      <c r="PSC87" s="386"/>
      <c r="PSD87" s="135"/>
      <c r="PSE87" s="387"/>
      <c r="PSF87" s="387"/>
      <c r="PSG87" s="383"/>
      <c r="PSH87" s="384"/>
      <c r="PSI87" s="28"/>
      <c r="PSJ87" s="385"/>
      <c r="PSK87" s="396"/>
      <c r="PSL87" s="392"/>
      <c r="PSM87" s="135"/>
      <c r="PSN87" s="135"/>
      <c r="PSO87" s="386"/>
      <c r="PSP87" s="135"/>
      <c r="PSQ87" s="387"/>
      <c r="PSR87" s="387"/>
      <c r="PSS87" s="383"/>
      <c r="PST87" s="384"/>
      <c r="PSU87" s="28"/>
      <c r="PSV87" s="385"/>
      <c r="PSW87" s="396"/>
      <c r="PSX87" s="392"/>
      <c r="PSY87" s="135"/>
      <c r="PSZ87" s="135"/>
      <c r="PTA87" s="386"/>
      <c r="PTB87" s="135"/>
      <c r="PTC87" s="387"/>
      <c r="PTD87" s="387"/>
      <c r="PTE87" s="383"/>
      <c r="PTF87" s="384"/>
      <c r="PTG87" s="28"/>
      <c r="PTH87" s="385"/>
      <c r="PTI87" s="396"/>
      <c r="PTJ87" s="392"/>
      <c r="PTK87" s="135"/>
      <c r="PTL87" s="135"/>
      <c r="PTM87" s="386"/>
      <c r="PTN87" s="135"/>
      <c r="PTO87" s="387"/>
      <c r="PTP87" s="387"/>
      <c r="PTQ87" s="383"/>
      <c r="PTR87" s="384"/>
      <c r="PTS87" s="28"/>
      <c r="PTT87" s="385"/>
      <c r="PTU87" s="396"/>
      <c r="PTV87" s="392"/>
      <c r="PTW87" s="135"/>
      <c r="PTX87" s="135"/>
      <c r="PTY87" s="386"/>
      <c r="PTZ87" s="135"/>
      <c r="PUA87" s="387"/>
      <c r="PUB87" s="387"/>
      <c r="PUC87" s="383"/>
      <c r="PUD87" s="384"/>
      <c r="PUE87" s="28"/>
      <c r="PUF87" s="385"/>
      <c r="PUG87" s="396"/>
      <c r="PUH87" s="392"/>
      <c r="PUI87" s="135"/>
      <c r="PUJ87" s="135"/>
      <c r="PUK87" s="386"/>
      <c r="PUL87" s="135"/>
      <c r="PUM87" s="387"/>
      <c r="PUN87" s="387"/>
      <c r="PUO87" s="383"/>
      <c r="PUP87" s="384"/>
      <c r="PUQ87" s="28"/>
      <c r="PUR87" s="385"/>
      <c r="PUS87" s="396"/>
      <c r="PUT87" s="392"/>
      <c r="PUU87" s="135"/>
      <c r="PUV87" s="135"/>
      <c r="PUW87" s="386"/>
      <c r="PUX87" s="135"/>
      <c r="PUY87" s="387"/>
      <c r="PUZ87" s="387"/>
      <c r="PVA87" s="383"/>
      <c r="PVB87" s="384"/>
      <c r="PVC87" s="28"/>
      <c r="PVD87" s="385"/>
      <c r="PVE87" s="396"/>
      <c r="PVF87" s="392"/>
      <c r="PVG87" s="135"/>
      <c r="PVH87" s="135"/>
      <c r="PVI87" s="386"/>
      <c r="PVJ87" s="135"/>
      <c r="PVK87" s="387"/>
      <c r="PVL87" s="387"/>
      <c r="PVM87" s="383"/>
      <c r="PVN87" s="384"/>
      <c r="PVO87" s="28"/>
      <c r="PVP87" s="385"/>
      <c r="PVQ87" s="396"/>
      <c r="PVR87" s="392"/>
      <c r="PVS87" s="135"/>
      <c r="PVT87" s="135"/>
      <c r="PVU87" s="386"/>
      <c r="PVV87" s="135"/>
      <c r="PVW87" s="387"/>
      <c r="PVX87" s="387"/>
      <c r="PVY87" s="383"/>
      <c r="PVZ87" s="384"/>
      <c r="PWA87" s="28"/>
      <c r="PWB87" s="385"/>
      <c r="PWC87" s="396"/>
      <c r="PWD87" s="392"/>
      <c r="PWE87" s="135"/>
      <c r="PWF87" s="135"/>
      <c r="PWG87" s="386"/>
      <c r="PWH87" s="135"/>
      <c r="PWI87" s="387"/>
      <c r="PWJ87" s="387"/>
      <c r="PWK87" s="383"/>
      <c r="PWL87" s="384"/>
      <c r="PWM87" s="28"/>
      <c r="PWN87" s="385"/>
      <c r="PWO87" s="396"/>
      <c r="PWP87" s="392"/>
      <c r="PWQ87" s="135"/>
      <c r="PWR87" s="135"/>
      <c r="PWS87" s="386"/>
      <c r="PWT87" s="135"/>
      <c r="PWU87" s="387"/>
      <c r="PWV87" s="387"/>
      <c r="PWW87" s="383"/>
      <c r="PWX87" s="384"/>
      <c r="PWY87" s="28"/>
      <c r="PWZ87" s="385"/>
      <c r="PXA87" s="396"/>
      <c r="PXB87" s="392"/>
      <c r="PXC87" s="135"/>
      <c r="PXD87" s="135"/>
      <c r="PXE87" s="386"/>
      <c r="PXF87" s="135"/>
      <c r="PXG87" s="387"/>
      <c r="PXH87" s="387"/>
      <c r="PXI87" s="383"/>
      <c r="PXJ87" s="384"/>
      <c r="PXK87" s="28"/>
      <c r="PXL87" s="385"/>
      <c r="PXM87" s="396"/>
      <c r="PXN87" s="392"/>
      <c r="PXO87" s="135"/>
      <c r="PXP87" s="135"/>
      <c r="PXQ87" s="386"/>
      <c r="PXR87" s="135"/>
      <c r="PXS87" s="387"/>
      <c r="PXT87" s="387"/>
      <c r="PXU87" s="383"/>
      <c r="PXV87" s="384"/>
      <c r="PXW87" s="28"/>
      <c r="PXX87" s="385"/>
      <c r="PXY87" s="396"/>
      <c r="PXZ87" s="392"/>
      <c r="PYA87" s="135"/>
      <c r="PYB87" s="135"/>
      <c r="PYC87" s="386"/>
      <c r="PYD87" s="135"/>
      <c r="PYE87" s="387"/>
      <c r="PYF87" s="387"/>
      <c r="PYG87" s="383"/>
      <c r="PYH87" s="384"/>
      <c r="PYI87" s="28"/>
      <c r="PYJ87" s="385"/>
      <c r="PYK87" s="396"/>
      <c r="PYL87" s="392"/>
      <c r="PYM87" s="135"/>
      <c r="PYN87" s="135"/>
      <c r="PYO87" s="386"/>
      <c r="PYP87" s="135"/>
      <c r="PYQ87" s="387"/>
      <c r="PYR87" s="387"/>
      <c r="PYS87" s="383"/>
      <c r="PYT87" s="384"/>
      <c r="PYU87" s="28"/>
      <c r="PYV87" s="385"/>
      <c r="PYW87" s="396"/>
      <c r="PYX87" s="392"/>
      <c r="PYY87" s="135"/>
      <c r="PYZ87" s="135"/>
      <c r="PZA87" s="386"/>
      <c r="PZB87" s="135"/>
      <c r="PZC87" s="387"/>
      <c r="PZD87" s="387"/>
      <c r="PZE87" s="383"/>
      <c r="PZF87" s="384"/>
      <c r="PZG87" s="28"/>
      <c r="PZH87" s="385"/>
      <c r="PZI87" s="396"/>
      <c r="PZJ87" s="392"/>
      <c r="PZK87" s="135"/>
      <c r="PZL87" s="135"/>
      <c r="PZM87" s="386"/>
      <c r="PZN87" s="135"/>
      <c r="PZO87" s="387"/>
      <c r="PZP87" s="387"/>
      <c r="PZQ87" s="383"/>
      <c r="PZR87" s="384"/>
      <c r="PZS87" s="28"/>
      <c r="PZT87" s="385"/>
      <c r="PZU87" s="396"/>
      <c r="PZV87" s="392"/>
      <c r="PZW87" s="135"/>
      <c r="PZX87" s="135"/>
      <c r="PZY87" s="386"/>
      <c r="PZZ87" s="135"/>
      <c r="QAA87" s="387"/>
      <c r="QAB87" s="387"/>
      <c r="QAC87" s="383"/>
      <c r="QAD87" s="384"/>
      <c r="QAE87" s="28"/>
      <c r="QAF87" s="385"/>
      <c r="QAG87" s="396"/>
      <c r="QAH87" s="392"/>
      <c r="QAI87" s="135"/>
      <c r="QAJ87" s="135"/>
      <c r="QAK87" s="386"/>
      <c r="QAL87" s="135"/>
      <c r="QAM87" s="387"/>
      <c r="QAN87" s="387"/>
      <c r="QAO87" s="383"/>
      <c r="QAP87" s="384"/>
      <c r="QAQ87" s="28"/>
      <c r="QAR87" s="385"/>
      <c r="QAS87" s="396"/>
      <c r="QAT87" s="392"/>
      <c r="QAU87" s="135"/>
      <c r="QAV87" s="135"/>
      <c r="QAW87" s="386"/>
      <c r="QAX87" s="135"/>
      <c r="QAY87" s="387"/>
      <c r="QAZ87" s="387"/>
      <c r="QBA87" s="383"/>
      <c r="QBB87" s="384"/>
      <c r="QBC87" s="28"/>
      <c r="QBD87" s="385"/>
      <c r="QBE87" s="396"/>
      <c r="QBF87" s="392"/>
      <c r="QBG87" s="135"/>
      <c r="QBH87" s="135"/>
      <c r="QBI87" s="386"/>
      <c r="QBJ87" s="135"/>
      <c r="QBK87" s="387"/>
      <c r="QBL87" s="387"/>
      <c r="QBM87" s="383"/>
      <c r="QBN87" s="384"/>
      <c r="QBO87" s="28"/>
      <c r="QBP87" s="385"/>
      <c r="QBQ87" s="396"/>
      <c r="QBR87" s="392"/>
      <c r="QBS87" s="135"/>
      <c r="QBT87" s="135"/>
      <c r="QBU87" s="386"/>
      <c r="QBV87" s="135"/>
      <c r="QBW87" s="387"/>
      <c r="QBX87" s="387"/>
      <c r="QBY87" s="383"/>
      <c r="QBZ87" s="384"/>
      <c r="QCA87" s="28"/>
      <c r="QCB87" s="385"/>
      <c r="QCC87" s="396"/>
      <c r="QCD87" s="392"/>
      <c r="QCE87" s="135"/>
      <c r="QCF87" s="135"/>
      <c r="QCG87" s="386"/>
      <c r="QCH87" s="135"/>
      <c r="QCI87" s="387"/>
      <c r="QCJ87" s="387"/>
      <c r="QCK87" s="383"/>
      <c r="QCL87" s="384"/>
      <c r="QCM87" s="28"/>
      <c r="QCN87" s="385"/>
      <c r="QCO87" s="396"/>
      <c r="QCP87" s="392"/>
      <c r="QCQ87" s="135"/>
      <c r="QCR87" s="135"/>
      <c r="QCS87" s="386"/>
      <c r="QCT87" s="135"/>
      <c r="QCU87" s="387"/>
      <c r="QCV87" s="387"/>
      <c r="QCW87" s="383"/>
      <c r="QCX87" s="384"/>
      <c r="QCY87" s="28"/>
      <c r="QCZ87" s="385"/>
      <c r="QDA87" s="396"/>
      <c r="QDB87" s="392"/>
      <c r="QDC87" s="135"/>
      <c r="QDD87" s="135"/>
      <c r="QDE87" s="386"/>
      <c r="QDF87" s="135"/>
      <c r="QDG87" s="387"/>
      <c r="QDH87" s="387"/>
      <c r="QDI87" s="383"/>
      <c r="QDJ87" s="384"/>
      <c r="QDK87" s="28"/>
      <c r="QDL87" s="385"/>
      <c r="QDM87" s="396"/>
      <c r="QDN87" s="392"/>
      <c r="QDO87" s="135"/>
      <c r="QDP87" s="135"/>
      <c r="QDQ87" s="386"/>
      <c r="QDR87" s="135"/>
      <c r="QDS87" s="387"/>
      <c r="QDT87" s="387"/>
      <c r="QDU87" s="383"/>
      <c r="QDV87" s="384"/>
      <c r="QDW87" s="28"/>
      <c r="QDX87" s="385"/>
      <c r="QDY87" s="396"/>
      <c r="QDZ87" s="392"/>
      <c r="QEA87" s="135"/>
      <c r="QEB87" s="135"/>
      <c r="QEC87" s="386"/>
      <c r="QED87" s="135"/>
      <c r="QEE87" s="387"/>
      <c r="QEF87" s="387"/>
      <c r="QEG87" s="383"/>
      <c r="QEH87" s="384"/>
      <c r="QEI87" s="28"/>
      <c r="QEJ87" s="385"/>
      <c r="QEK87" s="396"/>
      <c r="QEL87" s="392"/>
      <c r="QEM87" s="135"/>
      <c r="QEN87" s="135"/>
      <c r="QEO87" s="386"/>
      <c r="QEP87" s="135"/>
      <c r="QEQ87" s="387"/>
      <c r="QER87" s="387"/>
      <c r="QES87" s="383"/>
      <c r="QET87" s="384"/>
      <c r="QEU87" s="28"/>
      <c r="QEV87" s="385"/>
      <c r="QEW87" s="396"/>
      <c r="QEX87" s="392"/>
      <c r="QEY87" s="135"/>
      <c r="QEZ87" s="135"/>
      <c r="QFA87" s="386"/>
      <c r="QFB87" s="135"/>
      <c r="QFC87" s="387"/>
      <c r="QFD87" s="387"/>
      <c r="QFE87" s="383"/>
      <c r="QFF87" s="384"/>
      <c r="QFG87" s="28"/>
      <c r="QFH87" s="385"/>
      <c r="QFI87" s="396"/>
      <c r="QFJ87" s="392"/>
      <c r="QFK87" s="135"/>
      <c r="QFL87" s="135"/>
      <c r="QFM87" s="386"/>
      <c r="QFN87" s="135"/>
      <c r="QFO87" s="387"/>
      <c r="QFP87" s="387"/>
      <c r="QFQ87" s="383"/>
      <c r="QFR87" s="384"/>
      <c r="QFS87" s="28"/>
      <c r="QFT87" s="385"/>
      <c r="QFU87" s="396"/>
      <c r="QFV87" s="392"/>
      <c r="QFW87" s="135"/>
      <c r="QFX87" s="135"/>
      <c r="QFY87" s="386"/>
      <c r="QFZ87" s="135"/>
      <c r="QGA87" s="387"/>
      <c r="QGB87" s="387"/>
      <c r="QGC87" s="383"/>
      <c r="QGD87" s="384"/>
      <c r="QGE87" s="28"/>
      <c r="QGF87" s="385"/>
      <c r="QGG87" s="396"/>
      <c r="QGH87" s="392"/>
      <c r="QGI87" s="135"/>
      <c r="QGJ87" s="135"/>
      <c r="QGK87" s="386"/>
      <c r="QGL87" s="135"/>
      <c r="QGM87" s="387"/>
      <c r="QGN87" s="387"/>
      <c r="QGO87" s="383"/>
      <c r="QGP87" s="384"/>
      <c r="QGQ87" s="28"/>
      <c r="QGR87" s="385"/>
      <c r="QGS87" s="396"/>
      <c r="QGT87" s="392"/>
      <c r="QGU87" s="135"/>
      <c r="QGV87" s="135"/>
      <c r="QGW87" s="386"/>
      <c r="QGX87" s="135"/>
      <c r="QGY87" s="387"/>
      <c r="QGZ87" s="387"/>
      <c r="QHA87" s="383"/>
      <c r="QHB87" s="384"/>
      <c r="QHC87" s="28"/>
      <c r="QHD87" s="385"/>
      <c r="QHE87" s="396"/>
      <c r="QHF87" s="392"/>
      <c r="QHG87" s="135"/>
      <c r="QHH87" s="135"/>
      <c r="QHI87" s="386"/>
      <c r="QHJ87" s="135"/>
      <c r="QHK87" s="387"/>
      <c r="QHL87" s="387"/>
      <c r="QHM87" s="383"/>
      <c r="QHN87" s="384"/>
      <c r="QHO87" s="28"/>
      <c r="QHP87" s="385"/>
      <c r="QHQ87" s="396"/>
      <c r="QHR87" s="392"/>
      <c r="QHS87" s="135"/>
      <c r="QHT87" s="135"/>
      <c r="QHU87" s="386"/>
      <c r="QHV87" s="135"/>
      <c r="QHW87" s="387"/>
      <c r="QHX87" s="387"/>
      <c r="QHY87" s="383"/>
      <c r="QHZ87" s="384"/>
      <c r="QIA87" s="28"/>
      <c r="QIB87" s="385"/>
      <c r="QIC87" s="396"/>
      <c r="QID87" s="392"/>
      <c r="QIE87" s="135"/>
      <c r="QIF87" s="135"/>
      <c r="QIG87" s="386"/>
      <c r="QIH87" s="135"/>
      <c r="QII87" s="387"/>
      <c r="QIJ87" s="387"/>
      <c r="QIK87" s="383"/>
      <c r="QIL87" s="384"/>
      <c r="QIM87" s="28"/>
      <c r="QIN87" s="385"/>
      <c r="QIO87" s="396"/>
      <c r="QIP87" s="392"/>
      <c r="QIQ87" s="135"/>
      <c r="QIR87" s="135"/>
      <c r="QIS87" s="386"/>
      <c r="QIT87" s="135"/>
      <c r="QIU87" s="387"/>
      <c r="QIV87" s="387"/>
      <c r="QIW87" s="383"/>
      <c r="QIX87" s="384"/>
      <c r="QIY87" s="28"/>
      <c r="QIZ87" s="385"/>
      <c r="QJA87" s="396"/>
      <c r="QJB87" s="392"/>
      <c r="QJC87" s="135"/>
      <c r="QJD87" s="135"/>
      <c r="QJE87" s="386"/>
      <c r="QJF87" s="135"/>
      <c r="QJG87" s="387"/>
      <c r="QJH87" s="387"/>
      <c r="QJI87" s="383"/>
      <c r="QJJ87" s="384"/>
      <c r="QJK87" s="28"/>
      <c r="QJL87" s="385"/>
      <c r="QJM87" s="396"/>
      <c r="QJN87" s="392"/>
      <c r="QJO87" s="135"/>
      <c r="QJP87" s="135"/>
      <c r="QJQ87" s="386"/>
      <c r="QJR87" s="135"/>
      <c r="QJS87" s="387"/>
      <c r="QJT87" s="387"/>
      <c r="QJU87" s="383"/>
      <c r="QJV87" s="384"/>
      <c r="QJW87" s="28"/>
      <c r="QJX87" s="385"/>
      <c r="QJY87" s="396"/>
      <c r="QJZ87" s="392"/>
      <c r="QKA87" s="135"/>
      <c r="QKB87" s="135"/>
      <c r="QKC87" s="386"/>
      <c r="QKD87" s="135"/>
      <c r="QKE87" s="387"/>
      <c r="QKF87" s="387"/>
      <c r="QKG87" s="383"/>
      <c r="QKH87" s="384"/>
      <c r="QKI87" s="28"/>
      <c r="QKJ87" s="385"/>
      <c r="QKK87" s="396"/>
      <c r="QKL87" s="392"/>
      <c r="QKM87" s="135"/>
      <c r="QKN87" s="135"/>
      <c r="QKO87" s="386"/>
      <c r="QKP87" s="135"/>
      <c r="QKQ87" s="387"/>
      <c r="QKR87" s="387"/>
      <c r="QKS87" s="383"/>
      <c r="QKT87" s="384"/>
      <c r="QKU87" s="28"/>
      <c r="QKV87" s="385"/>
      <c r="QKW87" s="396"/>
      <c r="QKX87" s="392"/>
      <c r="QKY87" s="135"/>
      <c r="QKZ87" s="135"/>
      <c r="QLA87" s="386"/>
      <c r="QLB87" s="135"/>
      <c r="QLC87" s="387"/>
      <c r="QLD87" s="387"/>
      <c r="QLE87" s="383"/>
      <c r="QLF87" s="384"/>
      <c r="QLG87" s="28"/>
      <c r="QLH87" s="385"/>
      <c r="QLI87" s="396"/>
      <c r="QLJ87" s="392"/>
      <c r="QLK87" s="135"/>
      <c r="QLL87" s="135"/>
      <c r="QLM87" s="386"/>
      <c r="QLN87" s="135"/>
      <c r="QLO87" s="387"/>
      <c r="QLP87" s="387"/>
      <c r="QLQ87" s="383"/>
      <c r="QLR87" s="384"/>
      <c r="QLS87" s="28"/>
      <c r="QLT87" s="385"/>
      <c r="QLU87" s="396"/>
      <c r="QLV87" s="392"/>
      <c r="QLW87" s="135"/>
      <c r="QLX87" s="135"/>
      <c r="QLY87" s="386"/>
      <c r="QLZ87" s="135"/>
      <c r="QMA87" s="387"/>
      <c r="QMB87" s="387"/>
      <c r="QMC87" s="383"/>
      <c r="QMD87" s="384"/>
      <c r="QME87" s="28"/>
      <c r="QMF87" s="385"/>
      <c r="QMG87" s="396"/>
      <c r="QMH87" s="392"/>
      <c r="QMI87" s="135"/>
      <c r="QMJ87" s="135"/>
      <c r="QMK87" s="386"/>
      <c r="QML87" s="135"/>
      <c r="QMM87" s="387"/>
      <c r="QMN87" s="387"/>
      <c r="QMO87" s="383"/>
      <c r="QMP87" s="384"/>
      <c r="QMQ87" s="28"/>
      <c r="QMR87" s="385"/>
      <c r="QMS87" s="396"/>
      <c r="QMT87" s="392"/>
      <c r="QMU87" s="135"/>
      <c r="QMV87" s="135"/>
      <c r="QMW87" s="386"/>
      <c r="QMX87" s="135"/>
      <c r="QMY87" s="387"/>
      <c r="QMZ87" s="387"/>
      <c r="QNA87" s="383"/>
      <c r="QNB87" s="384"/>
      <c r="QNC87" s="28"/>
      <c r="QND87" s="385"/>
      <c r="QNE87" s="396"/>
      <c r="QNF87" s="392"/>
      <c r="QNG87" s="135"/>
      <c r="QNH87" s="135"/>
      <c r="QNI87" s="386"/>
      <c r="QNJ87" s="135"/>
      <c r="QNK87" s="387"/>
      <c r="QNL87" s="387"/>
      <c r="QNM87" s="383"/>
      <c r="QNN87" s="384"/>
      <c r="QNO87" s="28"/>
      <c r="QNP87" s="385"/>
      <c r="QNQ87" s="396"/>
      <c r="QNR87" s="392"/>
      <c r="QNS87" s="135"/>
      <c r="QNT87" s="135"/>
      <c r="QNU87" s="386"/>
      <c r="QNV87" s="135"/>
      <c r="QNW87" s="387"/>
      <c r="QNX87" s="387"/>
      <c r="QNY87" s="383"/>
      <c r="QNZ87" s="384"/>
      <c r="QOA87" s="28"/>
      <c r="QOB87" s="385"/>
      <c r="QOC87" s="396"/>
      <c r="QOD87" s="392"/>
      <c r="QOE87" s="135"/>
      <c r="QOF87" s="135"/>
      <c r="QOG87" s="386"/>
      <c r="QOH87" s="135"/>
      <c r="QOI87" s="387"/>
      <c r="QOJ87" s="387"/>
      <c r="QOK87" s="383"/>
      <c r="QOL87" s="384"/>
      <c r="QOM87" s="28"/>
      <c r="QON87" s="385"/>
      <c r="QOO87" s="396"/>
      <c r="QOP87" s="392"/>
      <c r="QOQ87" s="135"/>
      <c r="QOR87" s="135"/>
      <c r="QOS87" s="386"/>
      <c r="QOT87" s="135"/>
      <c r="QOU87" s="387"/>
      <c r="QOV87" s="387"/>
      <c r="QOW87" s="383"/>
      <c r="QOX87" s="384"/>
      <c r="QOY87" s="28"/>
      <c r="QOZ87" s="385"/>
      <c r="QPA87" s="396"/>
      <c r="QPB87" s="392"/>
      <c r="QPC87" s="135"/>
      <c r="QPD87" s="135"/>
      <c r="QPE87" s="386"/>
      <c r="QPF87" s="135"/>
      <c r="QPG87" s="387"/>
      <c r="QPH87" s="387"/>
      <c r="QPI87" s="383"/>
      <c r="QPJ87" s="384"/>
      <c r="QPK87" s="28"/>
      <c r="QPL87" s="385"/>
      <c r="QPM87" s="396"/>
      <c r="QPN87" s="392"/>
      <c r="QPO87" s="135"/>
      <c r="QPP87" s="135"/>
      <c r="QPQ87" s="386"/>
      <c r="QPR87" s="135"/>
      <c r="QPS87" s="387"/>
      <c r="QPT87" s="387"/>
      <c r="QPU87" s="383"/>
      <c r="QPV87" s="384"/>
      <c r="QPW87" s="28"/>
      <c r="QPX87" s="385"/>
      <c r="QPY87" s="396"/>
      <c r="QPZ87" s="392"/>
      <c r="QQA87" s="135"/>
      <c r="QQB87" s="135"/>
      <c r="QQC87" s="386"/>
      <c r="QQD87" s="135"/>
      <c r="QQE87" s="387"/>
      <c r="QQF87" s="387"/>
      <c r="QQG87" s="383"/>
      <c r="QQH87" s="384"/>
      <c r="QQI87" s="28"/>
      <c r="QQJ87" s="385"/>
      <c r="QQK87" s="396"/>
      <c r="QQL87" s="392"/>
      <c r="QQM87" s="135"/>
      <c r="QQN87" s="135"/>
      <c r="QQO87" s="386"/>
      <c r="QQP87" s="135"/>
      <c r="QQQ87" s="387"/>
      <c r="QQR87" s="387"/>
      <c r="QQS87" s="383"/>
      <c r="QQT87" s="384"/>
      <c r="QQU87" s="28"/>
      <c r="QQV87" s="385"/>
      <c r="QQW87" s="396"/>
      <c r="QQX87" s="392"/>
      <c r="QQY87" s="135"/>
      <c r="QQZ87" s="135"/>
      <c r="QRA87" s="386"/>
      <c r="QRB87" s="135"/>
      <c r="QRC87" s="387"/>
      <c r="QRD87" s="387"/>
      <c r="QRE87" s="383"/>
      <c r="QRF87" s="384"/>
      <c r="QRG87" s="28"/>
      <c r="QRH87" s="385"/>
      <c r="QRI87" s="396"/>
      <c r="QRJ87" s="392"/>
      <c r="QRK87" s="135"/>
      <c r="QRL87" s="135"/>
      <c r="QRM87" s="386"/>
      <c r="QRN87" s="135"/>
      <c r="QRO87" s="387"/>
      <c r="QRP87" s="387"/>
      <c r="QRQ87" s="383"/>
      <c r="QRR87" s="384"/>
      <c r="QRS87" s="28"/>
      <c r="QRT87" s="385"/>
      <c r="QRU87" s="396"/>
      <c r="QRV87" s="392"/>
      <c r="QRW87" s="135"/>
      <c r="QRX87" s="135"/>
      <c r="QRY87" s="386"/>
      <c r="QRZ87" s="135"/>
      <c r="QSA87" s="387"/>
      <c r="QSB87" s="387"/>
      <c r="QSC87" s="383"/>
      <c r="QSD87" s="384"/>
      <c r="QSE87" s="28"/>
      <c r="QSF87" s="385"/>
      <c r="QSG87" s="396"/>
      <c r="QSH87" s="392"/>
      <c r="QSI87" s="135"/>
      <c r="QSJ87" s="135"/>
      <c r="QSK87" s="386"/>
      <c r="QSL87" s="135"/>
      <c r="QSM87" s="387"/>
      <c r="QSN87" s="387"/>
      <c r="QSO87" s="383"/>
      <c r="QSP87" s="384"/>
      <c r="QSQ87" s="28"/>
      <c r="QSR87" s="385"/>
      <c r="QSS87" s="396"/>
      <c r="QST87" s="392"/>
      <c r="QSU87" s="135"/>
      <c r="QSV87" s="135"/>
      <c r="QSW87" s="386"/>
      <c r="QSX87" s="135"/>
      <c r="QSY87" s="387"/>
      <c r="QSZ87" s="387"/>
      <c r="QTA87" s="383"/>
      <c r="QTB87" s="384"/>
      <c r="QTC87" s="28"/>
      <c r="QTD87" s="385"/>
      <c r="QTE87" s="396"/>
      <c r="QTF87" s="392"/>
      <c r="QTG87" s="135"/>
      <c r="QTH87" s="135"/>
      <c r="QTI87" s="386"/>
      <c r="QTJ87" s="135"/>
      <c r="QTK87" s="387"/>
      <c r="QTL87" s="387"/>
      <c r="QTM87" s="383"/>
      <c r="QTN87" s="384"/>
      <c r="QTO87" s="28"/>
      <c r="QTP87" s="385"/>
      <c r="QTQ87" s="396"/>
      <c r="QTR87" s="392"/>
      <c r="QTS87" s="135"/>
      <c r="QTT87" s="135"/>
      <c r="QTU87" s="386"/>
      <c r="QTV87" s="135"/>
      <c r="QTW87" s="387"/>
      <c r="QTX87" s="387"/>
      <c r="QTY87" s="383"/>
      <c r="QTZ87" s="384"/>
      <c r="QUA87" s="28"/>
      <c r="QUB87" s="385"/>
      <c r="QUC87" s="396"/>
      <c r="QUD87" s="392"/>
      <c r="QUE87" s="135"/>
      <c r="QUF87" s="135"/>
      <c r="QUG87" s="386"/>
      <c r="QUH87" s="135"/>
      <c r="QUI87" s="387"/>
      <c r="QUJ87" s="387"/>
      <c r="QUK87" s="383"/>
      <c r="QUL87" s="384"/>
      <c r="QUM87" s="28"/>
      <c r="QUN87" s="385"/>
      <c r="QUO87" s="396"/>
      <c r="QUP87" s="392"/>
      <c r="QUQ87" s="135"/>
      <c r="QUR87" s="135"/>
      <c r="QUS87" s="386"/>
      <c r="QUT87" s="135"/>
      <c r="QUU87" s="387"/>
      <c r="QUV87" s="387"/>
      <c r="QUW87" s="383"/>
      <c r="QUX87" s="384"/>
      <c r="QUY87" s="28"/>
      <c r="QUZ87" s="385"/>
      <c r="QVA87" s="396"/>
      <c r="QVB87" s="392"/>
      <c r="QVC87" s="135"/>
      <c r="QVD87" s="135"/>
      <c r="QVE87" s="386"/>
      <c r="QVF87" s="135"/>
      <c r="QVG87" s="387"/>
      <c r="QVH87" s="387"/>
      <c r="QVI87" s="383"/>
      <c r="QVJ87" s="384"/>
      <c r="QVK87" s="28"/>
      <c r="QVL87" s="385"/>
      <c r="QVM87" s="396"/>
      <c r="QVN87" s="392"/>
      <c r="QVO87" s="135"/>
      <c r="QVP87" s="135"/>
      <c r="QVQ87" s="386"/>
      <c r="QVR87" s="135"/>
      <c r="QVS87" s="387"/>
      <c r="QVT87" s="387"/>
      <c r="QVU87" s="383"/>
      <c r="QVV87" s="384"/>
      <c r="QVW87" s="28"/>
      <c r="QVX87" s="385"/>
      <c r="QVY87" s="396"/>
      <c r="QVZ87" s="392"/>
      <c r="QWA87" s="135"/>
      <c r="QWB87" s="135"/>
      <c r="QWC87" s="386"/>
      <c r="QWD87" s="135"/>
      <c r="QWE87" s="387"/>
      <c r="QWF87" s="387"/>
      <c r="QWG87" s="383"/>
      <c r="QWH87" s="384"/>
      <c r="QWI87" s="28"/>
      <c r="QWJ87" s="385"/>
      <c r="QWK87" s="396"/>
      <c r="QWL87" s="392"/>
      <c r="QWM87" s="135"/>
      <c r="QWN87" s="135"/>
      <c r="QWO87" s="386"/>
      <c r="QWP87" s="135"/>
      <c r="QWQ87" s="387"/>
      <c r="QWR87" s="387"/>
      <c r="QWS87" s="383"/>
      <c r="QWT87" s="384"/>
      <c r="QWU87" s="28"/>
      <c r="QWV87" s="385"/>
      <c r="QWW87" s="396"/>
      <c r="QWX87" s="392"/>
      <c r="QWY87" s="135"/>
      <c r="QWZ87" s="135"/>
      <c r="QXA87" s="386"/>
      <c r="QXB87" s="135"/>
      <c r="QXC87" s="387"/>
      <c r="QXD87" s="387"/>
      <c r="QXE87" s="383"/>
      <c r="QXF87" s="384"/>
      <c r="QXG87" s="28"/>
      <c r="QXH87" s="385"/>
      <c r="QXI87" s="396"/>
      <c r="QXJ87" s="392"/>
      <c r="QXK87" s="135"/>
      <c r="QXL87" s="135"/>
      <c r="QXM87" s="386"/>
      <c r="QXN87" s="135"/>
      <c r="QXO87" s="387"/>
      <c r="QXP87" s="387"/>
      <c r="QXQ87" s="383"/>
      <c r="QXR87" s="384"/>
      <c r="QXS87" s="28"/>
      <c r="QXT87" s="385"/>
      <c r="QXU87" s="396"/>
      <c r="QXV87" s="392"/>
      <c r="QXW87" s="135"/>
      <c r="QXX87" s="135"/>
      <c r="QXY87" s="386"/>
      <c r="QXZ87" s="135"/>
      <c r="QYA87" s="387"/>
      <c r="QYB87" s="387"/>
      <c r="QYC87" s="383"/>
      <c r="QYD87" s="384"/>
      <c r="QYE87" s="28"/>
      <c r="QYF87" s="385"/>
      <c r="QYG87" s="396"/>
      <c r="QYH87" s="392"/>
      <c r="QYI87" s="135"/>
      <c r="QYJ87" s="135"/>
      <c r="QYK87" s="386"/>
      <c r="QYL87" s="135"/>
      <c r="QYM87" s="387"/>
      <c r="QYN87" s="387"/>
      <c r="QYO87" s="383"/>
      <c r="QYP87" s="384"/>
      <c r="QYQ87" s="28"/>
      <c r="QYR87" s="385"/>
      <c r="QYS87" s="396"/>
      <c r="QYT87" s="392"/>
      <c r="QYU87" s="135"/>
      <c r="QYV87" s="135"/>
      <c r="QYW87" s="386"/>
      <c r="QYX87" s="135"/>
      <c r="QYY87" s="387"/>
      <c r="QYZ87" s="387"/>
      <c r="QZA87" s="383"/>
      <c r="QZB87" s="384"/>
      <c r="QZC87" s="28"/>
      <c r="QZD87" s="385"/>
      <c r="QZE87" s="396"/>
      <c r="QZF87" s="392"/>
      <c r="QZG87" s="135"/>
      <c r="QZH87" s="135"/>
      <c r="QZI87" s="386"/>
      <c r="QZJ87" s="135"/>
      <c r="QZK87" s="387"/>
      <c r="QZL87" s="387"/>
      <c r="QZM87" s="383"/>
      <c r="QZN87" s="384"/>
      <c r="QZO87" s="28"/>
      <c r="QZP87" s="385"/>
      <c r="QZQ87" s="396"/>
      <c r="QZR87" s="392"/>
      <c r="QZS87" s="135"/>
      <c r="QZT87" s="135"/>
      <c r="QZU87" s="386"/>
      <c r="QZV87" s="135"/>
      <c r="QZW87" s="387"/>
      <c r="QZX87" s="387"/>
      <c r="QZY87" s="383"/>
      <c r="QZZ87" s="384"/>
      <c r="RAA87" s="28"/>
      <c r="RAB87" s="385"/>
      <c r="RAC87" s="396"/>
      <c r="RAD87" s="392"/>
      <c r="RAE87" s="135"/>
      <c r="RAF87" s="135"/>
      <c r="RAG87" s="386"/>
      <c r="RAH87" s="135"/>
      <c r="RAI87" s="387"/>
      <c r="RAJ87" s="387"/>
      <c r="RAK87" s="383"/>
      <c r="RAL87" s="384"/>
      <c r="RAM87" s="28"/>
      <c r="RAN87" s="385"/>
      <c r="RAO87" s="396"/>
      <c r="RAP87" s="392"/>
      <c r="RAQ87" s="135"/>
      <c r="RAR87" s="135"/>
      <c r="RAS87" s="386"/>
      <c r="RAT87" s="135"/>
      <c r="RAU87" s="387"/>
      <c r="RAV87" s="387"/>
      <c r="RAW87" s="383"/>
      <c r="RAX87" s="384"/>
      <c r="RAY87" s="28"/>
      <c r="RAZ87" s="385"/>
      <c r="RBA87" s="396"/>
      <c r="RBB87" s="392"/>
      <c r="RBC87" s="135"/>
      <c r="RBD87" s="135"/>
      <c r="RBE87" s="386"/>
      <c r="RBF87" s="135"/>
      <c r="RBG87" s="387"/>
      <c r="RBH87" s="387"/>
      <c r="RBI87" s="383"/>
      <c r="RBJ87" s="384"/>
      <c r="RBK87" s="28"/>
      <c r="RBL87" s="385"/>
      <c r="RBM87" s="396"/>
      <c r="RBN87" s="392"/>
      <c r="RBO87" s="135"/>
      <c r="RBP87" s="135"/>
      <c r="RBQ87" s="386"/>
      <c r="RBR87" s="135"/>
      <c r="RBS87" s="387"/>
      <c r="RBT87" s="387"/>
      <c r="RBU87" s="383"/>
      <c r="RBV87" s="384"/>
      <c r="RBW87" s="28"/>
      <c r="RBX87" s="385"/>
      <c r="RBY87" s="396"/>
      <c r="RBZ87" s="392"/>
      <c r="RCA87" s="135"/>
      <c r="RCB87" s="135"/>
      <c r="RCC87" s="386"/>
      <c r="RCD87" s="135"/>
      <c r="RCE87" s="387"/>
      <c r="RCF87" s="387"/>
      <c r="RCG87" s="383"/>
      <c r="RCH87" s="384"/>
      <c r="RCI87" s="28"/>
      <c r="RCJ87" s="385"/>
      <c r="RCK87" s="396"/>
      <c r="RCL87" s="392"/>
      <c r="RCM87" s="135"/>
      <c r="RCN87" s="135"/>
      <c r="RCO87" s="386"/>
      <c r="RCP87" s="135"/>
      <c r="RCQ87" s="387"/>
      <c r="RCR87" s="387"/>
      <c r="RCS87" s="383"/>
      <c r="RCT87" s="384"/>
      <c r="RCU87" s="28"/>
      <c r="RCV87" s="385"/>
      <c r="RCW87" s="396"/>
      <c r="RCX87" s="392"/>
      <c r="RCY87" s="135"/>
      <c r="RCZ87" s="135"/>
      <c r="RDA87" s="386"/>
      <c r="RDB87" s="135"/>
      <c r="RDC87" s="387"/>
      <c r="RDD87" s="387"/>
      <c r="RDE87" s="383"/>
      <c r="RDF87" s="384"/>
      <c r="RDG87" s="28"/>
      <c r="RDH87" s="385"/>
      <c r="RDI87" s="396"/>
      <c r="RDJ87" s="392"/>
      <c r="RDK87" s="135"/>
      <c r="RDL87" s="135"/>
      <c r="RDM87" s="386"/>
      <c r="RDN87" s="135"/>
      <c r="RDO87" s="387"/>
      <c r="RDP87" s="387"/>
      <c r="RDQ87" s="383"/>
      <c r="RDR87" s="384"/>
      <c r="RDS87" s="28"/>
      <c r="RDT87" s="385"/>
      <c r="RDU87" s="396"/>
      <c r="RDV87" s="392"/>
      <c r="RDW87" s="135"/>
      <c r="RDX87" s="135"/>
      <c r="RDY87" s="386"/>
      <c r="RDZ87" s="135"/>
      <c r="REA87" s="387"/>
      <c r="REB87" s="387"/>
      <c r="REC87" s="383"/>
      <c r="RED87" s="384"/>
      <c r="REE87" s="28"/>
      <c r="REF87" s="385"/>
      <c r="REG87" s="396"/>
      <c r="REH87" s="392"/>
      <c r="REI87" s="135"/>
      <c r="REJ87" s="135"/>
      <c r="REK87" s="386"/>
      <c r="REL87" s="135"/>
      <c r="REM87" s="387"/>
      <c r="REN87" s="387"/>
      <c r="REO87" s="383"/>
      <c r="REP87" s="384"/>
      <c r="REQ87" s="28"/>
      <c r="RER87" s="385"/>
      <c r="RES87" s="396"/>
      <c r="RET87" s="392"/>
      <c r="REU87" s="135"/>
      <c r="REV87" s="135"/>
      <c r="REW87" s="386"/>
      <c r="REX87" s="135"/>
      <c r="REY87" s="387"/>
      <c r="REZ87" s="387"/>
      <c r="RFA87" s="383"/>
      <c r="RFB87" s="384"/>
      <c r="RFC87" s="28"/>
      <c r="RFD87" s="385"/>
      <c r="RFE87" s="396"/>
      <c r="RFF87" s="392"/>
      <c r="RFG87" s="135"/>
      <c r="RFH87" s="135"/>
      <c r="RFI87" s="386"/>
      <c r="RFJ87" s="135"/>
      <c r="RFK87" s="387"/>
      <c r="RFL87" s="387"/>
      <c r="RFM87" s="383"/>
      <c r="RFN87" s="384"/>
      <c r="RFO87" s="28"/>
      <c r="RFP87" s="385"/>
      <c r="RFQ87" s="396"/>
      <c r="RFR87" s="392"/>
      <c r="RFS87" s="135"/>
      <c r="RFT87" s="135"/>
      <c r="RFU87" s="386"/>
      <c r="RFV87" s="135"/>
      <c r="RFW87" s="387"/>
      <c r="RFX87" s="387"/>
      <c r="RFY87" s="383"/>
      <c r="RFZ87" s="384"/>
      <c r="RGA87" s="28"/>
      <c r="RGB87" s="385"/>
      <c r="RGC87" s="396"/>
      <c r="RGD87" s="392"/>
      <c r="RGE87" s="135"/>
      <c r="RGF87" s="135"/>
      <c r="RGG87" s="386"/>
      <c r="RGH87" s="135"/>
      <c r="RGI87" s="387"/>
      <c r="RGJ87" s="387"/>
      <c r="RGK87" s="383"/>
      <c r="RGL87" s="384"/>
      <c r="RGM87" s="28"/>
      <c r="RGN87" s="385"/>
      <c r="RGO87" s="396"/>
      <c r="RGP87" s="392"/>
      <c r="RGQ87" s="135"/>
      <c r="RGR87" s="135"/>
      <c r="RGS87" s="386"/>
      <c r="RGT87" s="135"/>
      <c r="RGU87" s="387"/>
      <c r="RGV87" s="387"/>
      <c r="RGW87" s="383"/>
      <c r="RGX87" s="384"/>
      <c r="RGY87" s="28"/>
      <c r="RGZ87" s="385"/>
      <c r="RHA87" s="396"/>
      <c r="RHB87" s="392"/>
      <c r="RHC87" s="135"/>
      <c r="RHD87" s="135"/>
      <c r="RHE87" s="386"/>
      <c r="RHF87" s="135"/>
      <c r="RHG87" s="387"/>
      <c r="RHH87" s="387"/>
      <c r="RHI87" s="383"/>
      <c r="RHJ87" s="384"/>
      <c r="RHK87" s="28"/>
      <c r="RHL87" s="385"/>
      <c r="RHM87" s="396"/>
      <c r="RHN87" s="392"/>
      <c r="RHO87" s="135"/>
      <c r="RHP87" s="135"/>
      <c r="RHQ87" s="386"/>
      <c r="RHR87" s="135"/>
      <c r="RHS87" s="387"/>
      <c r="RHT87" s="387"/>
      <c r="RHU87" s="383"/>
      <c r="RHV87" s="384"/>
      <c r="RHW87" s="28"/>
      <c r="RHX87" s="385"/>
      <c r="RHY87" s="396"/>
      <c r="RHZ87" s="392"/>
      <c r="RIA87" s="135"/>
      <c r="RIB87" s="135"/>
      <c r="RIC87" s="386"/>
      <c r="RID87" s="135"/>
      <c r="RIE87" s="387"/>
      <c r="RIF87" s="387"/>
      <c r="RIG87" s="383"/>
      <c r="RIH87" s="384"/>
      <c r="RII87" s="28"/>
      <c r="RIJ87" s="385"/>
      <c r="RIK87" s="396"/>
      <c r="RIL87" s="392"/>
      <c r="RIM87" s="135"/>
      <c r="RIN87" s="135"/>
      <c r="RIO87" s="386"/>
      <c r="RIP87" s="135"/>
      <c r="RIQ87" s="387"/>
      <c r="RIR87" s="387"/>
      <c r="RIS87" s="383"/>
      <c r="RIT87" s="384"/>
      <c r="RIU87" s="28"/>
      <c r="RIV87" s="385"/>
      <c r="RIW87" s="396"/>
      <c r="RIX87" s="392"/>
      <c r="RIY87" s="135"/>
      <c r="RIZ87" s="135"/>
      <c r="RJA87" s="386"/>
      <c r="RJB87" s="135"/>
      <c r="RJC87" s="387"/>
      <c r="RJD87" s="387"/>
      <c r="RJE87" s="383"/>
      <c r="RJF87" s="384"/>
      <c r="RJG87" s="28"/>
      <c r="RJH87" s="385"/>
      <c r="RJI87" s="396"/>
      <c r="RJJ87" s="392"/>
      <c r="RJK87" s="135"/>
      <c r="RJL87" s="135"/>
      <c r="RJM87" s="386"/>
      <c r="RJN87" s="135"/>
      <c r="RJO87" s="387"/>
      <c r="RJP87" s="387"/>
      <c r="RJQ87" s="383"/>
      <c r="RJR87" s="384"/>
      <c r="RJS87" s="28"/>
      <c r="RJT87" s="385"/>
      <c r="RJU87" s="396"/>
      <c r="RJV87" s="392"/>
      <c r="RJW87" s="135"/>
      <c r="RJX87" s="135"/>
      <c r="RJY87" s="386"/>
      <c r="RJZ87" s="135"/>
      <c r="RKA87" s="387"/>
      <c r="RKB87" s="387"/>
      <c r="RKC87" s="383"/>
      <c r="RKD87" s="384"/>
      <c r="RKE87" s="28"/>
      <c r="RKF87" s="385"/>
      <c r="RKG87" s="396"/>
      <c r="RKH87" s="392"/>
      <c r="RKI87" s="135"/>
      <c r="RKJ87" s="135"/>
      <c r="RKK87" s="386"/>
      <c r="RKL87" s="135"/>
      <c r="RKM87" s="387"/>
      <c r="RKN87" s="387"/>
      <c r="RKO87" s="383"/>
      <c r="RKP87" s="384"/>
      <c r="RKQ87" s="28"/>
      <c r="RKR87" s="385"/>
      <c r="RKS87" s="396"/>
      <c r="RKT87" s="392"/>
      <c r="RKU87" s="135"/>
      <c r="RKV87" s="135"/>
      <c r="RKW87" s="386"/>
      <c r="RKX87" s="135"/>
      <c r="RKY87" s="387"/>
      <c r="RKZ87" s="387"/>
      <c r="RLA87" s="383"/>
      <c r="RLB87" s="384"/>
      <c r="RLC87" s="28"/>
      <c r="RLD87" s="385"/>
      <c r="RLE87" s="396"/>
      <c r="RLF87" s="392"/>
      <c r="RLG87" s="135"/>
      <c r="RLH87" s="135"/>
      <c r="RLI87" s="386"/>
      <c r="RLJ87" s="135"/>
      <c r="RLK87" s="387"/>
      <c r="RLL87" s="387"/>
      <c r="RLM87" s="383"/>
      <c r="RLN87" s="384"/>
      <c r="RLO87" s="28"/>
      <c r="RLP87" s="385"/>
      <c r="RLQ87" s="396"/>
      <c r="RLR87" s="392"/>
      <c r="RLS87" s="135"/>
      <c r="RLT87" s="135"/>
      <c r="RLU87" s="386"/>
      <c r="RLV87" s="135"/>
      <c r="RLW87" s="387"/>
      <c r="RLX87" s="387"/>
      <c r="RLY87" s="383"/>
      <c r="RLZ87" s="384"/>
      <c r="RMA87" s="28"/>
      <c r="RMB87" s="385"/>
      <c r="RMC87" s="396"/>
      <c r="RMD87" s="392"/>
      <c r="RME87" s="135"/>
      <c r="RMF87" s="135"/>
      <c r="RMG87" s="386"/>
      <c r="RMH87" s="135"/>
      <c r="RMI87" s="387"/>
      <c r="RMJ87" s="387"/>
      <c r="RMK87" s="383"/>
      <c r="RML87" s="384"/>
      <c r="RMM87" s="28"/>
      <c r="RMN87" s="385"/>
      <c r="RMO87" s="396"/>
      <c r="RMP87" s="392"/>
      <c r="RMQ87" s="135"/>
      <c r="RMR87" s="135"/>
      <c r="RMS87" s="386"/>
      <c r="RMT87" s="135"/>
      <c r="RMU87" s="387"/>
      <c r="RMV87" s="387"/>
      <c r="RMW87" s="383"/>
      <c r="RMX87" s="384"/>
      <c r="RMY87" s="28"/>
      <c r="RMZ87" s="385"/>
      <c r="RNA87" s="396"/>
      <c r="RNB87" s="392"/>
      <c r="RNC87" s="135"/>
      <c r="RND87" s="135"/>
      <c r="RNE87" s="386"/>
      <c r="RNF87" s="135"/>
      <c r="RNG87" s="387"/>
      <c r="RNH87" s="387"/>
      <c r="RNI87" s="383"/>
      <c r="RNJ87" s="384"/>
      <c r="RNK87" s="28"/>
      <c r="RNL87" s="385"/>
      <c r="RNM87" s="396"/>
      <c r="RNN87" s="392"/>
      <c r="RNO87" s="135"/>
      <c r="RNP87" s="135"/>
      <c r="RNQ87" s="386"/>
      <c r="RNR87" s="135"/>
      <c r="RNS87" s="387"/>
      <c r="RNT87" s="387"/>
      <c r="RNU87" s="383"/>
      <c r="RNV87" s="384"/>
      <c r="RNW87" s="28"/>
      <c r="RNX87" s="385"/>
      <c r="RNY87" s="396"/>
      <c r="RNZ87" s="392"/>
      <c r="ROA87" s="135"/>
      <c r="ROB87" s="135"/>
      <c r="ROC87" s="386"/>
      <c r="ROD87" s="135"/>
      <c r="ROE87" s="387"/>
      <c r="ROF87" s="387"/>
      <c r="ROG87" s="383"/>
      <c r="ROH87" s="384"/>
      <c r="ROI87" s="28"/>
      <c r="ROJ87" s="385"/>
      <c r="ROK87" s="396"/>
      <c r="ROL87" s="392"/>
      <c r="ROM87" s="135"/>
      <c r="RON87" s="135"/>
      <c r="ROO87" s="386"/>
      <c r="ROP87" s="135"/>
      <c r="ROQ87" s="387"/>
      <c r="ROR87" s="387"/>
      <c r="ROS87" s="383"/>
      <c r="ROT87" s="384"/>
      <c r="ROU87" s="28"/>
      <c r="ROV87" s="385"/>
      <c r="ROW87" s="396"/>
      <c r="ROX87" s="392"/>
      <c r="ROY87" s="135"/>
      <c r="ROZ87" s="135"/>
      <c r="RPA87" s="386"/>
      <c r="RPB87" s="135"/>
      <c r="RPC87" s="387"/>
      <c r="RPD87" s="387"/>
      <c r="RPE87" s="383"/>
      <c r="RPF87" s="384"/>
      <c r="RPG87" s="28"/>
      <c r="RPH87" s="385"/>
      <c r="RPI87" s="396"/>
      <c r="RPJ87" s="392"/>
      <c r="RPK87" s="135"/>
      <c r="RPL87" s="135"/>
      <c r="RPM87" s="386"/>
      <c r="RPN87" s="135"/>
      <c r="RPO87" s="387"/>
      <c r="RPP87" s="387"/>
      <c r="RPQ87" s="383"/>
      <c r="RPR87" s="384"/>
      <c r="RPS87" s="28"/>
      <c r="RPT87" s="385"/>
      <c r="RPU87" s="396"/>
      <c r="RPV87" s="392"/>
      <c r="RPW87" s="135"/>
      <c r="RPX87" s="135"/>
      <c r="RPY87" s="386"/>
      <c r="RPZ87" s="135"/>
      <c r="RQA87" s="387"/>
      <c r="RQB87" s="387"/>
      <c r="RQC87" s="383"/>
      <c r="RQD87" s="384"/>
      <c r="RQE87" s="28"/>
      <c r="RQF87" s="385"/>
      <c r="RQG87" s="396"/>
      <c r="RQH87" s="392"/>
      <c r="RQI87" s="135"/>
      <c r="RQJ87" s="135"/>
      <c r="RQK87" s="386"/>
      <c r="RQL87" s="135"/>
      <c r="RQM87" s="387"/>
      <c r="RQN87" s="387"/>
      <c r="RQO87" s="383"/>
      <c r="RQP87" s="384"/>
      <c r="RQQ87" s="28"/>
      <c r="RQR87" s="385"/>
      <c r="RQS87" s="396"/>
      <c r="RQT87" s="392"/>
      <c r="RQU87" s="135"/>
      <c r="RQV87" s="135"/>
      <c r="RQW87" s="386"/>
      <c r="RQX87" s="135"/>
      <c r="RQY87" s="387"/>
      <c r="RQZ87" s="387"/>
      <c r="RRA87" s="383"/>
      <c r="RRB87" s="384"/>
      <c r="RRC87" s="28"/>
      <c r="RRD87" s="385"/>
      <c r="RRE87" s="396"/>
      <c r="RRF87" s="392"/>
      <c r="RRG87" s="135"/>
      <c r="RRH87" s="135"/>
      <c r="RRI87" s="386"/>
      <c r="RRJ87" s="135"/>
      <c r="RRK87" s="387"/>
      <c r="RRL87" s="387"/>
      <c r="RRM87" s="383"/>
      <c r="RRN87" s="384"/>
      <c r="RRO87" s="28"/>
      <c r="RRP87" s="385"/>
      <c r="RRQ87" s="396"/>
      <c r="RRR87" s="392"/>
      <c r="RRS87" s="135"/>
      <c r="RRT87" s="135"/>
      <c r="RRU87" s="386"/>
      <c r="RRV87" s="135"/>
      <c r="RRW87" s="387"/>
      <c r="RRX87" s="387"/>
      <c r="RRY87" s="383"/>
      <c r="RRZ87" s="384"/>
      <c r="RSA87" s="28"/>
      <c r="RSB87" s="385"/>
      <c r="RSC87" s="396"/>
      <c r="RSD87" s="392"/>
      <c r="RSE87" s="135"/>
      <c r="RSF87" s="135"/>
      <c r="RSG87" s="386"/>
      <c r="RSH87" s="135"/>
      <c r="RSI87" s="387"/>
      <c r="RSJ87" s="387"/>
      <c r="RSK87" s="383"/>
      <c r="RSL87" s="384"/>
      <c r="RSM87" s="28"/>
      <c r="RSN87" s="385"/>
      <c r="RSO87" s="396"/>
      <c r="RSP87" s="392"/>
      <c r="RSQ87" s="135"/>
      <c r="RSR87" s="135"/>
      <c r="RSS87" s="386"/>
      <c r="RST87" s="135"/>
      <c r="RSU87" s="387"/>
      <c r="RSV87" s="387"/>
      <c r="RSW87" s="383"/>
      <c r="RSX87" s="384"/>
      <c r="RSY87" s="28"/>
      <c r="RSZ87" s="385"/>
      <c r="RTA87" s="396"/>
      <c r="RTB87" s="392"/>
      <c r="RTC87" s="135"/>
      <c r="RTD87" s="135"/>
      <c r="RTE87" s="386"/>
      <c r="RTF87" s="135"/>
      <c r="RTG87" s="387"/>
      <c r="RTH87" s="387"/>
      <c r="RTI87" s="383"/>
      <c r="RTJ87" s="384"/>
      <c r="RTK87" s="28"/>
      <c r="RTL87" s="385"/>
      <c r="RTM87" s="396"/>
      <c r="RTN87" s="392"/>
      <c r="RTO87" s="135"/>
      <c r="RTP87" s="135"/>
      <c r="RTQ87" s="386"/>
      <c r="RTR87" s="135"/>
      <c r="RTS87" s="387"/>
      <c r="RTT87" s="387"/>
      <c r="RTU87" s="383"/>
      <c r="RTV87" s="384"/>
      <c r="RTW87" s="28"/>
      <c r="RTX87" s="385"/>
      <c r="RTY87" s="396"/>
      <c r="RTZ87" s="392"/>
      <c r="RUA87" s="135"/>
      <c r="RUB87" s="135"/>
      <c r="RUC87" s="386"/>
      <c r="RUD87" s="135"/>
      <c r="RUE87" s="387"/>
      <c r="RUF87" s="387"/>
      <c r="RUG87" s="383"/>
      <c r="RUH87" s="384"/>
      <c r="RUI87" s="28"/>
      <c r="RUJ87" s="385"/>
      <c r="RUK87" s="396"/>
      <c r="RUL87" s="392"/>
      <c r="RUM87" s="135"/>
      <c r="RUN87" s="135"/>
      <c r="RUO87" s="386"/>
      <c r="RUP87" s="135"/>
      <c r="RUQ87" s="387"/>
      <c r="RUR87" s="387"/>
      <c r="RUS87" s="383"/>
      <c r="RUT87" s="384"/>
      <c r="RUU87" s="28"/>
      <c r="RUV87" s="385"/>
      <c r="RUW87" s="396"/>
      <c r="RUX87" s="392"/>
      <c r="RUY87" s="135"/>
      <c r="RUZ87" s="135"/>
      <c r="RVA87" s="386"/>
      <c r="RVB87" s="135"/>
      <c r="RVC87" s="387"/>
      <c r="RVD87" s="387"/>
      <c r="RVE87" s="383"/>
      <c r="RVF87" s="384"/>
      <c r="RVG87" s="28"/>
      <c r="RVH87" s="385"/>
      <c r="RVI87" s="396"/>
      <c r="RVJ87" s="392"/>
      <c r="RVK87" s="135"/>
      <c r="RVL87" s="135"/>
      <c r="RVM87" s="386"/>
      <c r="RVN87" s="135"/>
      <c r="RVO87" s="387"/>
      <c r="RVP87" s="387"/>
      <c r="RVQ87" s="383"/>
      <c r="RVR87" s="384"/>
      <c r="RVS87" s="28"/>
      <c r="RVT87" s="385"/>
      <c r="RVU87" s="396"/>
      <c r="RVV87" s="392"/>
      <c r="RVW87" s="135"/>
      <c r="RVX87" s="135"/>
      <c r="RVY87" s="386"/>
      <c r="RVZ87" s="135"/>
      <c r="RWA87" s="387"/>
      <c r="RWB87" s="387"/>
      <c r="RWC87" s="383"/>
      <c r="RWD87" s="384"/>
      <c r="RWE87" s="28"/>
      <c r="RWF87" s="385"/>
      <c r="RWG87" s="396"/>
      <c r="RWH87" s="392"/>
      <c r="RWI87" s="135"/>
      <c r="RWJ87" s="135"/>
      <c r="RWK87" s="386"/>
      <c r="RWL87" s="135"/>
      <c r="RWM87" s="387"/>
      <c r="RWN87" s="387"/>
      <c r="RWO87" s="383"/>
      <c r="RWP87" s="384"/>
      <c r="RWQ87" s="28"/>
      <c r="RWR87" s="385"/>
      <c r="RWS87" s="396"/>
      <c r="RWT87" s="392"/>
      <c r="RWU87" s="135"/>
      <c r="RWV87" s="135"/>
      <c r="RWW87" s="386"/>
      <c r="RWX87" s="135"/>
      <c r="RWY87" s="387"/>
      <c r="RWZ87" s="387"/>
      <c r="RXA87" s="383"/>
      <c r="RXB87" s="384"/>
      <c r="RXC87" s="28"/>
      <c r="RXD87" s="385"/>
      <c r="RXE87" s="396"/>
      <c r="RXF87" s="392"/>
      <c r="RXG87" s="135"/>
      <c r="RXH87" s="135"/>
      <c r="RXI87" s="386"/>
      <c r="RXJ87" s="135"/>
      <c r="RXK87" s="387"/>
      <c r="RXL87" s="387"/>
      <c r="RXM87" s="383"/>
      <c r="RXN87" s="384"/>
      <c r="RXO87" s="28"/>
      <c r="RXP87" s="385"/>
      <c r="RXQ87" s="396"/>
      <c r="RXR87" s="392"/>
      <c r="RXS87" s="135"/>
      <c r="RXT87" s="135"/>
      <c r="RXU87" s="386"/>
      <c r="RXV87" s="135"/>
      <c r="RXW87" s="387"/>
      <c r="RXX87" s="387"/>
      <c r="RXY87" s="383"/>
      <c r="RXZ87" s="384"/>
      <c r="RYA87" s="28"/>
      <c r="RYB87" s="385"/>
      <c r="RYC87" s="396"/>
      <c r="RYD87" s="392"/>
      <c r="RYE87" s="135"/>
      <c r="RYF87" s="135"/>
      <c r="RYG87" s="386"/>
      <c r="RYH87" s="135"/>
      <c r="RYI87" s="387"/>
      <c r="RYJ87" s="387"/>
      <c r="RYK87" s="383"/>
      <c r="RYL87" s="384"/>
      <c r="RYM87" s="28"/>
      <c r="RYN87" s="385"/>
      <c r="RYO87" s="396"/>
      <c r="RYP87" s="392"/>
      <c r="RYQ87" s="135"/>
      <c r="RYR87" s="135"/>
      <c r="RYS87" s="386"/>
      <c r="RYT87" s="135"/>
      <c r="RYU87" s="387"/>
      <c r="RYV87" s="387"/>
      <c r="RYW87" s="383"/>
      <c r="RYX87" s="384"/>
      <c r="RYY87" s="28"/>
      <c r="RYZ87" s="385"/>
      <c r="RZA87" s="396"/>
      <c r="RZB87" s="392"/>
      <c r="RZC87" s="135"/>
      <c r="RZD87" s="135"/>
      <c r="RZE87" s="386"/>
      <c r="RZF87" s="135"/>
      <c r="RZG87" s="387"/>
      <c r="RZH87" s="387"/>
      <c r="RZI87" s="383"/>
      <c r="RZJ87" s="384"/>
      <c r="RZK87" s="28"/>
      <c r="RZL87" s="385"/>
      <c r="RZM87" s="396"/>
      <c r="RZN87" s="392"/>
      <c r="RZO87" s="135"/>
      <c r="RZP87" s="135"/>
      <c r="RZQ87" s="386"/>
      <c r="RZR87" s="135"/>
      <c r="RZS87" s="387"/>
      <c r="RZT87" s="387"/>
      <c r="RZU87" s="383"/>
      <c r="RZV87" s="384"/>
      <c r="RZW87" s="28"/>
      <c r="RZX87" s="385"/>
      <c r="RZY87" s="396"/>
      <c r="RZZ87" s="392"/>
      <c r="SAA87" s="135"/>
      <c r="SAB87" s="135"/>
      <c r="SAC87" s="386"/>
      <c r="SAD87" s="135"/>
      <c r="SAE87" s="387"/>
      <c r="SAF87" s="387"/>
      <c r="SAG87" s="383"/>
      <c r="SAH87" s="384"/>
      <c r="SAI87" s="28"/>
      <c r="SAJ87" s="385"/>
      <c r="SAK87" s="396"/>
      <c r="SAL87" s="392"/>
      <c r="SAM87" s="135"/>
      <c r="SAN87" s="135"/>
      <c r="SAO87" s="386"/>
      <c r="SAP87" s="135"/>
      <c r="SAQ87" s="387"/>
      <c r="SAR87" s="387"/>
      <c r="SAS87" s="383"/>
      <c r="SAT87" s="384"/>
      <c r="SAU87" s="28"/>
      <c r="SAV87" s="385"/>
      <c r="SAW87" s="396"/>
      <c r="SAX87" s="392"/>
      <c r="SAY87" s="135"/>
      <c r="SAZ87" s="135"/>
      <c r="SBA87" s="386"/>
      <c r="SBB87" s="135"/>
      <c r="SBC87" s="387"/>
      <c r="SBD87" s="387"/>
      <c r="SBE87" s="383"/>
      <c r="SBF87" s="384"/>
      <c r="SBG87" s="28"/>
      <c r="SBH87" s="385"/>
      <c r="SBI87" s="396"/>
      <c r="SBJ87" s="392"/>
      <c r="SBK87" s="135"/>
      <c r="SBL87" s="135"/>
      <c r="SBM87" s="386"/>
      <c r="SBN87" s="135"/>
      <c r="SBO87" s="387"/>
      <c r="SBP87" s="387"/>
      <c r="SBQ87" s="383"/>
      <c r="SBR87" s="384"/>
      <c r="SBS87" s="28"/>
      <c r="SBT87" s="385"/>
      <c r="SBU87" s="396"/>
      <c r="SBV87" s="392"/>
      <c r="SBW87" s="135"/>
      <c r="SBX87" s="135"/>
      <c r="SBY87" s="386"/>
      <c r="SBZ87" s="135"/>
      <c r="SCA87" s="387"/>
      <c r="SCB87" s="387"/>
      <c r="SCC87" s="383"/>
      <c r="SCD87" s="384"/>
      <c r="SCE87" s="28"/>
      <c r="SCF87" s="385"/>
      <c r="SCG87" s="396"/>
      <c r="SCH87" s="392"/>
      <c r="SCI87" s="135"/>
      <c r="SCJ87" s="135"/>
      <c r="SCK87" s="386"/>
      <c r="SCL87" s="135"/>
      <c r="SCM87" s="387"/>
      <c r="SCN87" s="387"/>
      <c r="SCO87" s="383"/>
      <c r="SCP87" s="384"/>
      <c r="SCQ87" s="28"/>
      <c r="SCR87" s="385"/>
      <c r="SCS87" s="396"/>
      <c r="SCT87" s="392"/>
      <c r="SCU87" s="135"/>
      <c r="SCV87" s="135"/>
      <c r="SCW87" s="386"/>
      <c r="SCX87" s="135"/>
      <c r="SCY87" s="387"/>
      <c r="SCZ87" s="387"/>
      <c r="SDA87" s="383"/>
      <c r="SDB87" s="384"/>
      <c r="SDC87" s="28"/>
      <c r="SDD87" s="385"/>
      <c r="SDE87" s="396"/>
      <c r="SDF87" s="392"/>
      <c r="SDG87" s="135"/>
      <c r="SDH87" s="135"/>
      <c r="SDI87" s="386"/>
      <c r="SDJ87" s="135"/>
      <c r="SDK87" s="387"/>
      <c r="SDL87" s="387"/>
      <c r="SDM87" s="383"/>
      <c r="SDN87" s="384"/>
      <c r="SDO87" s="28"/>
      <c r="SDP87" s="385"/>
      <c r="SDQ87" s="396"/>
      <c r="SDR87" s="392"/>
      <c r="SDS87" s="135"/>
      <c r="SDT87" s="135"/>
      <c r="SDU87" s="386"/>
      <c r="SDV87" s="135"/>
      <c r="SDW87" s="387"/>
      <c r="SDX87" s="387"/>
      <c r="SDY87" s="383"/>
      <c r="SDZ87" s="384"/>
      <c r="SEA87" s="28"/>
      <c r="SEB87" s="385"/>
      <c r="SEC87" s="396"/>
      <c r="SED87" s="392"/>
      <c r="SEE87" s="135"/>
      <c r="SEF87" s="135"/>
      <c r="SEG87" s="386"/>
      <c r="SEH87" s="135"/>
      <c r="SEI87" s="387"/>
      <c r="SEJ87" s="387"/>
      <c r="SEK87" s="383"/>
      <c r="SEL87" s="384"/>
      <c r="SEM87" s="28"/>
      <c r="SEN87" s="385"/>
      <c r="SEO87" s="396"/>
      <c r="SEP87" s="392"/>
      <c r="SEQ87" s="135"/>
      <c r="SER87" s="135"/>
      <c r="SES87" s="386"/>
      <c r="SET87" s="135"/>
      <c r="SEU87" s="387"/>
      <c r="SEV87" s="387"/>
      <c r="SEW87" s="383"/>
      <c r="SEX87" s="384"/>
      <c r="SEY87" s="28"/>
      <c r="SEZ87" s="385"/>
      <c r="SFA87" s="396"/>
      <c r="SFB87" s="392"/>
      <c r="SFC87" s="135"/>
      <c r="SFD87" s="135"/>
      <c r="SFE87" s="386"/>
      <c r="SFF87" s="135"/>
      <c r="SFG87" s="387"/>
      <c r="SFH87" s="387"/>
      <c r="SFI87" s="383"/>
      <c r="SFJ87" s="384"/>
      <c r="SFK87" s="28"/>
      <c r="SFL87" s="385"/>
      <c r="SFM87" s="396"/>
      <c r="SFN87" s="392"/>
      <c r="SFO87" s="135"/>
      <c r="SFP87" s="135"/>
      <c r="SFQ87" s="386"/>
      <c r="SFR87" s="135"/>
      <c r="SFS87" s="387"/>
      <c r="SFT87" s="387"/>
      <c r="SFU87" s="383"/>
      <c r="SFV87" s="384"/>
      <c r="SFW87" s="28"/>
      <c r="SFX87" s="385"/>
      <c r="SFY87" s="396"/>
      <c r="SFZ87" s="392"/>
      <c r="SGA87" s="135"/>
      <c r="SGB87" s="135"/>
      <c r="SGC87" s="386"/>
      <c r="SGD87" s="135"/>
      <c r="SGE87" s="387"/>
      <c r="SGF87" s="387"/>
      <c r="SGG87" s="383"/>
      <c r="SGH87" s="384"/>
      <c r="SGI87" s="28"/>
      <c r="SGJ87" s="385"/>
      <c r="SGK87" s="396"/>
      <c r="SGL87" s="392"/>
      <c r="SGM87" s="135"/>
      <c r="SGN87" s="135"/>
      <c r="SGO87" s="386"/>
      <c r="SGP87" s="135"/>
      <c r="SGQ87" s="387"/>
      <c r="SGR87" s="387"/>
      <c r="SGS87" s="383"/>
      <c r="SGT87" s="384"/>
      <c r="SGU87" s="28"/>
      <c r="SGV87" s="385"/>
      <c r="SGW87" s="396"/>
      <c r="SGX87" s="392"/>
      <c r="SGY87" s="135"/>
      <c r="SGZ87" s="135"/>
      <c r="SHA87" s="386"/>
      <c r="SHB87" s="135"/>
      <c r="SHC87" s="387"/>
      <c r="SHD87" s="387"/>
      <c r="SHE87" s="383"/>
      <c r="SHF87" s="384"/>
      <c r="SHG87" s="28"/>
      <c r="SHH87" s="385"/>
      <c r="SHI87" s="396"/>
      <c r="SHJ87" s="392"/>
      <c r="SHK87" s="135"/>
      <c r="SHL87" s="135"/>
      <c r="SHM87" s="386"/>
      <c r="SHN87" s="135"/>
      <c r="SHO87" s="387"/>
      <c r="SHP87" s="387"/>
      <c r="SHQ87" s="383"/>
      <c r="SHR87" s="384"/>
      <c r="SHS87" s="28"/>
      <c r="SHT87" s="385"/>
      <c r="SHU87" s="396"/>
      <c r="SHV87" s="392"/>
      <c r="SHW87" s="135"/>
      <c r="SHX87" s="135"/>
      <c r="SHY87" s="386"/>
      <c r="SHZ87" s="135"/>
      <c r="SIA87" s="387"/>
      <c r="SIB87" s="387"/>
      <c r="SIC87" s="383"/>
      <c r="SID87" s="384"/>
      <c r="SIE87" s="28"/>
      <c r="SIF87" s="385"/>
      <c r="SIG87" s="396"/>
      <c r="SIH87" s="392"/>
      <c r="SII87" s="135"/>
      <c r="SIJ87" s="135"/>
      <c r="SIK87" s="386"/>
      <c r="SIL87" s="135"/>
      <c r="SIM87" s="387"/>
      <c r="SIN87" s="387"/>
      <c r="SIO87" s="383"/>
      <c r="SIP87" s="384"/>
      <c r="SIQ87" s="28"/>
      <c r="SIR87" s="385"/>
      <c r="SIS87" s="396"/>
      <c r="SIT87" s="392"/>
      <c r="SIU87" s="135"/>
      <c r="SIV87" s="135"/>
      <c r="SIW87" s="386"/>
      <c r="SIX87" s="135"/>
      <c r="SIY87" s="387"/>
      <c r="SIZ87" s="387"/>
      <c r="SJA87" s="383"/>
      <c r="SJB87" s="384"/>
      <c r="SJC87" s="28"/>
      <c r="SJD87" s="385"/>
      <c r="SJE87" s="396"/>
      <c r="SJF87" s="392"/>
      <c r="SJG87" s="135"/>
      <c r="SJH87" s="135"/>
      <c r="SJI87" s="386"/>
      <c r="SJJ87" s="135"/>
      <c r="SJK87" s="387"/>
      <c r="SJL87" s="387"/>
      <c r="SJM87" s="383"/>
      <c r="SJN87" s="384"/>
      <c r="SJO87" s="28"/>
      <c r="SJP87" s="385"/>
      <c r="SJQ87" s="396"/>
      <c r="SJR87" s="392"/>
      <c r="SJS87" s="135"/>
      <c r="SJT87" s="135"/>
      <c r="SJU87" s="386"/>
      <c r="SJV87" s="135"/>
      <c r="SJW87" s="387"/>
      <c r="SJX87" s="387"/>
      <c r="SJY87" s="383"/>
      <c r="SJZ87" s="384"/>
      <c r="SKA87" s="28"/>
      <c r="SKB87" s="385"/>
      <c r="SKC87" s="396"/>
      <c r="SKD87" s="392"/>
      <c r="SKE87" s="135"/>
      <c r="SKF87" s="135"/>
      <c r="SKG87" s="386"/>
      <c r="SKH87" s="135"/>
      <c r="SKI87" s="387"/>
      <c r="SKJ87" s="387"/>
      <c r="SKK87" s="383"/>
      <c r="SKL87" s="384"/>
      <c r="SKM87" s="28"/>
      <c r="SKN87" s="385"/>
      <c r="SKO87" s="396"/>
      <c r="SKP87" s="392"/>
      <c r="SKQ87" s="135"/>
      <c r="SKR87" s="135"/>
      <c r="SKS87" s="386"/>
      <c r="SKT87" s="135"/>
      <c r="SKU87" s="387"/>
      <c r="SKV87" s="387"/>
      <c r="SKW87" s="383"/>
      <c r="SKX87" s="384"/>
      <c r="SKY87" s="28"/>
      <c r="SKZ87" s="385"/>
      <c r="SLA87" s="396"/>
      <c r="SLB87" s="392"/>
      <c r="SLC87" s="135"/>
      <c r="SLD87" s="135"/>
      <c r="SLE87" s="386"/>
      <c r="SLF87" s="135"/>
      <c r="SLG87" s="387"/>
      <c r="SLH87" s="387"/>
      <c r="SLI87" s="383"/>
      <c r="SLJ87" s="384"/>
      <c r="SLK87" s="28"/>
      <c r="SLL87" s="385"/>
      <c r="SLM87" s="396"/>
      <c r="SLN87" s="392"/>
      <c r="SLO87" s="135"/>
      <c r="SLP87" s="135"/>
      <c r="SLQ87" s="386"/>
      <c r="SLR87" s="135"/>
      <c r="SLS87" s="387"/>
      <c r="SLT87" s="387"/>
      <c r="SLU87" s="383"/>
      <c r="SLV87" s="384"/>
      <c r="SLW87" s="28"/>
      <c r="SLX87" s="385"/>
      <c r="SLY87" s="396"/>
      <c r="SLZ87" s="392"/>
      <c r="SMA87" s="135"/>
      <c r="SMB87" s="135"/>
      <c r="SMC87" s="386"/>
      <c r="SMD87" s="135"/>
      <c r="SME87" s="387"/>
      <c r="SMF87" s="387"/>
      <c r="SMG87" s="383"/>
      <c r="SMH87" s="384"/>
      <c r="SMI87" s="28"/>
      <c r="SMJ87" s="385"/>
      <c r="SMK87" s="396"/>
      <c r="SML87" s="392"/>
      <c r="SMM87" s="135"/>
      <c r="SMN87" s="135"/>
      <c r="SMO87" s="386"/>
      <c r="SMP87" s="135"/>
      <c r="SMQ87" s="387"/>
      <c r="SMR87" s="387"/>
      <c r="SMS87" s="383"/>
      <c r="SMT87" s="384"/>
      <c r="SMU87" s="28"/>
      <c r="SMV87" s="385"/>
      <c r="SMW87" s="396"/>
      <c r="SMX87" s="392"/>
      <c r="SMY87" s="135"/>
      <c r="SMZ87" s="135"/>
      <c r="SNA87" s="386"/>
      <c r="SNB87" s="135"/>
      <c r="SNC87" s="387"/>
      <c r="SND87" s="387"/>
      <c r="SNE87" s="383"/>
      <c r="SNF87" s="384"/>
      <c r="SNG87" s="28"/>
      <c r="SNH87" s="385"/>
      <c r="SNI87" s="396"/>
      <c r="SNJ87" s="392"/>
      <c r="SNK87" s="135"/>
      <c r="SNL87" s="135"/>
      <c r="SNM87" s="386"/>
      <c r="SNN87" s="135"/>
      <c r="SNO87" s="387"/>
      <c r="SNP87" s="387"/>
      <c r="SNQ87" s="383"/>
      <c r="SNR87" s="384"/>
      <c r="SNS87" s="28"/>
      <c r="SNT87" s="385"/>
      <c r="SNU87" s="396"/>
      <c r="SNV87" s="392"/>
      <c r="SNW87" s="135"/>
      <c r="SNX87" s="135"/>
      <c r="SNY87" s="386"/>
      <c r="SNZ87" s="135"/>
      <c r="SOA87" s="387"/>
      <c r="SOB87" s="387"/>
      <c r="SOC87" s="383"/>
      <c r="SOD87" s="384"/>
      <c r="SOE87" s="28"/>
      <c r="SOF87" s="385"/>
      <c r="SOG87" s="396"/>
      <c r="SOH87" s="392"/>
      <c r="SOI87" s="135"/>
      <c r="SOJ87" s="135"/>
      <c r="SOK87" s="386"/>
      <c r="SOL87" s="135"/>
      <c r="SOM87" s="387"/>
      <c r="SON87" s="387"/>
      <c r="SOO87" s="383"/>
      <c r="SOP87" s="384"/>
      <c r="SOQ87" s="28"/>
      <c r="SOR87" s="385"/>
      <c r="SOS87" s="396"/>
      <c r="SOT87" s="392"/>
      <c r="SOU87" s="135"/>
      <c r="SOV87" s="135"/>
      <c r="SOW87" s="386"/>
      <c r="SOX87" s="135"/>
      <c r="SOY87" s="387"/>
      <c r="SOZ87" s="387"/>
      <c r="SPA87" s="383"/>
      <c r="SPB87" s="384"/>
      <c r="SPC87" s="28"/>
      <c r="SPD87" s="385"/>
      <c r="SPE87" s="396"/>
      <c r="SPF87" s="392"/>
      <c r="SPG87" s="135"/>
      <c r="SPH87" s="135"/>
      <c r="SPI87" s="386"/>
      <c r="SPJ87" s="135"/>
      <c r="SPK87" s="387"/>
      <c r="SPL87" s="387"/>
      <c r="SPM87" s="383"/>
      <c r="SPN87" s="384"/>
      <c r="SPO87" s="28"/>
      <c r="SPP87" s="385"/>
      <c r="SPQ87" s="396"/>
      <c r="SPR87" s="392"/>
      <c r="SPS87" s="135"/>
      <c r="SPT87" s="135"/>
      <c r="SPU87" s="386"/>
      <c r="SPV87" s="135"/>
      <c r="SPW87" s="387"/>
      <c r="SPX87" s="387"/>
      <c r="SPY87" s="383"/>
      <c r="SPZ87" s="384"/>
      <c r="SQA87" s="28"/>
      <c r="SQB87" s="385"/>
      <c r="SQC87" s="396"/>
      <c r="SQD87" s="392"/>
      <c r="SQE87" s="135"/>
      <c r="SQF87" s="135"/>
      <c r="SQG87" s="386"/>
      <c r="SQH87" s="135"/>
      <c r="SQI87" s="387"/>
      <c r="SQJ87" s="387"/>
      <c r="SQK87" s="383"/>
      <c r="SQL87" s="384"/>
      <c r="SQM87" s="28"/>
      <c r="SQN87" s="385"/>
      <c r="SQO87" s="396"/>
      <c r="SQP87" s="392"/>
      <c r="SQQ87" s="135"/>
      <c r="SQR87" s="135"/>
      <c r="SQS87" s="386"/>
      <c r="SQT87" s="135"/>
      <c r="SQU87" s="387"/>
      <c r="SQV87" s="387"/>
      <c r="SQW87" s="383"/>
      <c r="SQX87" s="384"/>
      <c r="SQY87" s="28"/>
      <c r="SQZ87" s="385"/>
      <c r="SRA87" s="396"/>
      <c r="SRB87" s="392"/>
      <c r="SRC87" s="135"/>
      <c r="SRD87" s="135"/>
      <c r="SRE87" s="386"/>
      <c r="SRF87" s="135"/>
      <c r="SRG87" s="387"/>
      <c r="SRH87" s="387"/>
      <c r="SRI87" s="383"/>
      <c r="SRJ87" s="384"/>
      <c r="SRK87" s="28"/>
      <c r="SRL87" s="385"/>
      <c r="SRM87" s="396"/>
      <c r="SRN87" s="392"/>
      <c r="SRO87" s="135"/>
      <c r="SRP87" s="135"/>
      <c r="SRQ87" s="386"/>
      <c r="SRR87" s="135"/>
      <c r="SRS87" s="387"/>
      <c r="SRT87" s="387"/>
      <c r="SRU87" s="383"/>
      <c r="SRV87" s="384"/>
      <c r="SRW87" s="28"/>
      <c r="SRX87" s="385"/>
      <c r="SRY87" s="396"/>
      <c r="SRZ87" s="392"/>
      <c r="SSA87" s="135"/>
      <c r="SSB87" s="135"/>
      <c r="SSC87" s="386"/>
      <c r="SSD87" s="135"/>
      <c r="SSE87" s="387"/>
      <c r="SSF87" s="387"/>
      <c r="SSG87" s="383"/>
      <c r="SSH87" s="384"/>
      <c r="SSI87" s="28"/>
      <c r="SSJ87" s="385"/>
      <c r="SSK87" s="396"/>
      <c r="SSL87" s="392"/>
      <c r="SSM87" s="135"/>
      <c r="SSN87" s="135"/>
      <c r="SSO87" s="386"/>
      <c r="SSP87" s="135"/>
      <c r="SSQ87" s="387"/>
      <c r="SSR87" s="387"/>
      <c r="SSS87" s="383"/>
      <c r="SST87" s="384"/>
      <c r="SSU87" s="28"/>
      <c r="SSV87" s="385"/>
      <c r="SSW87" s="396"/>
      <c r="SSX87" s="392"/>
      <c r="SSY87" s="135"/>
      <c r="SSZ87" s="135"/>
      <c r="STA87" s="386"/>
      <c r="STB87" s="135"/>
      <c r="STC87" s="387"/>
      <c r="STD87" s="387"/>
      <c r="STE87" s="383"/>
      <c r="STF87" s="384"/>
      <c r="STG87" s="28"/>
      <c r="STH87" s="385"/>
      <c r="STI87" s="396"/>
      <c r="STJ87" s="392"/>
      <c r="STK87" s="135"/>
      <c r="STL87" s="135"/>
      <c r="STM87" s="386"/>
      <c r="STN87" s="135"/>
      <c r="STO87" s="387"/>
      <c r="STP87" s="387"/>
      <c r="STQ87" s="383"/>
      <c r="STR87" s="384"/>
      <c r="STS87" s="28"/>
      <c r="STT87" s="385"/>
      <c r="STU87" s="396"/>
      <c r="STV87" s="392"/>
      <c r="STW87" s="135"/>
      <c r="STX87" s="135"/>
      <c r="STY87" s="386"/>
      <c r="STZ87" s="135"/>
      <c r="SUA87" s="387"/>
      <c r="SUB87" s="387"/>
      <c r="SUC87" s="383"/>
      <c r="SUD87" s="384"/>
      <c r="SUE87" s="28"/>
      <c r="SUF87" s="385"/>
      <c r="SUG87" s="396"/>
      <c r="SUH87" s="392"/>
      <c r="SUI87" s="135"/>
      <c r="SUJ87" s="135"/>
      <c r="SUK87" s="386"/>
      <c r="SUL87" s="135"/>
      <c r="SUM87" s="387"/>
      <c r="SUN87" s="387"/>
      <c r="SUO87" s="383"/>
      <c r="SUP87" s="384"/>
      <c r="SUQ87" s="28"/>
      <c r="SUR87" s="385"/>
      <c r="SUS87" s="396"/>
      <c r="SUT87" s="392"/>
      <c r="SUU87" s="135"/>
      <c r="SUV87" s="135"/>
      <c r="SUW87" s="386"/>
      <c r="SUX87" s="135"/>
      <c r="SUY87" s="387"/>
      <c r="SUZ87" s="387"/>
      <c r="SVA87" s="383"/>
      <c r="SVB87" s="384"/>
      <c r="SVC87" s="28"/>
      <c r="SVD87" s="385"/>
      <c r="SVE87" s="396"/>
      <c r="SVF87" s="392"/>
      <c r="SVG87" s="135"/>
      <c r="SVH87" s="135"/>
      <c r="SVI87" s="386"/>
      <c r="SVJ87" s="135"/>
      <c r="SVK87" s="387"/>
      <c r="SVL87" s="387"/>
      <c r="SVM87" s="383"/>
      <c r="SVN87" s="384"/>
      <c r="SVO87" s="28"/>
      <c r="SVP87" s="385"/>
      <c r="SVQ87" s="396"/>
      <c r="SVR87" s="392"/>
      <c r="SVS87" s="135"/>
      <c r="SVT87" s="135"/>
      <c r="SVU87" s="386"/>
      <c r="SVV87" s="135"/>
      <c r="SVW87" s="387"/>
      <c r="SVX87" s="387"/>
      <c r="SVY87" s="383"/>
      <c r="SVZ87" s="384"/>
      <c r="SWA87" s="28"/>
      <c r="SWB87" s="385"/>
      <c r="SWC87" s="396"/>
      <c r="SWD87" s="392"/>
      <c r="SWE87" s="135"/>
      <c r="SWF87" s="135"/>
      <c r="SWG87" s="386"/>
      <c r="SWH87" s="135"/>
      <c r="SWI87" s="387"/>
      <c r="SWJ87" s="387"/>
      <c r="SWK87" s="383"/>
      <c r="SWL87" s="384"/>
      <c r="SWM87" s="28"/>
      <c r="SWN87" s="385"/>
      <c r="SWO87" s="396"/>
      <c r="SWP87" s="392"/>
      <c r="SWQ87" s="135"/>
      <c r="SWR87" s="135"/>
      <c r="SWS87" s="386"/>
      <c r="SWT87" s="135"/>
      <c r="SWU87" s="387"/>
      <c r="SWV87" s="387"/>
      <c r="SWW87" s="383"/>
      <c r="SWX87" s="384"/>
      <c r="SWY87" s="28"/>
      <c r="SWZ87" s="385"/>
      <c r="SXA87" s="396"/>
      <c r="SXB87" s="392"/>
      <c r="SXC87" s="135"/>
      <c r="SXD87" s="135"/>
      <c r="SXE87" s="386"/>
      <c r="SXF87" s="135"/>
      <c r="SXG87" s="387"/>
      <c r="SXH87" s="387"/>
      <c r="SXI87" s="383"/>
      <c r="SXJ87" s="384"/>
      <c r="SXK87" s="28"/>
      <c r="SXL87" s="385"/>
      <c r="SXM87" s="396"/>
      <c r="SXN87" s="392"/>
      <c r="SXO87" s="135"/>
      <c r="SXP87" s="135"/>
      <c r="SXQ87" s="386"/>
      <c r="SXR87" s="135"/>
      <c r="SXS87" s="387"/>
      <c r="SXT87" s="387"/>
      <c r="SXU87" s="383"/>
      <c r="SXV87" s="384"/>
      <c r="SXW87" s="28"/>
      <c r="SXX87" s="385"/>
      <c r="SXY87" s="396"/>
      <c r="SXZ87" s="392"/>
      <c r="SYA87" s="135"/>
      <c r="SYB87" s="135"/>
      <c r="SYC87" s="386"/>
      <c r="SYD87" s="135"/>
      <c r="SYE87" s="387"/>
      <c r="SYF87" s="387"/>
      <c r="SYG87" s="383"/>
      <c r="SYH87" s="384"/>
      <c r="SYI87" s="28"/>
      <c r="SYJ87" s="385"/>
      <c r="SYK87" s="396"/>
      <c r="SYL87" s="392"/>
      <c r="SYM87" s="135"/>
      <c r="SYN87" s="135"/>
      <c r="SYO87" s="386"/>
      <c r="SYP87" s="135"/>
      <c r="SYQ87" s="387"/>
      <c r="SYR87" s="387"/>
      <c r="SYS87" s="383"/>
      <c r="SYT87" s="384"/>
      <c r="SYU87" s="28"/>
      <c r="SYV87" s="385"/>
      <c r="SYW87" s="396"/>
      <c r="SYX87" s="392"/>
      <c r="SYY87" s="135"/>
      <c r="SYZ87" s="135"/>
      <c r="SZA87" s="386"/>
      <c r="SZB87" s="135"/>
      <c r="SZC87" s="387"/>
      <c r="SZD87" s="387"/>
      <c r="SZE87" s="383"/>
      <c r="SZF87" s="384"/>
      <c r="SZG87" s="28"/>
      <c r="SZH87" s="385"/>
      <c r="SZI87" s="396"/>
      <c r="SZJ87" s="392"/>
      <c r="SZK87" s="135"/>
      <c r="SZL87" s="135"/>
      <c r="SZM87" s="386"/>
      <c r="SZN87" s="135"/>
      <c r="SZO87" s="387"/>
      <c r="SZP87" s="387"/>
      <c r="SZQ87" s="383"/>
      <c r="SZR87" s="384"/>
      <c r="SZS87" s="28"/>
      <c r="SZT87" s="385"/>
      <c r="SZU87" s="396"/>
      <c r="SZV87" s="392"/>
      <c r="SZW87" s="135"/>
      <c r="SZX87" s="135"/>
      <c r="SZY87" s="386"/>
      <c r="SZZ87" s="135"/>
      <c r="TAA87" s="387"/>
      <c r="TAB87" s="387"/>
      <c r="TAC87" s="383"/>
      <c r="TAD87" s="384"/>
      <c r="TAE87" s="28"/>
      <c r="TAF87" s="385"/>
      <c r="TAG87" s="396"/>
      <c r="TAH87" s="392"/>
      <c r="TAI87" s="135"/>
      <c r="TAJ87" s="135"/>
      <c r="TAK87" s="386"/>
      <c r="TAL87" s="135"/>
      <c r="TAM87" s="387"/>
      <c r="TAN87" s="387"/>
      <c r="TAO87" s="383"/>
      <c r="TAP87" s="384"/>
      <c r="TAQ87" s="28"/>
      <c r="TAR87" s="385"/>
      <c r="TAS87" s="396"/>
      <c r="TAT87" s="392"/>
      <c r="TAU87" s="135"/>
      <c r="TAV87" s="135"/>
      <c r="TAW87" s="386"/>
      <c r="TAX87" s="135"/>
      <c r="TAY87" s="387"/>
      <c r="TAZ87" s="387"/>
      <c r="TBA87" s="383"/>
      <c r="TBB87" s="384"/>
      <c r="TBC87" s="28"/>
      <c r="TBD87" s="385"/>
      <c r="TBE87" s="396"/>
      <c r="TBF87" s="392"/>
      <c r="TBG87" s="135"/>
      <c r="TBH87" s="135"/>
      <c r="TBI87" s="386"/>
      <c r="TBJ87" s="135"/>
      <c r="TBK87" s="387"/>
      <c r="TBL87" s="387"/>
      <c r="TBM87" s="383"/>
      <c r="TBN87" s="384"/>
      <c r="TBO87" s="28"/>
      <c r="TBP87" s="385"/>
      <c r="TBQ87" s="396"/>
      <c r="TBR87" s="392"/>
      <c r="TBS87" s="135"/>
      <c r="TBT87" s="135"/>
      <c r="TBU87" s="386"/>
      <c r="TBV87" s="135"/>
      <c r="TBW87" s="387"/>
      <c r="TBX87" s="387"/>
      <c r="TBY87" s="383"/>
      <c r="TBZ87" s="384"/>
      <c r="TCA87" s="28"/>
      <c r="TCB87" s="385"/>
      <c r="TCC87" s="396"/>
      <c r="TCD87" s="392"/>
      <c r="TCE87" s="135"/>
      <c r="TCF87" s="135"/>
      <c r="TCG87" s="386"/>
      <c r="TCH87" s="135"/>
      <c r="TCI87" s="387"/>
      <c r="TCJ87" s="387"/>
      <c r="TCK87" s="383"/>
      <c r="TCL87" s="384"/>
      <c r="TCM87" s="28"/>
      <c r="TCN87" s="385"/>
      <c r="TCO87" s="396"/>
      <c r="TCP87" s="392"/>
      <c r="TCQ87" s="135"/>
      <c r="TCR87" s="135"/>
      <c r="TCS87" s="386"/>
      <c r="TCT87" s="135"/>
      <c r="TCU87" s="387"/>
      <c r="TCV87" s="387"/>
      <c r="TCW87" s="383"/>
      <c r="TCX87" s="384"/>
      <c r="TCY87" s="28"/>
      <c r="TCZ87" s="385"/>
      <c r="TDA87" s="396"/>
      <c r="TDB87" s="392"/>
      <c r="TDC87" s="135"/>
      <c r="TDD87" s="135"/>
      <c r="TDE87" s="386"/>
      <c r="TDF87" s="135"/>
      <c r="TDG87" s="387"/>
      <c r="TDH87" s="387"/>
      <c r="TDI87" s="383"/>
      <c r="TDJ87" s="384"/>
      <c r="TDK87" s="28"/>
      <c r="TDL87" s="385"/>
      <c r="TDM87" s="396"/>
      <c r="TDN87" s="392"/>
      <c r="TDO87" s="135"/>
      <c r="TDP87" s="135"/>
      <c r="TDQ87" s="386"/>
      <c r="TDR87" s="135"/>
      <c r="TDS87" s="387"/>
      <c r="TDT87" s="387"/>
      <c r="TDU87" s="383"/>
      <c r="TDV87" s="384"/>
      <c r="TDW87" s="28"/>
      <c r="TDX87" s="385"/>
      <c r="TDY87" s="396"/>
      <c r="TDZ87" s="392"/>
      <c r="TEA87" s="135"/>
      <c r="TEB87" s="135"/>
      <c r="TEC87" s="386"/>
      <c r="TED87" s="135"/>
      <c r="TEE87" s="387"/>
      <c r="TEF87" s="387"/>
      <c r="TEG87" s="383"/>
      <c r="TEH87" s="384"/>
      <c r="TEI87" s="28"/>
      <c r="TEJ87" s="385"/>
      <c r="TEK87" s="396"/>
      <c r="TEL87" s="392"/>
      <c r="TEM87" s="135"/>
      <c r="TEN87" s="135"/>
      <c r="TEO87" s="386"/>
      <c r="TEP87" s="135"/>
      <c r="TEQ87" s="387"/>
      <c r="TER87" s="387"/>
      <c r="TES87" s="383"/>
      <c r="TET87" s="384"/>
      <c r="TEU87" s="28"/>
      <c r="TEV87" s="385"/>
      <c r="TEW87" s="396"/>
      <c r="TEX87" s="392"/>
      <c r="TEY87" s="135"/>
      <c r="TEZ87" s="135"/>
      <c r="TFA87" s="386"/>
      <c r="TFB87" s="135"/>
      <c r="TFC87" s="387"/>
      <c r="TFD87" s="387"/>
      <c r="TFE87" s="383"/>
      <c r="TFF87" s="384"/>
      <c r="TFG87" s="28"/>
      <c r="TFH87" s="385"/>
      <c r="TFI87" s="396"/>
      <c r="TFJ87" s="392"/>
      <c r="TFK87" s="135"/>
      <c r="TFL87" s="135"/>
      <c r="TFM87" s="386"/>
      <c r="TFN87" s="135"/>
      <c r="TFO87" s="387"/>
      <c r="TFP87" s="387"/>
      <c r="TFQ87" s="383"/>
      <c r="TFR87" s="384"/>
      <c r="TFS87" s="28"/>
      <c r="TFT87" s="385"/>
      <c r="TFU87" s="396"/>
      <c r="TFV87" s="392"/>
      <c r="TFW87" s="135"/>
      <c r="TFX87" s="135"/>
      <c r="TFY87" s="386"/>
      <c r="TFZ87" s="135"/>
      <c r="TGA87" s="387"/>
      <c r="TGB87" s="387"/>
      <c r="TGC87" s="383"/>
      <c r="TGD87" s="384"/>
      <c r="TGE87" s="28"/>
      <c r="TGF87" s="385"/>
      <c r="TGG87" s="396"/>
      <c r="TGH87" s="392"/>
      <c r="TGI87" s="135"/>
      <c r="TGJ87" s="135"/>
      <c r="TGK87" s="386"/>
      <c r="TGL87" s="135"/>
      <c r="TGM87" s="387"/>
      <c r="TGN87" s="387"/>
      <c r="TGO87" s="383"/>
      <c r="TGP87" s="384"/>
      <c r="TGQ87" s="28"/>
      <c r="TGR87" s="385"/>
      <c r="TGS87" s="396"/>
      <c r="TGT87" s="392"/>
      <c r="TGU87" s="135"/>
      <c r="TGV87" s="135"/>
      <c r="TGW87" s="386"/>
      <c r="TGX87" s="135"/>
      <c r="TGY87" s="387"/>
      <c r="TGZ87" s="387"/>
      <c r="THA87" s="383"/>
      <c r="THB87" s="384"/>
      <c r="THC87" s="28"/>
      <c r="THD87" s="385"/>
      <c r="THE87" s="396"/>
      <c r="THF87" s="392"/>
      <c r="THG87" s="135"/>
      <c r="THH87" s="135"/>
      <c r="THI87" s="386"/>
      <c r="THJ87" s="135"/>
      <c r="THK87" s="387"/>
      <c r="THL87" s="387"/>
      <c r="THM87" s="383"/>
      <c r="THN87" s="384"/>
      <c r="THO87" s="28"/>
      <c r="THP87" s="385"/>
      <c r="THQ87" s="396"/>
      <c r="THR87" s="392"/>
      <c r="THS87" s="135"/>
      <c r="THT87" s="135"/>
      <c r="THU87" s="386"/>
      <c r="THV87" s="135"/>
      <c r="THW87" s="387"/>
      <c r="THX87" s="387"/>
      <c r="THY87" s="383"/>
      <c r="THZ87" s="384"/>
      <c r="TIA87" s="28"/>
      <c r="TIB87" s="385"/>
      <c r="TIC87" s="396"/>
      <c r="TID87" s="392"/>
      <c r="TIE87" s="135"/>
      <c r="TIF87" s="135"/>
      <c r="TIG87" s="386"/>
      <c r="TIH87" s="135"/>
      <c r="TII87" s="387"/>
      <c r="TIJ87" s="387"/>
      <c r="TIK87" s="383"/>
      <c r="TIL87" s="384"/>
      <c r="TIM87" s="28"/>
      <c r="TIN87" s="385"/>
      <c r="TIO87" s="396"/>
      <c r="TIP87" s="392"/>
      <c r="TIQ87" s="135"/>
      <c r="TIR87" s="135"/>
      <c r="TIS87" s="386"/>
      <c r="TIT87" s="135"/>
      <c r="TIU87" s="387"/>
      <c r="TIV87" s="387"/>
      <c r="TIW87" s="383"/>
      <c r="TIX87" s="384"/>
      <c r="TIY87" s="28"/>
      <c r="TIZ87" s="385"/>
      <c r="TJA87" s="396"/>
      <c r="TJB87" s="392"/>
      <c r="TJC87" s="135"/>
      <c r="TJD87" s="135"/>
      <c r="TJE87" s="386"/>
      <c r="TJF87" s="135"/>
      <c r="TJG87" s="387"/>
      <c r="TJH87" s="387"/>
      <c r="TJI87" s="383"/>
      <c r="TJJ87" s="384"/>
      <c r="TJK87" s="28"/>
      <c r="TJL87" s="385"/>
      <c r="TJM87" s="396"/>
      <c r="TJN87" s="392"/>
      <c r="TJO87" s="135"/>
      <c r="TJP87" s="135"/>
      <c r="TJQ87" s="386"/>
      <c r="TJR87" s="135"/>
      <c r="TJS87" s="387"/>
      <c r="TJT87" s="387"/>
      <c r="TJU87" s="383"/>
      <c r="TJV87" s="384"/>
      <c r="TJW87" s="28"/>
      <c r="TJX87" s="385"/>
      <c r="TJY87" s="396"/>
      <c r="TJZ87" s="392"/>
      <c r="TKA87" s="135"/>
      <c r="TKB87" s="135"/>
      <c r="TKC87" s="386"/>
      <c r="TKD87" s="135"/>
      <c r="TKE87" s="387"/>
      <c r="TKF87" s="387"/>
      <c r="TKG87" s="383"/>
      <c r="TKH87" s="384"/>
      <c r="TKI87" s="28"/>
      <c r="TKJ87" s="385"/>
      <c r="TKK87" s="396"/>
      <c r="TKL87" s="392"/>
      <c r="TKM87" s="135"/>
      <c r="TKN87" s="135"/>
      <c r="TKO87" s="386"/>
      <c r="TKP87" s="135"/>
      <c r="TKQ87" s="387"/>
      <c r="TKR87" s="387"/>
      <c r="TKS87" s="383"/>
      <c r="TKT87" s="384"/>
      <c r="TKU87" s="28"/>
      <c r="TKV87" s="385"/>
      <c r="TKW87" s="396"/>
      <c r="TKX87" s="392"/>
      <c r="TKY87" s="135"/>
      <c r="TKZ87" s="135"/>
      <c r="TLA87" s="386"/>
      <c r="TLB87" s="135"/>
      <c r="TLC87" s="387"/>
      <c r="TLD87" s="387"/>
      <c r="TLE87" s="383"/>
      <c r="TLF87" s="384"/>
      <c r="TLG87" s="28"/>
      <c r="TLH87" s="385"/>
      <c r="TLI87" s="396"/>
      <c r="TLJ87" s="392"/>
      <c r="TLK87" s="135"/>
      <c r="TLL87" s="135"/>
      <c r="TLM87" s="386"/>
      <c r="TLN87" s="135"/>
      <c r="TLO87" s="387"/>
      <c r="TLP87" s="387"/>
      <c r="TLQ87" s="383"/>
      <c r="TLR87" s="384"/>
      <c r="TLS87" s="28"/>
      <c r="TLT87" s="385"/>
      <c r="TLU87" s="396"/>
      <c r="TLV87" s="392"/>
      <c r="TLW87" s="135"/>
      <c r="TLX87" s="135"/>
      <c r="TLY87" s="386"/>
      <c r="TLZ87" s="135"/>
      <c r="TMA87" s="387"/>
      <c r="TMB87" s="387"/>
      <c r="TMC87" s="383"/>
      <c r="TMD87" s="384"/>
      <c r="TME87" s="28"/>
      <c r="TMF87" s="385"/>
      <c r="TMG87" s="396"/>
      <c r="TMH87" s="392"/>
      <c r="TMI87" s="135"/>
      <c r="TMJ87" s="135"/>
      <c r="TMK87" s="386"/>
      <c r="TML87" s="135"/>
      <c r="TMM87" s="387"/>
      <c r="TMN87" s="387"/>
      <c r="TMO87" s="383"/>
      <c r="TMP87" s="384"/>
      <c r="TMQ87" s="28"/>
      <c r="TMR87" s="385"/>
      <c r="TMS87" s="396"/>
      <c r="TMT87" s="392"/>
      <c r="TMU87" s="135"/>
      <c r="TMV87" s="135"/>
      <c r="TMW87" s="386"/>
      <c r="TMX87" s="135"/>
      <c r="TMY87" s="387"/>
      <c r="TMZ87" s="387"/>
      <c r="TNA87" s="383"/>
      <c r="TNB87" s="384"/>
      <c r="TNC87" s="28"/>
      <c r="TND87" s="385"/>
      <c r="TNE87" s="396"/>
      <c r="TNF87" s="392"/>
      <c r="TNG87" s="135"/>
      <c r="TNH87" s="135"/>
      <c r="TNI87" s="386"/>
      <c r="TNJ87" s="135"/>
      <c r="TNK87" s="387"/>
      <c r="TNL87" s="387"/>
      <c r="TNM87" s="383"/>
      <c r="TNN87" s="384"/>
      <c r="TNO87" s="28"/>
      <c r="TNP87" s="385"/>
      <c r="TNQ87" s="396"/>
      <c r="TNR87" s="392"/>
      <c r="TNS87" s="135"/>
      <c r="TNT87" s="135"/>
      <c r="TNU87" s="386"/>
      <c r="TNV87" s="135"/>
      <c r="TNW87" s="387"/>
      <c r="TNX87" s="387"/>
      <c r="TNY87" s="383"/>
      <c r="TNZ87" s="384"/>
      <c r="TOA87" s="28"/>
      <c r="TOB87" s="385"/>
      <c r="TOC87" s="396"/>
      <c r="TOD87" s="392"/>
      <c r="TOE87" s="135"/>
      <c r="TOF87" s="135"/>
      <c r="TOG87" s="386"/>
      <c r="TOH87" s="135"/>
      <c r="TOI87" s="387"/>
      <c r="TOJ87" s="387"/>
      <c r="TOK87" s="383"/>
      <c r="TOL87" s="384"/>
      <c r="TOM87" s="28"/>
      <c r="TON87" s="385"/>
      <c r="TOO87" s="396"/>
      <c r="TOP87" s="392"/>
      <c r="TOQ87" s="135"/>
      <c r="TOR87" s="135"/>
      <c r="TOS87" s="386"/>
      <c r="TOT87" s="135"/>
      <c r="TOU87" s="387"/>
      <c r="TOV87" s="387"/>
      <c r="TOW87" s="383"/>
      <c r="TOX87" s="384"/>
      <c r="TOY87" s="28"/>
      <c r="TOZ87" s="385"/>
      <c r="TPA87" s="396"/>
      <c r="TPB87" s="392"/>
      <c r="TPC87" s="135"/>
      <c r="TPD87" s="135"/>
      <c r="TPE87" s="386"/>
      <c r="TPF87" s="135"/>
      <c r="TPG87" s="387"/>
      <c r="TPH87" s="387"/>
      <c r="TPI87" s="383"/>
      <c r="TPJ87" s="384"/>
      <c r="TPK87" s="28"/>
      <c r="TPL87" s="385"/>
      <c r="TPM87" s="396"/>
      <c r="TPN87" s="392"/>
      <c r="TPO87" s="135"/>
      <c r="TPP87" s="135"/>
      <c r="TPQ87" s="386"/>
      <c r="TPR87" s="135"/>
      <c r="TPS87" s="387"/>
      <c r="TPT87" s="387"/>
      <c r="TPU87" s="383"/>
      <c r="TPV87" s="384"/>
      <c r="TPW87" s="28"/>
      <c r="TPX87" s="385"/>
      <c r="TPY87" s="396"/>
      <c r="TPZ87" s="392"/>
      <c r="TQA87" s="135"/>
      <c r="TQB87" s="135"/>
      <c r="TQC87" s="386"/>
      <c r="TQD87" s="135"/>
      <c r="TQE87" s="387"/>
      <c r="TQF87" s="387"/>
      <c r="TQG87" s="383"/>
      <c r="TQH87" s="384"/>
      <c r="TQI87" s="28"/>
      <c r="TQJ87" s="385"/>
      <c r="TQK87" s="396"/>
      <c r="TQL87" s="392"/>
      <c r="TQM87" s="135"/>
      <c r="TQN87" s="135"/>
      <c r="TQO87" s="386"/>
      <c r="TQP87" s="135"/>
      <c r="TQQ87" s="387"/>
      <c r="TQR87" s="387"/>
      <c r="TQS87" s="383"/>
      <c r="TQT87" s="384"/>
      <c r="TQU87" s="28"/>
      <c r="TQV87" s="385"/>
      <c r="TQW87" s="396"/>
      <c r="TQX87" s="392"/>
      <c r="TQY87" s="135"/>
      <c r="TQZ87" s="135"/>
      <c r="TRA87" s="386"/>
      <c r="TRB87" s="135"/>
      <c r="TRC87" s="387"/>
      <c r="TRD87" s="387"/>
      <c r="TRE87" s="383"/>
      <c r="TRF87" s="384"/>
      <c r="TRG87" s="28"/>
      <c r="TRH87" s="385"/>
      <c r="TRI87" s="396"/>
      <c r="TRJ87" s="392"/>
      <c r="TRK87" s="135"/>
      <c r="TRL87" s="135"/>
      <c r="TRM87" s="386"/>
      <c r="TRN87" s="135"/>
      <c r="TRO87" s="387"/>
      <c r="TRP87" s="387"/>
      <c r="TRQ87" s="383"/>
      <c r="TRR87" s="384"/>
      <c r="TRS87" s="28"/>
      <c r="TRT87" s="385"/>
      <c r="TRU87" s="396"/>
      <c r="TRV87" s="392"/>
      <c r="TRW87" s="135"/>
      <c r="TRX87" s="135"/>
      <c r="TRY87" s="386"/>
      <c r="TRZ87" s="135"/>
      <c r="TSA87" s="387"/>
      <c r="TSB87" s="387"/>
      <c r="TSC87" s="383"/>
      <c r="TSD87" s="384"/>
      <c r="TSE87" s="28"/>
      <c r="TSF87" s="385"/>
      <c r="TSG87" s="396"/>
      <c r="TSH87" s="392"/>
      <c r="TSI87" s="135"/>
      <c r="TSJ87" s="135"/>
      <c r="TSK87" s="386"/>
      <c r="TSL87" s="135"/>
      <c r="TSM87" s="387"/>
      <c r="TSN87" s="387"/>
      <c r="TSO87" s="383"/>
      <c r="TSP87" s="384"/>
      <c r="TSQ87" s="28"/>
      <c r="TSR87" s="385"/>
      <c r="TSS87" s="396"/>
      <c r="TST87" s="392"/>
      <c r="TSU87" s="135"/>
      <c r="TSV87" s="135"/>
      <c r="TSW87" s="386"/>
      <c r="TSX87" s="135"/>
      <c r="TSY87" s="387"/>
      <c r="TSZ87" s="387"/>
      <c r="TTA87" s="383"/>
      <c r="TTB87" s="384"/>
      <c r="TTC87" s="28"/>
      <c r="TTD87" s="385"/>
      <c r="TTE87" s="396"/>
      <c r="TTF87" s="392"/>
      <c r="TTG87" s="135"/>
      <c r="TTH87" s="135"/>
      <c r="TTI87" s="386"/>
      <c r="TTJ87" s="135"/>
      <c r="TTK87" s="387"/>
      <c r="TTL87" s="387"/>
      <c r="TTM87" s="383"/>
      <c r="TTN87" s="384"/>
      <c r="TTO87" s="28"/>
      <c r="TTP87" s="385"/>
      <c r="TTQ87" s="396"/>
      <c r="TTR87" s="392"/>
      <c r="TTS87" s="135"/>
      <c r="TTT87" s="135"/>
      <c r="TTU87" s="386"/>
      <c r="TTV87" s="135"/>
      <c r="TTW87" s="387"/>
      <c r="TTX87" s="387"/>
      <c r="TTY87" s="383"/>
      <c r="TTZ87" s="384"/>
      <c r="TUA87" s="28"/>
      <c r="TUB87" s="385"/>
      <c r="TUC87" s="396"/>
      <c r="TUD87" s="392"/>
      <c r="TUE87" s="135"/>
      <c r="TUF87" s="135"/>
      <c r="TUG87" s="386"/>
      <c r="TUH87" s="135"/>
      <c r="TUI87" s="387"/>
      <c r="TUJ87" s="387"/>
      <c r="TUK87" s="383"/>
      <c r="TUL87" s="384"/>
      <c r="TUM87" s="28"/>
      <c r="TUN87" s="385"/>
      <c r="TUO87" s="396"/>
      <c r="TUP87" s="392"/>
      <c r="TUQ87" s="135"/>
      <c r="TUR87" s="135"/>
      <c r="TUS87" s="386"/>
      <c r="TUT87" s="135"/>
      <c r="TUU87" s="387"/>
      <c r="TUV87" s="387"/>
      <c r="TUW87" s="383"/>
      <c r="TUX87" s="384"/>
      <c r="TUY87" s="28"/>
      <c r="TUZ87" s="385"/>
      <c r="TVA87" s="396"/>
      <c r="TVB87" s="392"/>
      <c r="TVC87" s="135"/>
      <c r="TVD87" s="135"/>
      <c r="TVE87" s="386"/>
      <c r="TVF87" s="135"/>
      <c r="TVG87" s="387"/>
      <c r="TVH87" s="387"/>
      <c r="TVI87" s="383"/>
      <c r="TVJ87" s="384"/>
      <c r="TVK87" s="28"/>
      <c r="TVL87" s="385"/>
      <c r="TVM87" s="396"/>
      <c r="TVN87" s="392"/>
      <c r="TVO87" s="135"/>
      <c r="TVP87" s="135"/>
      <c r="TVQ87" s="386"/>
      <c r="TVR87" s="135"/>
      <c r="TVS87" s="387"/>
      <c r="TVT87" s="387"/>
      <c r="TVU87" s="383"/>
      <c r="TVV87" s="384"/>
      <c r="TVW87" s="28"/>
      <c r="TVX87" s="385"/>
      <c r="TVY87" s="396"/>
      <c r="TVZ87" s="392"/>
      <c r="TWA87" s="135"/>
      <c r="TWB87" s="135"/>
      <c r="TWC87" s="386"/>
      <c r="TWD87" s="135"/>
      <c r="TWE87" s="387"/>
      <c r="TWF87" s="387"/>
      <c r="TWG87" s="383"/>
      <c r="TWH87" s="384"/>
      <c r="TWI87" s="28"/>
      <c r="TWJ87" s="385"/>
      <c r="TWK87" s="396"/>
      <c r="TWL87" s="392"/>
      <c r="TWM87" s="135"/>
      <c r="TWN87" s="135"/>
      <c r="TWO87" s="386"/>
      <c r="TWP87" s="135"/>
      <c r="TWQ87" s="387"/>
      <c r="TWR87" s="387"/>
      <c r="TWS87" s="383"/>
      <c r="TWT87" s="384"/>
      <c r="TWU87" s="28"/>
      <c r="TWV87" s="385"/>
      <c r="TWW87" s="396"/>
      <c r="TWX87" s="392"/>
      <c r="TWY87" s="135"/>
      <c r="TWZ87" s="135"/>
      <c r="TXA87" s="386"/>
      <c r="TXB87" s="135"/>
      <c r="TXC87" s="387"/>
      <c r="TXD87" s="387"/>
      <c r="TXE87" s="383"/>
      <c r="TXF87" s="384"/>
      <c r="TXG87" s="28"/>
      <c r="TXH87" s="385"/>
      <c r="TXI87" s="396"/>
      <c r="TXJ87" s="392"/>
      <c r="TXK87" s="135"/>
      <c r="TXL87" s="135"/>
      <c r="TXM87" s="386"/>
      <c r="TXN87" s="135"/>
      <c r="TXO87" s="387"/>
      <c r="TXP87" s="387"/>
      <c r="TXQ87" s="383"/>
      <c r="TXR87" s="384"/>
      <c r="TXS87" s="28"/>
      <c r="TXT87" s="385"/>
      <c r="TXU87" s="396"/>
      <c r="TXV87" s="392"/>
      <c r="TXW87" s="135"/>
      <c r="TXX87" s="135"/>
      <c r="TXY87" s="386"/>
      <c r="TXZ87" s="135"/>
      <c r="TYA87" s="387"/>
      <c r="TYB87" s="387"/>
      <c r="TYC87" s="383"/>
      <c r="TYD87" s="384"/>
      <c r="TYE87" s="28"/>
      <c r="TYF87" s="385"/>
      <c r="TYG87" s="396"/>
      <c r="TYH87" s="392"/>
      <c r="TYI87" s="135"/>
      <c r="TYJ87" s="135"/>
      <c r="TYK87" s="386"/>
      <c r="TYL87" s="135"/>
      <c r="TYM87" s="387"/>
      <c r="TYN87" s="387"/>
      <c r="TYO87" s="383"/>
      <c r="TYP87" s="384"/>
      <c r="TYQ87" s="28"/>
      <c r="TYR87" s="385"/>
      <c r="TYS87" s="396"/>
      <c r="TYT87" s="392"/>
      <c r="TYU87" s="135"/>
      <c r="TYV87" s="135"/>
      <c r="TYW87" s="386"/>
      <c r="TYX87" s="135"/>
      <c r="TYY87" s="387"/>
      <c r="TYZ87" s="387"/>
      <c r="TZA87" s="383"/>
      <c r="TZB87" s="384"/>
      <c r="TZC87" s="28"/>
      <c r="TZD87" s="385"/>
      <c r="TZE87" s="396"/>
      <c r="TZF87" s="392"/>
      <c r="TZG87" s="135"/>
      <c r="TZH87" s="135"/>
      <c r="TZI87" s="386"/>
      <c r="TZJ87" s="135"/>
      <c r="TZK87" s="387"/>
      <c r="TZL87" s="387"/>
      <c r="TZM87" s="383"/>
      <c r="TZN87" s="384"/>
      <c r="TZO87" s="28"/>
      <c r="TZP87" s="385"/>
      <c r="TZQ87" s="396"/>
      <c r="TZR87" s="392"/>
      <c r="TZS87" s="135"/>
      <c r="TZT87" s="135"/>
      <c r="TZU87" s="386"/>
      <c r="TZV87" s="135"/>
      <c r="TZW87" s="387"/>
      <c r="TZX87" s="387"/>
      <c r="TZY87" s="383"/>
      <c r="TZZ87" s="384"/>
      <c r="UAA87" s="28"/>
      <c r="UAB87" s="385"/>
      <c r="UAC87" s="396"/>
      <c r="UAD87" s="392"/>
      <c r="UAE87" s="135"/>
      <c r="UAF87" s="135"/>
      <c r="UAG87" s="386"/>
      <c r="UAH87" s="135"/>
      <c r="UAI87" s="387"/>
      <c r="UAJ87" s="387"/>
      <c r="UAK87" s="383"/>
      <c r="UAL87" s="384"/>
      <c r="UAM87" s="28"/>
      <c r="UAN87" s="385"/>
      <c r="UAO87" s="396"/>
      <c r="UAP87" s="392"/>
      <c r="UAQ87" s="135"/>
      <c r="UAR87" s="135"/>
      <c r="UAS87" s="386"/>
      <c r="UAT87" s="135"/>
      <c r="UAU87" s="387"/>
      <c r="UAV87" s="387"/>
      <c r="UAW87" s="383"/>
      <c r="UAX87" s="384"/>
      <c r="UAY87" s="28"/>
      <c r="UAZ87" s="385"/>
      <c r="UBA87" s="396"/>
      <c r="UBB87" s="392"/>
      <c r="UBC87" s="135"/>
      <c r="UBD87" s="135"/>
      <c r="UBE87" s="386"/>
      <c r="UBF87" s="135"/>
      <c r="UBG87" s="387"/>
      <c r="UBH87" s="387"/>
      <c r="UBI87" s="383"/>
      <c r="UBJ87" s="384"/>
      <c r="UBK87" s="28"/>
      <c r="UBL87" s="385"/>
      <c r="UBM87" s="396"/>
      <c r="UBN87" s="392"/>
      <c r="UBO87" s="135"/>
      <c r="UBP87" s="135"/>
      <c r="UBQ87" s="386"/>
      <c r="UBR87" s="135"/>
      <c r="UBS87" s="387"/>
      <c r="UBT87" s="387"/>
      <c r="UBU87" s="383"/>
      <c r="UBV87" s="384"/>
      <c r="UBW87" s="28"/>
      <c r="UBX87" s="385"/>
      <c r="UBY87" s="396"/>
      <c r="UBZ87" s="392"/>
      <c r="UCA87" s="135"/>
      <c r="UCB87" s="135"/>
      <c r="UCC87" s="386"/>
      <c r="UCD87" s="135"/>
      <c r="UCE87" s="387"/>
      <c r="UCF87" s="387"/>
      <c r="UCG87" s="383"/>
      <c r="UCH87" s="384"/>
      <c r="UCI87" s="28"/>
      <c r="UCJ87" s="385"/>
      <c r="UCK87" s="396"/>
      <c r="UCL87" s="392"/>
      <c r="UCM87" s="135"/>
      <c r="UCN87" s="135"/>
      <c r="UCO87" s="386"/>
      <c r="UCP87" s="135"/>
      <c r="UCQ87" s="387"/>
      <c r="UCR87" s="387"/>
      <c r="UCS87" s="383"/>
      <c r="UCT87" s="384"/>
      <c r="UCU87" s="28"/>
      <c r="UCV87" s="385"/>
      <c r="UCW87" s="396"/>
      <c r="UCX87" s="392"/>
      <c r="UCY87" s="135"/>
      <c r="UCZ87" s="135"/>
      <c r="UDA87" s="386"/>
      <c r="UDB87" s="135"/>
      <c r="UDC87" s="387"/>
      <c r="UDD87" s="387"/>
      <c r="UDE87" s="383"/>
      <c r="UDF87" s="384"/>
      <c r="UDG87" s="28"/>
      <c r="UDH87" s="385"/>
      <c r="UDI87" s="396"/>
      <c r="UDJ87" s="392"/>
      <c r="UDK87" s="135"/>
      <c r="UDL87" s="135"/>
      <c r="UDM87" s="386"/>
      <c r="UDN87" s="135"/>
      <c r="UDO87" s="387"/>
      <c r="UDP87" s="387"/>
      <c r="UDQ87" s="383"/>
      <c r="UDR87" s="384"/>
      <c r="UDS87" s="28"/>
      <c r="UDT87" s="385"/>
      <c r="UDU87" s="396"/>
      <c r="UDV87" s="392"/>
      <c r="UDW87" s="135"/>
      <c r="UDX87" s="135"/>
      <c r="UDY87" s="386"/>
      <c r="UDZ87" s="135"/>
      <c r="UEA87" s="387"/>
      <c r="UEB87" s="387"/>
      <c r="UEC87" s="383"/>
      <c r="UED87" s="384"/>
      <c r="UEE87" s="28"/>
      <c r="UEF87" s="385"/>
      <c r="UEG87" s="396"/>
      <c r="UEH87" s="392"/>
      <c r="UEI87" s="135"/>
      <c r="UEJ87" s="135"/>
      <c r="UEK87" s="386"/>
      <c r="UEL87" s="135"/>
      <c r="UEM87" s="387"/>
      <c r="UEN87" s="387"/>
      <c r="UEO87" s="383"/>
      <c r="UEP87" s="384"/>
      <c r="UEQ87" s="28"/>
      <c r="UER87" s="385"/>
      <c r="UES87" s="396"/>
      <c r="UET87" s="392"/>
      <c r="UEU87" s="135"/>
      <c r="UEV87" s="135"/>
      <c r="UEW87" s="386"/>
      <c r="UEX87" s="135"/>
      <c r="UEY87" s="387"/>
      <c r="UEZ87" s="387"/>
      <c r="UFA87" s="383"/>
      <c r="UFB87" s="384"/>
      <c r="UFC87" s="28"/>
      <c r="UFD87" s="385"/>
      <c r="UFE87" s="396"/>
      <c r="UFF87" s="392"/>
      <c r="UFG87" s="135"/>
      <c r="UFH87" s="135"/>
      <c r="UFI87" s="386"/>
      <c r="UFJ87" s="135"/>
      <c r="UFK87" s="387"/>
      <c r="UFL87" s="387"/>
      <c r="UFM87" s="383"/>
      <c r="UFN87" s="384"/>
      <c r="UFO87" s="28"/>
      <c r="UFP87" s="385"/>
      <c r="UFQ87" s="396"/>
      <c r="UFR87" s="392"/>
      <c r="UFS87" s="135"/>
      <c r="UFT87" s="135"/>
      <c r="UFU87" s="386"/>
      <c r="UFV87" s="135"/>
      <c r="UFW87" s="387"/>
      <c r="UFX87" s="387"/>
      <c r="UFY87" s="383"/>
      <c r="UFZ87" s="384"/>
      <c r="UGA87" s="28"/>
      <c r="UGB87" s="385"/>
      <c r="UGC87" s="396"/>
      <c r="UGD87" s="392"/>
      <c r="UGE87" s="135"/>
      <c r="UGF87" s="135"/>
      <c r="UGG87" s="386"/>
      <c r="UGH87" s="135"/>
      <c r="UGI87" s="387"/>
      <c r="UGJ87" s="387"/>
      <c r="UGK87" s="383"/>
      <c r="UGL87" s="384"/>
      <c r="UGM87" s="28"/>
      <c r="UGN87" s="385"/>
      <c r="UGO87" s="396"/>
      <c r="UGP87" s="392"/>
      <c r="UGQ87" s="135"/>
      <c r="UGR87" s="135"/>
      <c r="UGS87" s="386"/>
      <c r="UGT87" s="135"/>
      <c r="UGU87" s="387"/>
      <c r="UGV87" s="387"/>
      <c r="UGW87" s="383"/>
      <c r="UGX87" s="384"/>
      <c r="UGY87" s="28"/>
      <c r="UGZ87" s="385"/>
      <c r="UHA87" s="396"/>
      <c r="UHB87" s="392"/>
      <c r="UHC87" s="135"/>
      <c r="UHD87" s="135"/>
      <c r="UHE87" s="386"/>
      <c r="UHF87" s="135"/>
      <c r="UHG87" s="387"/>
      <c r="UHH87" s="387"/>
      <c r="UHI87" s="383"/>
      <c r="UHJ87" s="384"/>
      <c r="UHK87" s="28"/>
      <c r="UHL87" s="385"/>
      <c r="UHM87" s="396"/>
      <c r="UHN87" s="392"/>
      <c r="UHO87" s="135"/>
      <c r="UHP87" s="135"/>
      <c r="UHQ87" s="386"/>
      <c r="UHR87" s="135"/>
      <c r="UHS87" s="387"/>
      <c r="UHT87" s="387"/>
      <c r="UHU87" s="383"/>
      <c r="UHV87" s="384"/>
      <c r="UHW87" s="28"/>
      <c r="UHX87" s="385"/>
      <c r="UHY87" s="396"/>
      <c r="UHZ87" s="392"/>
      <c r="UIA87" s="135"/>
      <c r="UIB87" s="135"/>
      <c r="UIC87" s="386"/>
      <c r="UID87" s="135"/>
      <c r="UIE87" s="387"/>
      <c r="UIF87" s="387"/>
      <c r="UIG87" s="383"/>
      <c r="UIH87" s="384"/>
      <c r="UII87" s="28"/>
      <c r="UIJ87" s="385"/>
      <c r="UIK87" s="396"/>
      <c r="UIL87" s="392"/>
      <c r="UIM87" s="135"/>
      <c r="UIN87" s="135"/>
      <c r="UIO87" s="386"/>
      <c r="UIP87" s="135"/>
      <c r="UIQ87" s="387"/>
      <c r="UIR87" s="387"/>
      <c r="UIS87" s="383"/>
      <c r="UIT87" s="384"/>
      <c r="UIU87" s="28"/>
      <c r="UIV87" s="385"/>
      <c r="UIW87" s="396"/>
      <c r="UIX87" s="392"/>
      <c r="UIY87" s="135"/>
      <c r="UIZ87" s="135"/>
      <c r="UJA87" s="386"/>
      <c r="UJB87" s="135"/>
      <c r="UJC87" s="387"/>
      <c r="UJD87" s="387"/>
      <c r="UJE87" s="383"/>
      <c r="UJF87" s="384"/>
      <c r="UJG87" s="28"/>
      <c r="UJH87" s="385"/>
      <c r="UJI87" s="396"/>
      <c r="UJJ87" s="392"/>
      <c r="UJK87" s="135"/>
      <c r="UJL87" s="135"/>
      <c r="UJM87" s="386"/>
      <c r="UJN87" s="135"/>
      <c r="UJO87" s="387"/>
      <c r="UJP87" s="387"/>
      <c r="UJQ87" s="383"/>
      <c r="UJR87" s="384"/>
      <c r="UJS87" s="28"/>
      <c r="UJT87" s="385"/>
      <c r="UJU87" s="396"/>
      <c r="UJV87" s="392"/>
      <c r="UJW87" s="135"/>
      <c r="UJX87" s="135"/>
      <c r="UJY87" s="386"/>
      <c r="UJZ87" s="135"/>
      <c r="UKA87" s="387"/>
      <c r="UKB87" s="387"/>
      <c r="UKC87" s="383"/>
      <c r="UKD87" s="384"/>
      <c r="UKE87" s="28"/>
      <c r="UKF87" s="385"/>
      <c r="UKG87" s="396"/>
      <c r="UKH87" s="392"/>
      <c r="UKI87" s="135"/>
      <c r="UKJ87" s="135"/>
      <c r="UKK87" s="386"/>
      <c r="UKL87" s="135"/>
      <c r="UKM87" s="387"/>
      <c r="UKN87" s="387"/>
      <c r="UKO87" s="383"/>
      <c r="UKP87" s="384"/>
      <c r="UKQ87" s="28"/>
      <c r="UKR87" s="385"/>
      <c r="UKS87" s="396"/>
      <c r="UKT87" s="392"/>
      <c r="UKU87" s="135"/>
      <c r="UKV87" s="135"/>
      <c r="UKW87" s="386"/>
      <c r="UKX87" s="135"/>
      <c r="UKY87" s="387"/>
      <c r="UKZ87" s="387"/>
      <c r="ULA87" s="383"/>
      <c r="ULB87" s="384"/>
      <c r="ULC87" s="28"/>
      <c r="ULD87" s="385"/>
      <c r="ULE87" s="396"/>
      <c r="ULF87" s="392"/>
      <c r="ULG87" s="135"/>
      <c r="ULH87" s="135"/>
      <c r="ULI87" s="386"/>
      <c r="ULJ87" s="135"/>
      <c r="ULK87" s="387"/>
      <c r="ULL87" s="387"/>
      <c r="ULM87" s="383"/>
      <c r="ULN87" s="384"/>
      <c r="ULO87" s="28"/>
      <c r="ULP87" s="385"/>
      <c r="ULQ87" s="396"/>
      <c r="ULR87" s="392"/>
      <c r="ULS87" s="135"/>
      <c r="ULT87" s="135"/>
      <c r="ULU87" s="386"/>
      <c r="ULV87" s="135"/>
      <c r="ULW87" s="387"/>
      <c r="ULX87" s="387"/>
      <c r="ULY87" s="383"/>
      <c r="ULZ87" s="384"/>
      <c r="UMA87" s="28"/>
      <c r="UMB87" s="385"/>
      <c r="UMC87" s="396"/>
      <c r="UMD87" s="392"/>
      <c r="UME87" s="135"/>
      <c r="UMF87" s="135"/>
      <c r="UMG87" s="386"/>
      <c r="UMH87" s="135"/>
      <c r="UMI87" s="387"/>
      <c r="UMJ87" s="387"/>
      <c r="UMK87" s="383"/>
      <c r="UML87" s="384"/>
      <c r="UMM87" s="28"/>
      <c r="UMN87" s="385"/>
      <c r="UMO87" s="396"/>
      <c r="UMP87" s="392"/>
      <c r="UMQ87" s="135"/>
      <c r="UMR87" s="135"/>
      <c r="UMS87" s="386"/>
      <c r="UMT87" s="135"/>
      <c r="UMU87" s="387"/>
      <c r="UMV87" s="387"/>
      <c r="UMW87" s="383"/>
      <c r="UMX87" s="384"/>
      <c r="UMY87" s="28"/>
      <c r="UMZ87" s="385"/>
      <c r="UNA87" s="396"/>
      <c r="UNB87" s="392"/>
      <c r="UNC87" s="135"/>
      <c r="UND87" s="135"/>
      <c r="UNE87" s="386"/>
      <c r="UNF87" s="135"/>
      <c r="UNG87" s="387"/>
      <c r="UNH87" s="387"/>
      <c r="UNI87" s="383"/>
      <c r="UNJ87" s="384"/>
      <c r="UNK87" s="28"/>
      <c r="UNL87" s="385"/>
      <c r="UNM87" s="396"/>
      <c r="UNN87" s="392"/>
      <c r="UNO87" s="135"/>
      <c r="UNP87" s="135"/>
      <c r="UNQ87" s="386"/>
      <c r="UNR87" s="135"/>
      <c r="UNS87" s="387"/>
      <c r="UNT87" s="387"/>
      <c r="UNU87" s="383"/>
      <c r="UNV87" s="384"/>
      <c r="UNW87" s="28"/>
      <c r="UNX87" s="385"/>
      <c r="UNY87" s="396"/>
      <c r="UNZ87" s="392"/>
      <c r="UOA87" s="135"/>
      <c r="UOB87" s="135"/>
      <c r="UOC87" s="386"/>
      <c r="UOD87" s="135"/>
      <c r="UOE87" s="387"/>
      <c r="UOF87" s="387"/>
      <c r="UOG87" s="383"/>
      <c r="UOH87" s="384"/>
      <c r="UOI87" s="28"/>
      <c r="UOJ87" s="385"/>
      <c r="UOK87" s="396"/>
      <c r="UOL87" s="392"/>
      <c r="UOM87" s="135"/>
      <c r="UON87" s="135"/>
      <c r="UOO87" s="386"/>
      <c r="UOP87" s="135"/>
      <c r="UOQ87" s="387"/>
      <c r="UOR87" s="387"/>
      <c r="UOS87" s="383"/>
      <c r="UOT87" s="384"/>
      <c r="UOU87" s="28"/>
      <c r="UOV87" s="385"/>
      <c r="UOW87" s="396"/>
      <c r="UOX87" s="392"/>
      <c r="UOY87" s="135"/>
      <c r="UOZ87" s="135"/>
      <c r="UPA87" s="386"/>
      <c r="UPB87" s="135"/>
      <c r="UPC87" s="387"/>
      <c r="UPD87" s="387"/>
      <c r="UPE87" s="383"/>
      <c r="UPF87" s="384"/>
      <c r="UPG87" s="28"/>
      <c r="UPH87" s="385"/>
      <c r="UPI87" s="396"/>
      <c r="UPJ87" s="392"/>
      <c r="UPK87" s="135"/>
      <c r="UPL87" s="135"/>
      <c r="UPM87" s="386"/>
      <c r="UPN87" s="135"/>
      <c r="UPO87" s="387"/>
      <c r="UPP87" s="387"/>
      <c r="UPQ87" s="383"/>
      <c r="UPR87" s="384"/>
      <c r="UPS87" s="28"/>
      <c r="UPT87" s="385"/>
      <c r="UPU87" s="396"/>
      <c r="UPV87" s="392"/>
      <c r="UPW87" s="135"/>
      <c r="UPX87" s="135"/>
      <c r="UPY87" s="386"/>
      <c r="UPZ87" s="135"/>
      <c r="UQA87" s="387"/>
      <c r="UQB87" s="387"/>
      <c r="UQC87" s="383"/>
      <c r="UQD87" s="384"/>
      <c r="UQE87" s="28"/>
      <c r="UQF87" s="385"/>
      <c r="UQG87" s="396"/>
      <c r="UQH87" s="392"/>
      <c r="UQI87" s="135"/>
      <c r="UQJ87" s="135"/>
      <c r="UQK87" s="386"/>
      <c r="UQL87" s="135"/>
      <c r="UQM87" s="387"/>
      <c r="UQN87" s="387"/>
      <c r="UQO87" s="383"/>
      <c r="UQP87" s="384"/>
      <c r="UQQ87" s="28"/>
      <c r="UQR87" s="385"/>
      <c r="UQS87" s="396"/>
      <c r="UQT87" s="392"/>
      <c r="UQU87" s="135"/>
      <c r="UQV87" s="135"/>
      <c r="UQW87" s="386"/>
      <c r="UQX87" s="135"/>
      <c r="UQY87" s="387"/>
      <c r="UQZ87" s="387"/>
      <c r="URA87" s="383"/>
      <c r="URB87" s="384"/>
      <c r="URC87" s="28"/>
      <c r="URD87" s="385"/>
      <c r="URE87" s="396"/>
      <c r="URF87" s="392"/>
      <c r="URG87" s="135"/>
      <c r="URH87" s="135"/>
      <c r="URI87" s="386"/>
      <c r="URJ87" s="135"/>
      <c r="URK87" s="387"/>
      <c r="URL87" s="387"/>
      <c r="URM87" s="383"/>
      <c r="URN87" s="384"/>
      <c r="URO87" s="28"/>
      <c r="URP87" s="385"/>
      <c r="URQ87" s="396"/>
      <c r="URR87" s="392"/>
      <c r="URS87" s="135"/>
      <c r="URT87" s="135"/>
      <c r="URU87" s="386"/>
      <c r="URV87" s="135"/>
      <c r="URW87" s="387"/>
      <c r="URX87" s="387"/>
      <c r="URY87" s="383"/>
      <c r="URZ87" s="384"/>
      <c r="USA87" s="28"/>
      <c r="USB87" s="385"/>
      <c r="USC87" s="396"/>
      <c r="USD87" s="392"/>
      <c r="USE87" s="135"/>
      <c r="USF87" s="135"/>
      <c r="USG87" s="386"/>
      <c r="USH87" s="135"/>
      <c r="USI87" s="387"/>
      <c r="USJ87" s="387"/>
      <c r="USK87" s="383"/>
      <c r="USL87" s="384"/>
      <c r="USM87" s="28"/>
      <c r="USN87" s="385"/>
      <c r="USO87" s="396"/>
      <c r="USP87" s="392"/>
      <c r="USQ87" s="135"/>
      <c r="USR87" s="135"/>
      <c r="USS87" s="386"/>
      <c r="UST87" s="135"/>
      <c r="USU87" s="387"/>
      <c r="USV87" s="387"/>
      <c r="USW87" s="383"/>
      <c r="USX87" s="384"/>
      <c r="USY87" s="28"/>
      <c r="USZ87" s="385"/>
      <c r="UTA87" s="396"/>
      <c r="UTB87" s="392"/>
      <c r="UTC87" s="135"/>
      <c r="UTD87" s="135"/>
      <c r="UTE87" s="386"/>
      <c r="UTF87" s="135"/>
      <c r="UTG87" s="387"/>
      <c r="UTH87" s="387"/>
      <c r="UTI87" s="383"/>
      <c r="UTJ87" s="384"/>
      <c r="UTK87" s="28"/>
      <c r="UTL87" s="385"/>
      <c r="UTM87" s="396"/>
      <c r="UTN87" s="392"/>
      <c r="UTO87" s="135"/>
      <c r="UTP87" s="135"/>
      <c r="UTQ87" s="386"/>
      <c r="UTR87" s="135"/>
      <c r="UTS87" s="387"/>
      <c r="UTT87" s="387"/>
      <c r="UTU87" s="383"/>
      <c r="UTV87" s="384"/>
      <c r="UTW87" s="28"/>
      <c r="UTX87" s="385"/>
      <c r="UTY87" s="396"/>
      <c r="UTZ87" s="392"/>
      <c r="UUA87" s="135"/>
      <c r="UUB87" s="135"/>
      <c r="UUC87" s="386"/>
      <c r="UUD87" s="135"/>
      <c r="UUE87" s="387"/>
      <c r="UUF87" s="387"/>
      <c r="UUG87" s="383"/>
      <c r="UUH87" s="384"/>
      <c r="UUI87" s="28"/>
      <c r="UUJ87" s="385"/>
      <c r="UUK87" s="396"/>
      <c r="UUL87" s="392"/>
      <c r="UUM87" s="135"/>
      <c r="UUN87" s="135"/>
      <c r="UUO87" s="386"/>
      <c r="UUP87" s="135"/>
      <c r="UUQ87" s="387"/>
      <c r="UUR87" s="387"/>
      <c r="UUS87" s="383"/>
      <c r="UUT87" s="384"/>
      <c r="UUU87" s="28"/>
      <c r="UUV87" s="385"/>
      <c r="UUW87" s="396"/>
      <c r="UUX87" s="392"/>
      <c r="UUY87" s="135"/>
      <c r="UUZ87" s="135"/>
      <c r="UVA87" s="386"/>
      <c r="UVB87" s="135"/>
      <c r="UVC87" s="387"/>
      <c r="UVD87" s="387"/>
      <c r="UVE87" s="383"/>
      <c r="UVF87" s="384"/>
      <c r="UVG87" s="28"/>
      <c r="UVH87" s="385"/>
      <c r="UVI87" s="396"/>
      <c r="UVJ87" s="392"/>
      <c r="UVK87" s="135"/>
      <c r="UVL87" s="135"/>
      <c r="UVM87" s="386"/>
      <c r="UVN87" s="135"/>
      <c r="UVO87" s="387"/>
      <c r="UVP87" s="387"/>
      <c r="UVQ87" s="383"/>
      <c r="UVR87" s="384"/>
      <c r="UVS87" s="28"/>
      <c r="UVT87" s="385"/>
      <c r="UVU87" s="396"/>
      <c r="UVV87" s="392"/>
      <c r="UVW87" s="135"/>
      <c r="UVX87" s="135"/>
      <c r="UVY87" s="386"/>
      <c r="UVZ87" s="135"/>
      <c r="UWA87" s="387"/>
      <c r="UWB87" s="387"/>
      <c r="UWC87" s="383"/>
      <c r="UWD87" s="384"/>
      <c r="UWE87" s="28"/>
      <c r="UWF87" s="385"/>
      <c r="UWG87" s="396"/>
      <c r="UWH87" s="392"/>
      <c r="UWI87" s="135"/>
      <c r="UWJ87" s="135"/>
      <c r="UWK87" s="386"/>
      <c r="UWL87" s="135"/>
      <c r="UWM87" s="387"/>
      <c r="UWN87" s="387"/>
      <c r="UWO87" s="383"/>
      <c r="UWP87" s="384"/>
      <c r="UWQ87" s="28"/>
      <c r="UWR87" s="385"/>
      <c r="UWS87" s="396"/>
      <c r="UWT87" s="392"/>
      <c r="UWU87" s="135"/>
      <c r="UWV87" s="135"/>
      <c r="UWW87" s="386"/>
      <c r="UWX87" s="135"/>
      <c r="UWY87" s="387"/>
      <c r="UWZ87" s="387"/>
      <c r="UXA87" s="383"/>
      <c r="UXB87" s="384"/>
      <c r="UXC87" s="28"/>
      <c r="UXD87" s="385"/>
      <c r="UXE87" s="396"/>
      <c r="UXF87" s="392"/>
      <c r="UXG87" s="135"/>
      <c r="UXH87" s="135"/>
      <c r="UXI87" s="386"/>
      <c r="UXJ87" s="135"/>
      <c r="UXK87" s="387"/>
      <c r="UXL87" s="387"/>
      <c r="UXM87" s="383"/>
      <c r="UXN87" s="384"/>
      <c r="UXO87" s="28"/>
      <c r="UXP87" s="385"/>
      <c r="UXQ87" s="396"/>
      <c r="UXR87" s="392"/>
      <c r="UXS87" s="135"/>
      <c r="UXT87" s="135"/>
      <c r="UXU87" s="386"/>
      <c r="UXV87" s="135"/>
      <c r="UXW87" s="387"/>
      <c r="UXX87" s="387"/>
      <c r="UXY87" s="383"/>
      <c r="UXZ87" s="384"/>
      <c r="UYA87" s="28"/>
      <c r="UYB87" s="385"/>
      <c r="UYC87" s="396"/>
      <c r="UYD87" s="392"/>
      <c r="UYE87" s="135"/>
      <c r="UYF87" s="135"/>
      <c r="UYG87" s="386"/>
      <c r="UYH87" s="135"/>
      <c r="UYI87" s="387"/>
      <c r="UYJ87" s="387"/>
      <c r="UYK87" s="383"/>
      <c r="UYL87" s="384"/>
      <c r="UYM87" s="28"/>
      <c r="UYN87" s="385"/>
      <c r="UYO87" s="396"/>
      <c r="UYP87" s="392"/>
      <c r="UYQ87" s="135"/>
      <c r="UYR87" s="135"/>
      <c r="UYS87" s="386"/>
      <c r="UYT87" s="135"/>
      <c r="UYU87" s="387"/>
      <c r="UYV87" s="387"/>
      <c r="UYW87" s="383"/>
      <c r="UYX87" s="384"/>
      <c r="UYY87" s="28"/>
      <c r="UYZ87" s="385"/>
      <c r="UZA87" s="396"/>
      <c r="UZB87" s="392"/>
      <c r="UZC87" s="135"/>
      <c r="UZD87" s="135"/>
      <c r="UZE87" s="386"/>
      <c r="UZF87" s="135"/>
      <c r="UZG87" s="387"/>
      <c r="UZH87" s="387"/>
      <c r="UZI87" s="383"/>
      <c r="UZJ87" s="384"/>
      <c r="UZK87" s="28"/>
      <c r="UZL87" s="385"/>
      <c r="UZM87" s="396"/>
      <c r="UZN87" s="392"/>
      <c r="UZO87" s="135"/>
      <c r="UZP87" s="135"/>
      <c r="UZQ87" s="386"/>
      <c r="UZR87" s="135"/>
      <c r="UZS87" s="387"/>
      <c r="UZT87" s="387"/>
      <c r="UZU87" s="383"/>
      <c r="UZV87" s="384"/>
      <c r="UZW87" s="28"/>
      <c r="UZX87" s="385"/>
      <c r="UZY87" s="396"/>
      <c r="UZZ87" s="392"/>
      <c r="VAA87" s="135"/>
      <c r="VAB87" s="135"/>
      <c r="VAC87" s="386"/>
      <c r="VAD87" s="135"/>
      <c r="VAE87" s="387"/>
      <c r="VAF87" s="387"/>
      <c r="VAG87" s="383"/>
      <c r="VAH87" s="384"/>
      <c r="VAI87" s="28"/>
      <c r="VAJ87" s="385"/>
      <c r="VAK87" s="396"/>
      <c r="VAL87" s="392"/>
      <c r="VAM87" s="135"/>
      <c r="VAN87" s="135"/>
      <c r="VAO87" s="386"/>
      <c r="VAP87" s="135"/>
      <c r="VAQ87" s="387"/>
      <c r="VAR87" s="387"/>
      <c r="VAS87" s="383"/>
      <c r="VAT87" s="384"/>
      <c r="VAU87" s="28"/>
      <c r="VAV87" s="385"/>
      <c r="VAW87" s="396"/>
      <c r="VAX87" s="392"/>
      <c r="VAY87" s="135"/>
      <c r="VAZ87" s="135"/>
      <c r="VBA87" s="386"/>
      <c r="VBB87" s="135"/>
      <c r="VBC87" s="387"/>
      <c r="VBD87" s="387"/>
      <c r="VBE87" s="383"/>
      <c r="VBF87" s="384"/>
      <c r="VBG87" s="28"/>
      <c r="VBH87" s="385"/>
      <c r="VBI87" s="396"/>
      <c r="VBJ87" s="392"/>
      <c r="VBK87" s="135"/>
      <c r="VBL87" s="135"/>
      <c r="VBM87" s="386"/>
      <c r="VBN87" s="135"/>
      <c r="VBO87" s="387"/>
      <c r="VBP87" s="387"/>
      <c r="VBQ87" s="383"/>
      <c r="VBR87" s="384"/>
      <c r="VBS87" s="28"/>
      <c r="VBT87" s="385"/>
      <c r="VBU87" s="396"/>
      <c r="VBV87" s="392"/>
      <c r="VBW87" s="135"/>
      <c r="VBX87" s="135"/>
      <c r="VBY87" s="386"/>
      <c r="VBZ87" s="135"/>
      <c r="VCA87" s="387"/>
      <c r="VCB87" s="387"/>
      <c r="VCC87" s="383"/>
      <c r="VCD87" s="384"/>
      <c r="VCE87" s="28"/>
      <c r="VCF87" s="385"/>
      <c r="VCG87" s="396"/>
      <c r="VCH87" s="392"/>
      <c r="VCI87" s="135"/>
      <c r="VCJ87" s="135"/>
      <c r="VCK87" s="386"/>
      <c r="VCL87" s="135"/>
      <c r="VCM87" s="387"/>
      <c r="VCN87" s="387"/>
      <c r="VCO87" s="383"/>
      <c r="VCP87" s="384"/>
      <c r="VCQ87" s="28"/>
      <c r="VCR87" s="385"/>
      <c r="VCS87" s="396"/>
      <c r="VCT87" s="392"/>
      <c r="VCU87" s="135"/>
      <c r="VCV87" s="135"/>
      <c r="VCW87" s="386"/>
      <c r="VCX87" s="135"/>
      <c r="VCY87" s="387"/>
      <c r="VCZ87" s="387"/>
      <c r="VDA87" s="383"/>
      <c r="VDB87" s="384"/>
      <c r="VDC87" s="28"/>
      <c r="VDD87" s="385"/>
      <c r="VDE87" s="396"/>
      <c r="VDF87" s="392"/>
      <c r="VDG87" s="135"/>
      <c r="VDH87" s="135"/>
      <c r="VDI87" s="386"/>
      <c r="VDJ87" s="135"/>
      <c r="VDK87" s="387"/>
      <c r="VDL87" s="387"/>
      <c r="VDM87" s="383"/>
      <c r="VDN87" s="384"/>
      <c r="VDO87" s="28"/>
      <c r="VDP87" s="385"/>
      <c r="VDQ87" s="396"/>
      <c r="VDR87" s="392"/>
      <c r="VDS87" s="135"/>
      <c r="VDT87" s="135"/>
      <c r="VDU87" s="386"/>
      <c r="VDV87" s="135"/>
      <c r="VDW87" s="387"/>
      <c r="VDX87" s="387"/>
      <c r="VDY87" s="383"/>
      <c r="VDZ87" s="384"/>
      <c r="VEA87" s="28"/>
      <c r="VEB87" s="385"/>
      <c r="VEC87" s="396"/>
      <c r="VED87" s="392"/>
      <c r="VEE87" s="135"/>
      <c r="VEF87" s="135"/>
      <c r="VEG87" s="386"/>
      <c r="VEH87" s="135"/>
      <c r="VEI87" s="387"/>
      <c r="VEJ87" s="387"/>
      <c r="VEK87" s="383"/>
      <c r="VEL87" s="384"/>
      <c r="VEM87" s="28"/>
      <c r="VEN87" s="385"/>
      <c r="VEO87" s="396"/>
      <c r="VEP87" s="392"/>
      <c r="VEQ87" s="135"/>
      <c r="VER87" s="135"/>
      <c r="VES87" s="386"/>
      <c r="VET87" s="135"/>
      <c r="VEU87" s="387"/>
      <c r="VEV87" s="387"/>
      <c r="VEW87" s="383"/>
      <c r="VEX87" s="384"/>
      <c r="VEY87" s="28"/>
      <c r="VEZ87" s="385"/>
      <c r="VFA87" s="396"/>
      <c r="VFB87" s="392"/>
      <c r="VFC87" s="135"/>
      <c r="VFD87" s="135"/>
      <c r="VFE87" s="386"/>
      <c r="VFF87" s="135"/>
      <c r="VFG87" s="387"/>
      <c r="VFH87" s="387"/>
      <c r="VFI87" s="383"/>
      <c r="VFJ87" s="384"/>
      <c r="VFK87" s="28"/>
      <c r="VFL87" s="385"/>
      <c r="VFM87" s="396"/>
      <c r="VFN87" s="392"/>
      <c r="VFO87" s="135"/>
      <c r="VFP87" s="135"/>
      <c r="VFQ87" s="386"/>
      <c r="VFR87" s="135"/>
      <c r="VFS87" s="387"/>
      <c r="VFT87" s="387"/>
      <c r="VFU87" s="383"/>
      <c r="VFV87" s="384"/>
      <c r="VFW87" s="28"/>
      <c r="VFX87" s="385"/>
      <c r="VFY87" s="396"/>
      <c r="VFZ87" s="392"/>
      <c r="VGA87" s="135"/>
      <c r="VGB87" s="135"/>
      <c r="VGC87" s="386"/>
      <c r="VGD87" s="135"/>
      <c r="VGE87" s="387"/>
      <c r="VGF87" s="387"/>
      <c r="VGG87" s="383"/>
      <c r="VGH87" s="384"/>
      <c r="VGI87" s="28"/>
      <c r="VGJ87" s="385"/>
      <c r="VGK87" s="396"/>
      <c r="VGL87" s="392"/>
      <c r="VGM87" s="135"/>
      <c r="VGN87" s="135"/>
      <c r="VGO87" s="386"/>
      <c r="VGP87" s="135"/>
      <c r="VGQ87" s="387"/>
      <c r="VGR87" s="387"/>
      <c r="VGS87" s="383"/>
      <c r="VGT87" s="384"/>
      <c r="VGU87" s="28"/>
      <c r="VGV87" s="385"/>
      <c r="VGW87" s="396"/>
      <c r="VGX87" s="392"/>
      <c r="VGY87" s="135"/>
      <c r="VGZ87" s="135"/>
      <c r="VHA87" s="386"/>
      <c r="VHB87" s="135"/>
      <c r="VHC87" s="387"/>
      <c r="VHD87" s="387"/>
      <c r="VHE87" s="383"/>
      <c r="VHF87" s="384"/>
      <c r="VHG87" s="28"/>
      <c r="VHH87" s="385"/>
      <c r="VHI87" s="396"/>
      <c r="VHJ87" s="392"/>
      <c r="VHK87" s="135"/>
      <c r="VHL87" s="135"/>
      <c r="VHM87" s="386"/>
      <c r="VHN87" s="135"/>
      <c r="VHO87" s="387"/>
      <c r="VHP87" s="387"/>
      <c r="VHQ87" s="383"/>
      <c r="VHR87" s="384"/>
      <c r="VHS87" s="28"/>
      <c r="VHT87" s="385"/>
      <c r="VHU87" s="396"/>
      <c r="VHV87" s="392"/>
      <c r="VHW87" s="135"/>
      <c r="VHX87" s="135"/>
      <c r="VHY87" s="386"/>
      <c r="VHZ87" s="135"/>
      <c r="VIA87" s="387"/>
      <c r="VIB87" s="387"/>
      <c r="VIC87" s="383"/>
      <c r="VID87" s="384"/>
      <c r="VIE87" s="28"/>
      <c r="VIF87" s="385"/>
      <c r="VIG87" s="396"/>
      <c r="VIH87" s="392"/>
      <c r="VII87" s="135"/>
      <c r="VIJ87" s="135"/>
      <c r="VIK87" s="386"/>
      <c r="VIL87" s="135"/>
      <c r="VIM87" s="387"/>
      <c r="VIN87" s="387"/>
      <c r="VIO87" s="383"/>
      <c r="VIP87" s="384"/>
      <c r="VIQ87" s="28"/>
      <c r="VIR87" s="385"/>
      <c r="VIS87" s="396"/>
      <c r="VIT87" s="392"/>
      <c r="VIU87" s="135"/>
      <c r="VIV87" s="135"/>
      <c r="VIW87" s="386"/>
      <c r="VIX87" s="135"/>
      <c r="VIY87" s="387"/>
      <c r="VIZ87" s="387"/>
      <c r="VJA87" s="383"/>
      <c r="VJB87" s="384"/>
      <c r="VJC87" s="28"/>
      <c r="VJD87" s="385"/>
      <c r="VJE87" s="396"/>
      <c r="VJF87" s="392"/>
      <c r="VJG87" s="135"/>
      <c r="VJH87" s="135"/>
      <c r="VJI87" s="386"/>
      <c r="VJJ87" s="135"/>
      <c r="VJK87" s="387"/>
      <c r="VJL87" s="387"/>
      <c r="VJM87" s="383"/>
      <c r="VJN87" s="384"/>
      <c r="VJO87" s="28"/>
      <c r="VJP87" s="385"/>
      <c r="VJQ87" s="396"/>
      <c r="VJR87" s="392"/>
      <c r="VJS87" s="135"/>
      <c r="VJT87" s="135"/>
      <c r="VJU87" s="386"/>
      <c r="VJV87" s="135"/>
      <c r="VJW87" s="387"/>
      <c r="VJX87" s="387"/>
      <c r="VJY87" s="383"/>
      <c r="VJZ87" s="384"/>
      <c r="VKA87" s="28"/>
      <c r="VKB87" s="385"/>
      <c r="VKC87" s="396"/>
      <c r="VKD87" s="392"/>
      <c r="VKE87" s="135"/>
      <c r="VKF87" s="135"/>
      <c r="VKG87" s="386"/>
      <c r="VKH87" s="135"/>
      <c r="VKI87" s="387"/>
      <c r="VKJ87" s="387"/>
      <c r="VKK87" s="383"/>
      <c r="VKL87" s="384"/>
      <c r="VKM87" s="28"/>
      <c r="VKN87" s="385"/>
      <c r="VKO87" s="396"/>
      <c r="VKP87" s="392"/>
      <c r="VKQ87" s="135"/>
      <c r="VKR87" s="135"/>
      <c r="VKS87" s="386"/>
      <c r="VKT87" s="135"/>
      <c r="VKU87" s="387"/>
      <c r="VKV87" s="387"/>
      <c r="VKW87" s="383"/>
      <c r="VKX87" s="384"/>
      <c r="VKY87" s="28"/>
      <c r="VKZ87" s="385"/>
      <c r="VLA87" s="396"/>
      <c r="VLB87" s="392"/>
      <c r="VLC87" s="135"/>
      <c r="VLD87" s="135"/>
      <c r="VLE87" s="386"/>
      <c r="VLF87" s="135"/>
      <c r="VLG87" s="387"/>
      <c r="VLH87" s="387"/>
      <c r="VLI87" s="383"/>
      <c r="VLJ87" s="384"/>
      <c r="VLK87" s="28"/>
      <c r="VLL87" s="385"/>
      <c r="VLM87" s="396"/>
      <c r="VLN87" s="392"/>
      <c r="VLO87" s="135"/>
      <c r="VLP87" s="135"/>
      <c r="VLQ87" s="386"/>
      <c r="VLR87" s="135"/>
      <c r="VLS87" s="387"/>
      <c r="VLT87" s="387"/>
      <c r="VLU87" s="383"/>
      <c r="VLV87" s="384"/>
      <c r="VLW87" s="28"/>
      <c r="VLX87" s="385"/>
      <c r="VLY87" s="396"/>
      <c r="VLZ87" s="392"/>
      <c r="VMA87" s="135"/>
      <c r="VMB87" s="135"/>
      <c r="VMC87" s="386"/>
      <c r="VMD87" s="135"/>
      <c r="VME87" s="387"/>
      <c r="VMF87" s="387"/>
      <c r="VMG87" s="383"/>
      <c r="VMH87" s="384"/>
      <c r="VMI87" s="28"/>
      <c r="VMJ87" s="385"/>
      <c r="VMK87" s="396"/>
      <c r="VML87" s="392"/>
      <c r="VMM87" s="135"/>
      <c r="VMN87" s="135"/>
      <c r="VMO87" s="386"/>
      <c r="VMP87" s="135"/>
      <c r="VMQ87" s="387"/>
      <c r="VMR87" s="387"/>
      <c r="VMS87" s="383"/>
      <c r="VMT87" s="384"/>
      <c r="VMU87" s="28"/>
      <c r="VMV87" s="385"/>
      <c r="VMW87" s="396"/>
      <c r="VMX87" s="392"/>
      <c r="VMY87" s="135"/>
      <c r="VMZ87" s="135"/>
      <c r="VNA87" s="386"/>
      <c r="VNB87" s="135"/>
      <c r="VNC87" s="387"/>
      <c r="VND87" s="387"/>
      <c r="VNE87" s="383"/>
      <c r="VNF87" s="384"/>
      <c r="VNG87" s="28"/>
      <c r="VNH87" s="385"/>
      <c r="VNI87" s="396"/>
      <c r="VNJ87" s="392"/>
      <c r="VNK87" s="135"/>
      <c r="VNL87" s="135"/>
      <c r="VNM87" s="386"/>
      <c r="VNN87" s="135"/>
      <c r="VNO87" s="387"/>
      <c r="VNP87" s="387"/>
      <c r="VNQ87" s="383"/>
      <c r="VNR87" s="384"/>
      <c r="VNS87" s="28"/>
      <c r="VNT87" s="385"/>
      <c r="VNU87" s="396"/>
      <c r="VNV87" s="392"/>
      <c r="VNW87" s="135"/>
      <c r="VNX87" s="135"/>
      <c r="VNY87" s="386"/>
      <c r="VNZ87" s="135"/>
      <c r="VOA87" s="387"/>
      <c r="VOB87" s="387"/>
      <c r="VOC87" s="383"/>
      <c r="VOD87" s="384"/>
      <c r="VOE87" s="28"/>
      <c r="VOF87" s="385"/>
      <c r="VOG87" s="396"/>
      <c r="VOH87" s="392"/>
      <c r="VOI87" s="135"/>
      <c r="VOJ87" s="135"/>
      <c r="VOK87" s="386"/>
      <c r="VOL87" s="135"/>
      <c r="VOM87" s="387"/>
      <c r="VON87" s="387"/>
      <c r="VOO87" s="383"/>
      <c r="VOP87" s="384"/>
      <c r="VOQ87" s="28"/>
      <c r="VOR87" s="385"/>
      <c r="VOS87" s="396"/>
      <c r="VOT87" s="392"/>
      <c r="VOU87" s="135"/>
      <c r="VOV87" s="135"/>
      <c r="VOW87" s="386"/>
      <c r="VOX87" s="135"/>
      <c r="VOY87" s="387"/>
      <c r="VOZ87" s="387"/>
      <c r="VPA87" s="383"/>
      <c r="VPB87" s="384"/>
      <c r="VPC87" s="28"/>
      <c r="VPD87" s="385"/>
      <c r="VPE87" s="396"/>
      <c r="VPF87" s="392"/>
      <c r="VPG87" s="135"/>
      <c r="VPH87" s="135"/>
      <c r="VPI87" s="386"/>
      <c r="VPJ87" s="135"/>
      <c r="VPK87" s="387"/>
      <c r="VPL87" s="387"/>
      <c r="VPM87" s="383"/>
      <c r="VPN87" s="384"/>
      <c r="VPO87" s="28"/>
      <c r="VPP87" s="385"/>
      <c r="VPQ87" s="396"/>
      <c r="VPR87" s="392"/>
      <c r="VPS87" s="135"/>
      <c r="VPT87" s="135"/>
      <c r="VPU87" s="386"/>
      <c r="VPV87" s="135"/>
      <c r="VPW87" s="387"/>
      <c r="VPX87" s="387"/>
      <c r="VPY87" s="383"/>
      <c r="VPZ87" s="384"/>
      <c r="VQA87" s="28"/>
      <c r="VQB87" s="385"/>
      <c r="VQC87" s="396"/>
      <c r="VQD87" s="392"/>
      <c r="VQE87" s="135"/>
      <c r="VQF87" s="135"/>
      <c r="VQG87" s="386"/>
      <c r="VQH87" s="135"/>
      <c r="VQI87" s="387"/>
      <c r="VQJ87" s="387"/>
      <c r="VQK87" s="383"/>
      <c r="VQL87" s="384"/>
      <c r="VQM87" s="28"/>
      <c r="VQN87" s="385"/>
      <c r="VQO87" s="396"/>
      <c r="VQP87" s="392"/>
      <c r="VQQ87" s="135"/>
      <c r="VQR87" s="135"/>
      <c r="VQS87" s="386"/>
      <c r="VQT87" s="135"/>
      <c r="VQU87" s="387"/>
      <c r="VQV87" s="387"/>
      <c r="VQW87" s="383"/>
      <c r="VQX87" s="384"/>
      <c r="VQY87" s="28"/>
      <c r="VQZ87" s="385"/>
      <c r="VRA87" s="396"/>
      <c r="VRB87" s="392"/>
      <c r="VRC87" s="135"/>
      <c r="VRD87" s="135"/>
      <c r="VRE87" s="386"/>
      <c r="VRF87" s="135"/>
      <c r="VRG87" s="387"/>
      <c r="VRH87" s="387"/>
      <c r="VRI87" s="383"/>
      <c r="VRJ87" s="384"/>
      <c r="VRK87" s="28"/>
      <c r="VRL87" s="385"/>
      <c r="VRM87" s="396"/>
      <c r="VRN87" s="392"/>
      <c r="VRO87" s="135"/>
      <c r="VRP87" s="135"/>
      <c r="VRQ87" s="386"/>
      <c r="VRR87" s="135"/>
      <c r="VRS87" s="387"/>
      <c r="VRT87" s="387"/>
      <c r="VRU87" s="383"/>
      <c r="VRV87" s="384"/>
      <c r="VRW87" s="28"/>
      <c r="VRX87" s="385"/>
      <c r="VRY87" s="396"/>
      <c r="VRZ87" s="392"/>
      <c r="VSA87" s="135"/>
      <c r="VSB87" s="135"/>
      <c r="VSC87" s="386"/>
      <c r="VSD87" s="135"/>
      <c r="VSE87" s="387"/>
      <c r="VSF87" s="387"/>
      <c r="VSG87" s="383"/>
      <c r="VSH87" s="384"/>
      <c r="VSI87" s="28"/>
      <c r="VSJ87" s="385"/>
      <c r="VSK87" s="396"/>
      <c r="VSL87" s="392"/>
      <c r="VSM87" s="135"/>
      <c r="VSN87" s="135"/>
      <c r="VSO87" s="386"/>
      <c r="VSP87" s="135"/>
      <c r="VSQ87" s="387"/>
      <c r="VSR87" s="387"/>
      <c r="VSS87" s="383"/>
      <c r="VST87" s="384"/>
      <c r="VSU87" s="28"/>
      <c r="VSV87" s="385"/>
      <c r="VSW87" s="396"/>
      <c r="VSX87" s="392"/>
      <c r="VSY87" s="135"/>
      <c r="VSZ87" s="135"/>
      <c r="VTA87" s="386"/>
      <c r="VTB87" s="135"/>
      <c r="VTC87" s="387"/>
      <c r="VTD87" s="387"/>
      <c r="VTE87" s="383"/>
      <c r="VTF87" s="384"/>
      <c r="VTG87" s="28"/>
      <c r="VTH87" s="385"/>
      <c r="VTI87" s="396"/>
      <c r="VTJ87" s="392"/>
      <c r="VTK87" s="135"/>
      <c r="VTL87" s="135"/>
      <c r="VTM87" s="386"/>
      <c r="VTN87" s="135"/>
      <c r="VTO87" s="387"/>
      <c r="VTP87" s="387"/>
      <c r="VTQ87" s="383"/>
      <c r="VTR87" s="384"/>
      <c r="VTS87" s="28"/>
      <c r="VTT87" s="385"/>
      <c r="VTU87" s="396"/>
      <c r="VTV87" s="392"/>
      <c r="VTW87" s="135"/>
      <c r="VTX87" s="135"/>
      <c r="VTY87" s="386"/>
      <c r="VTZ87" s="135"/>
      <c r="VUA87" s="387"/>
      <c r="VUB87" s="387"/>
      <c r="VUC87" s="383"/>
      <c r="VUD87" s="384"/>
      <c r="VUE87" s="28"/>
      <c r="VUF87" s="385"/>
      <c r="VUG87" s="396"/>
      <c r="VUH87" s="392"/>
      <c r="VUI87" s="135"/>
      <c r="VUJ87" s="135"/>
      <c r="VUK87" s="386"/>
      <c r="VUL87" s="135"/>
      <c r="VUM87" s="387"/>
      <c r="VUN87" s="387"/>
      <c r="VUO87" s="383"/>
      <c r="VUP87" s="384"/>
      <c r="VUQ87" s="28"/>
      <c r="VUR87" s="385"/>
      <c r="VUS87" s="396"/>
      <c r="VUT87" s="392"/>
      <c r="VUU87" s="135"/>
      <c r="VUV87" s="135"/>
      <c r="VUW87" s="386"/>
      <c r="VUX87" s="135"/>
      <c r="VUY87" s="387"/>
      <c r="VUZ87" s="387"/>
      <c r="VVA87" s="383"/>
      <c r="VVB87" s="384"/>
      <c r="VVC87" s="28"/>
      <c r="VVD87" s="385"/>
      <c r="VVE87" s="396"/>
      <c r="VVF87" s="392"/>
      <c r="VVG87" s="135"/>
      <c r="VVH87" s="135"/>
      <c r="VVI87" s="386"/>
      <c r="VVJ87" s="135"/>
      <c r="VVK87" s="387"/>
      <c r="VVL87" s="387"/>
      <c r="VVM87" s="383"/>
      <c r="VVN87" s="384"/>
      <c r="VVO87" s="28"/>
      <c r="VVP87" s="385"/>
      <c r="VVQ87" s="396"/>
      <c r="VVR87" s="392"/>
      <c r="VVS87" s="135"/>
      <c r="VVT87" s="135"/>
      <c r="VVU87" s="386"/>
      <c r="VVV87" s="135"/>
      <c r="VVW87" s="387"/>
      <c r="VVX87" s="387"/>
      <c r="VVY87" s="383"/>
      <c r="VVZ87" s="384"/>
      <c r="VWA87" s="28"/>
      <c r="VWB87" s="385"/>
      <c r="VWC87" s="396"/>
      <c r="VWD87" s="392"/>
      <c r="VWE87" s="135"/>
      <c r="VWF87" s="135"/>
      <c r="VWG87" s="386"/>
      <c r="VWH87" s="135"/>
      <c r="VWI87" s="387"/>
      <c r="VWJ87" s="387"/>
      <c r="VWK87" s="383"/>
      <c r="VWL87" s="384"/>
      <c r="VWM87" s="28"/>
      <c r="VWN87" s="385"/>
      <c r="VWO87" s="396"/>
      <c r="VWP87" s="392"/>
      <c r="VWQ87" s="135"/>
      <c r="VWR87" s="135"/>
      <c r="VWS87" s="386"/>
      <c r="VWT87" s="135"/>
      <c r="VWU87" s="387"/>
      <c r="VWV87" s="387"/>
      <c r="VWW87" s="383"/>
      <c r="VWX87" s="384"/>
      <c r="VWY87" s="28"/>
      <c r="VWZ87" s="385"/>
      <c r="VXA87" s="396"/>
      <c r="VXB87" s="392"/>
      <c r="VXC87" s="135"/>
      <c r="VXD87" s="135"/>
      <c r="VXE87" s="386"/>
      <c r="VXF87" s="135"/>
      <c r="VXG87" s="387"/>
      <c r="VXH87" s="387"/>
      <c r="VXI87" s="383"/>
      <c r="VXJ87" s="384"/>
      <c r="VXK87" s="28"/>
      <c r="VXL87" s="385"/>
      <c r="VXM87" s="396"/>
      <c r="VXN87" s="392"/>
      <c r="VXO87" s="135"/>
      <c r="VXP87" s="135"/>
      <c r="VXQ87" s="386"/>
      <c r="VXR87" s="135"/>
      <c r="VXS87" s="387"/>
      <c r="VXT87" s="387"/>
      <c r="VXU87" s="383"/>
      <c r="VXV87" s="384"/>
      <c r="VXW87" s="28"/>
      <c r="VXX87" s="385"/>
      <c r="VXY87" s="396"/>
      <c r="VXZ87" s="392"/>
      <c r="VYA87" s="135"/>
      <c r="VYB87" s="135"/>
      <c r="VYC87" s="386"/>
      <c r="VYD87" s="135"/>
      <c r="VYE87" s="387"/>
      <c r="VYF87" s="387"/>
      <c r="VYG87" s="383"/>
      <c r="VYH87" s="384"/>
      <c r="VYI87" s="28"/>
      <c r="VYJ87" s="385"/>
      <c r="VYK87" s="396"/>
      <c r="VYL87" s="392"/>
      <c r="VYM87" s="135"/>
      <c r="VYN87" s="135"/>
      <c r="VYO87" s="386"/>
      <c r="VYP87" s="135"/>
      <c r="VYQ87" s="387"/>
      <c r="VYR87" s="387"/>
      <c r="VYS87" s="383"/>
      <c r="VYT87" s="384"/>
      <c r="VYU87" s="28"/>
      <c r="VYV87" s="385"/>
      <c r="VYW87" s="396"/>
      <c r="VYX87" s="392"/>
      <c r="VYY87" s="135"/>
      <c r="VYZ87" s="135"/>
      <c r="VZA87" s="386"/>
      <c r="VZB87" s="135"/>
      <c r="VZC87" s="387"/>
      <c r="VZD87" s="387"/>
      <c r="VZE87" s="383"/>
      <c r="VZF87" s="384"/>
      <c r="VZG87" s="28"/>
      <c r="VZH87" s="385"/>
      <c r="VZI87" s="396"/>
      <c r="VZJ87" s="392"/>
      <c r="VZK87" s="135"/>
      <c r="VZL87" s="135"/>
      <c r="VZM87" s="386"/>
      <c r="VZN87" s="135"/>
      <c r="VZO87" s="387"/>
      <c r="VZP87" s="387"/>
      <c r="VZQ87" s="383"/>
      <c r="VZR87" s="384"/>
      <c r="VZS87" s="28"/>
      <c r="VZT87" s="385"/>
      <c r="VZU87" s="396"/>
      <c r="VZV87" s="392"/>
      <c r="VZW87" s="135"/>
      <c r="VZX87" s="135"/>
      <c r="VZY87" s="386"/>
      <c r="VZZ87" s="135"/>
      <c r="WAA87" s="387"/>
      <c r="WAB87" s="387"/>
      <c r="WAC87" s="383"/>
      <c r="WAD87" s="384"/>
      <c r="WAE87" s="28"/>
      <c r="WAF87" s="385"/>
      <c r="WAG87" s="396"/>
      <c r="WAH87" s="392"/>
      <c r="WAI87" s="135"/>
      <c r="WAJ87" s="135"/>
      <c r="WAK87" s="386"/>
      <c r="WAL87" s="135"/>
      <c r="WAM87" s="387"/>
      <c r="WAN87" s="387"/>
      <c r="WAO87" s="383"/>
      <c r="WAP87" s="384"/>
      <c r="WAQ87" s="28"/>
      <c r="WAR87" s="385"/>
      <c r="WAS87" s="396"/>
      <c r="WAT87" s="392"/>
      <c r="WAU87" s="135"/>
      <c r="WAV87" s="135"/>
      <c r="WAW87" s="386"/>
      <c r="WAX87" s="135"/>
      <c r="WAY87" s="387"/>
      <c r="WAZ87" s="387"/>
      <c r="WBA87" s="383"/>
      <c r="WBB87" s="384"/>
      <c r="WBC87" s="28"/>
      <c r="WBD87" s="385"/>
      <c r="WBE87" s="396"/>
      <c r="WBF87" s="392"/>
      <c r="WBG87" s="135"/>
      <c r="WBH87" s="135"/>
      <c r="WBI87" s="386"/>
      <c r="WBJ87" s="135"/>
      <c r="WBK87" s="387"/>
      <c r="WBL87" s="387"/>
      <c r="WBM87" s="383"/>
      <c r="WBN87" s="384"/>
      <c r="WBO87" s="28"/>
      <c r="WBP87" s="385"/>
      <c r="WBQ87" s="396"/>
      <c r="WBR87" s="392"/>
      <c r="WBS87" s="135"/>
      <c r="WBT87" s="135"/>
      <c r="WBU87" s="386"/>
      <c r="WBV87" s="135"/>
      <c r="WBW87" s="387"/>
      <c r="WBX87" s="387"/>
      <c r="WBY87" s="383"/>
      <c r="WBZ87" s="384"/>
      <c r="WCA87" s="28"/>
      <c r="WCB87" s="385"/>
      <c r="WCC87" s="396"/>
      <c r="WCD87" s="392"/>
      <c r="WCE87" s="135"/>
      <c r="WCF87" s="135"/>
      <c r="WCG87" s="386"/>
      <c r="WCH87" s="135"/>
      <c r="WCI87" s="387"/>
      <c r="WCJ87" s="387"/>
      <c r="WCK87" s="383"/>
      <c r="WCL87" s="384"/>
      <c r="WCM87" s="28"/>
      <c r="WCN87" s="385"/>
      <c r="WCO87" s="396"/>
      <c r="WCP87" s="392"/>
      <c r="WCQ87" s="135"/>
      <c r="WCR87" s="135"/>
      <c r="WCS87" s="386"/>
      <c r="WCT87" s="135"/>
      <c r="WCU87" s="387"/>
      <c r="WCV87" s="387"/>
      <c r="WCW87" s="383"/>
      <c r="WCX87" s="384"/>
      <c r="WCY87" s="28"/>
      <c r="WCZ87" s="385"/>
      <c r="WDA87" s="396"/>
      <c r="WDB87" s="392"/>
      <c r="WDC87" s="135"/>
      <c r="WDD87" s="135"/>
      <c r="WDE87" s="386"/>
      <c r="WDF87" s="135"/>
      <c r="WDG87" s="387"/>
      <c r="WDH87" s="387"/>
      <c r="WDI87" s="383"/>
      <c r="WDJ87" s="384"/>
      <c r="WDK87" s="28"/>
      <c r="WDL87" s="385"/>
      <c r="WDM87" s="396"/>
      <c r="WDN87" s="392"/>
      <c r="WDO87" s="135"/>
      <c r="WDP87" s="135"/>
      <c r="WDQ87" s="386"/>
      <c r="WDR87" s="135"/>
      <c r="WDS87" s="387"/>
      <c r="WDT87" s="387"/>
      <c r="WDU87" s="383"/>
      <c r="WDV87" s="384"/>
      <c r="WDW87" s="28"/>
      <c r="WDX87" s="385"/>
      <c r="WDY87" s="396"/>
      <c r="WDZ87" s="392"/>
      <c r="WEA87" s="135"/>
      <c r="WEB87" s="135"/>
      <c r="WEC87" s="386"/>
      <c r="WED87" s="135"/>
      <c r="WEE87" s="387"/>
      <c r="WEF87" s="387"/>
      <c r="WEG87" s="383"/>
      <c r="WEH87" s="384"/>
      <c r="WEI87" s="28"/>
      <c r="WEJ87" s="385"/>
      <c r="WEK87" s="396"/>
      <c r="WEL87" s="392"/>
      <c r="WEM87" s="135"/>
      <c r="WEN87" s="135"/>
      <c r="WEO87" s="386"/>
      <c r="WEP87" s="135"/>
      <c r="WEQ87" s="387"/>
      <c r="WER87" s="387"/>
      <c r="WES87" s="383"/>
      <c r="WET87" s="384"/>
      <c r="WEU87" s="28"/>
      <c r="WEV87" s="385"/>
      <c r="WEW87" s="396"/>
      <c r="WEX87" s="392"/>
      <c r="WEY87" s="135"/>
      <c r="WEZ87" s="135"/>
      <c r="WFA87" s="386"/>
      <c r="WFB87" s="135"/>
      <c r="WFC87" s="387"/>
      <c r="WFD87" s="387"/>
      <c r="WFE87" s="383"/>
      <c r="WFF87" s="384"/>
      <c r="WFG87" s="28"/>
      <c r="WFH87" s="385"/>
      <c r="WFI87" s="396"/>
      <c r="WFJ87" s="392"/>
      <c r="WFK87" s="135"/>
      <c r="WFL87" s="135"/>
      <c r="WFM87" s="386"/>
      <c r="WFN87" s="135"/>
      <c r="WFO87" s="387"/>
      <c r="WFP87" s="387"/>
      <c r="WFQ87" s="383"/>
      <c r="WFR87" s="384"/>
      <c r="WFS87" s="28"/>
      <c r="WFT87" s="385"/>
      <c r="WFU87" s="396"/>
      <c r="WFV87" s="392"/>
      <c r="WFW87" s="135"/>
      <c r="WFX87" s="135"/>
      <c r="WFY87" s="386"/>
      <c r="WFZ87" s="135"/>
      <c r="WGA87" s="387"/>
      <c r="WGB87" s="387"/>
      <c r="WGC87" s="383"/>
      <c r="WGD87" s="384"/>
      <c r="WGE87" s="28"/>
      <c r="WGF87" s="385"/>
      <c r="WGG87" s="396"/>
      <c r="WGH87" s="392"/>
      <c r="WGI87" s="135"/>
      <c r="WGJ87" s="135"/>
      <c r="WGK87" s="386"/>
      <c r="WGL87" s="135"/>
      <c r="WGM87" s="387"/>
      <c r="WGN87" s="387"/>
      <c r="WGO87" s="383"/>
      <c r="WGP87" s="384"/>
      <c r="WGQ87" s="28"/>
      <c r="WGR87" s="385"/>
      <c r="WGS87" s="396"/>
      <c r="WGT87" s="392"/>
      <c r="WGU87" s="135"/>
      <c r="WGV87" s="135"/>
      <c r="WGW87" s="386"/>
      <c r="WGX87" s="135"/>
      <c r="WGY87" s="387"/>
      <c r="WGZ87" s="387"/>
      <c r="WHA87" s="383"/>
      <c r="WHB87" s="384"/>
      <c r="WHC87" s="28"/>
      <c r="WHD87" s="385"/>
      <c r="WHE87" s="396"/>
      <c r="WHF87" s="392"/>
      <c r="WHG87" s="135"/>
      <c r="WHH87" s="135"/>
      <c r="WHI87" s="386"/>
      <c r="WHJ87" s="135"/>
      <c r="WHK87" s="387"/>
      <c r="WHL87" s="387"/>
      <c r="WHM87" s="383"/>
      <c r="WHN87" s="384"/>
      <c r="WHO87" s="28"/>
      <c r="WHP87" s="385"/>
      <c r="WHQ87" s="396"/>
      <c r="WHR87" s="392"/>
      <c r="WHS87" s="135"/>
      <c r="WHT87" s="135"/>
      <c r="WHU87" s="386"/>
      <c r="WHV87" s="135"/>
      <c r="WHW87" s="387"/>
      <c r="WHX87" s="387"/>
      <c r="WHY87" s="383"/>
      <c r="WHZ87" s="384"/>
      <c r="WIA87" s="28"/>
      <c r="WIB87" s="385"/>
      <c r="WIC87" s="396"/>
      <c r="WID87" s="392"/>
      <c r="WIE87" s="135"/>
      <c r="WIF87" s="135"/>
      <c r="WIG87" s="386"/>
      <c r="WIH87" s="135"/>
      <c r="WII87" s="387"/>
      <c r="WIJ87" s="387"/>
      <c r="WIK87" s="383"/>
      <c r="WIL87" s="384"/>
      <c r="WIM87" s="28"/>
      <c r="WIN87" s="385"/>
      <c r="WIO87" s="396"/>
      <c r="WIP87" s="392"/>
      <c r="WIQ87" s="135"/>
      <c r="WIR87" s="135"/>
      <c r="WIS87" s="386"/>
      <c r="WIT87" s="135"/>
      <c r="WIU87" s="387"/>
      <c r="WIV87" s="387"/>
      <c r="WIW87" s="383"/>
      <c r="WIX87" s="384"/>
      <c r="WIY87" s="28"/>
      <c r="WIZ87" s="385"/>
      <c r="WJA87" s="396"/>
      <c r="WJB87" s="392"/>
      <c r="WJC87" s="135"/>
      <c r="WJD87" s="135"/>
      <c r="WJE87" s="386"/>
      <c r="WJF87" s="135"/>
      <c r="WJG87" s="387"/>
      <c r="WJH87" s="387"/>
      <c r="WJI87" s="383"/>
      <c r="WJJ87" s="384"/>
      <c r="WJK87" s="28"/>
      <c r="WJL87" s="385"/>
      <c r="WJM87" s="396"/>
      <c r="WJN87" s="392"/>
      <c r="WJO87" s="135"/>
      <c r="WJP87" s="135"/>
      <c r="WJQ87" s="386"/>
      <c r="WJR87" s="135"/>
      <c r="WJS87" s="387"/>
      <c r="WJT87" s="387"/>
      <c r="WJU87" s="383"/>
      <c r="WJV87" s="384"/>
      <c r="WJW87" s="28"/>
      <c r="WJX87" s="385"/>
      <c r="WJY87" s="396"/>
      <c r="WJZ87" s="392"/>
      <c r="WKA87" s="135"/>
      <c r="WKB87" s="135"/>
      <c r="WKC87" s="386"/>
      <c r="WKD87" s="135"/>
      <c r="WKE87" s="387"/>
      <c r="WKF87" s="387"/>
      <c r="WKG87" s="383"/>
      <c r="WKH87" s="384"/>
      <c r="WKI87" s="28"/>
      <c r="WKJ87" s="385"/>
      <c r="WKK87" s="396"/>
      <c r="WKL87" s="392"/>
      <c r="WKM87" s="135"/>
      <c r="WKN87" s="135"/>
      <c r="WKO87" s="386"/>
      <c r="WKP87" s="135"/>
      <c r="WKQ87" s="387"/>
      <c r="WKR87" s="387"/>
      <c r="WKS87" s="383"/>
      <c r="WKT87" s="384"/>
      <c r="WKU87" s="28"/>
      <c r="WKV87" s="385"/>
      <c r="WKW87" s="396"/>
      <c r="WKX87" s="392"/>
      <c r="WKY87" s="135"/>
      <c r="WKZ87" s="135"/>
      <c r="WLA87" s="386"/>
      <c r="WLB87" s="135"/>
      <c r="WLC87" s="387"/>
      <c r="WLD87" s="387"/>
      <c r="WLE87" s="383"/>
      <c r="WLF87" s="384"/>
      <c r="WLG87" s="28"/>
      <c r="WLH87" s="385"/>
      <c r="WLI87" s="396"/>
      <c r="WLJ87" s="392"/>
      <c r="WLK87" s="135"/>
      <c r="WLL87" s="135"/>
      <c r="WLM87" s="386"/>
      <c r="WLN87" s="135"/>
      <c r="WLO87" s="387"/>
      <c r="WLP87" s="387"/>
      <c r="WLQ87" s="383"/>
      <c r="WLR87" s="384"/>
      <c r="WLS87" s="28"/>
      <c r="WLT87" s="385"/>
      <c r="WLU87" s="396"/>
      <c r="WLV87" s="392"/>
      <c r="WLW87" s="135"/>
      <c r="WLX87" s="135"/>
      <c r="WLY87" s="386"/>
      <c r="WLZ87" s="135"/>
      <c r="WMA87" s="387"/>
      <c r="WMB87" s="387"/>
      <c r="WMC87" s="383"/>
      <c r="WMD87" s="384"/>
      <c r="WME87" s="28"/>
      <c r="WMF87" s="385"/>
      <c r="WMG87" s="396"/>
      <c r="WMH87" s="392"/>
      <c r="WMI87" s="135"/>
      <c r="WMJ87" s="135"/>
      <c r="WMK87" s="386"/>
      <c r="WML87" s="135"/>
      <c r="WMM87" s="387"/>
      <c r="WMN87" s="387"/>
      <c r="WMO87" s="383"/>
      <c r="WMP87" s="384"/>
      <c r="WMQ87" s="28"/>
      <c r="WMR87" s="385"/>
      <c r="WMS87" s="396"/>
      <c r="WMT87" s="392"/>
      <c r="WMU87" s="135"/>
      <c r="WMV87" s="135"/>
      <c r="WMW87" s="386"/>
      <c r="WMX87" s="135"/>
      <c r="WMY87" s="387"/>
      <c r="WMZ87" s="387"/>
      <c r="WNA87" s="383"/>
      <c r="WNB87" s="384"/>
      <c r="WNC87" s="28"/>
      <c r="WND87" s="385"/>
      <c r="WNE87" s="396"/>
      <c r="WNF87" s="392"/>
      <c r="WNG87" s="135"/>
      <c r="WNH87" s="135"/>
      <c r="WNI87" s="386"/>
      <c r="WNJ87" s="135"/>
      <c r="WNK87" s="387"/>
      <c r="WNL87" s="387"/>
      <c r="WNM87" s="383"/>
      <c r="WNN87" s="384"/>
      <c r="WNO87" s="28"/>
      <c r="WNP87" s="385"/>
      <c r="WNQ87" s="396"/>
      <c r="WNR87" s="392"/>
      <c r="WNS87" s="135"/>
      <c r="WNT87" s="135"/>
      <c r="WNU87" s="386"/>
      <c r="WNV87" s="135"/>
      <c r="WNW87" s="387"/>
      <c r="WNX87" s="387"/>
      <c r="WNY87" s="383"/>
      <c r="WNZ87" s="384"/>
      <c r="WOA87" s="28"/>
      <c r="WOB87" s="385"/>
      <c r="WOC87" s="396"/>
      <c r="WOD87" s="392"/>
      <c r="WOE87" s="135"/>
      <c r="WOF87" s="135"/>
      <c r="WOG87" s="386"/>
      <c r="WOH87" s="135"/>
      <c r="WOI87" s="387"/>
      <c r="WOJ87" s="387"/>
      <c r="WOK87" s="383"/>
      <c r="WOL87" s="384"/>
      <c r="WOM87" s="28"/>
      <c r="WON87" s="385"/>
      <c r="WOO87" s="396"/>
      <c r="WOP87" s="392"/>
      <c r="WOQ87" s="135"/>
      <c r="WOR87" s="135"/>
      <c r="WOS87" s="386"/>
      <c r="WOT87" s="135"/>
      <c r="WOU87" s="387"/>
      <c r="WOV87" s="387"/>
      <c r="WOW87" s="383"/>
      <c r="WOX87" s="384"/>
      <c r="WOY87" s="28"/>
      <c r="WOZ87" s="385"/>
      <c r="WPA87" s="396"/>
      <c r="WPB87" s="392"/>
      <c r="WPC87" s="135"/>
      <c r="WPD87" s="135"/>
      <c r="WPE87" s="386"/>
      <c r="WPF87" s="135"/>
      <c r="WPG87" s="387"/>
      <c r="WPH87" s="387"/>
      <c r="WPI87" s="383"/>
      <c r="WPJ87" s="384"/>
      <c r="WPK87" s="28"/>
      <c r="WPL87" s="385"/>
      <c r="WPM87" s="396"/>
      <c r="WPN87" s="392"/>
      <c r="WPO87" s="135"/>
      <c r="WPP87" s="135"/>
      <c r="WPQ87" s="386"/>
      <c r="WPR87" s="135"/>
      <c r="WPS87" s="387"/>
      <c r="WPT87" s="387"/>
      <c r="WPU87" s="383"/>
      <c r="WPV87" s="384"/>
      <c r="WPW87" s="28"/>
      <c r="WPX87" s="385"/>
      <c r="WPY87" s="396"/>
      <c r="WPZ87" s="392"/>
      <c r="WQA87" s="135"/>
      <c r="WQB87" s="135"/>
      <c r="WQC87" s="386"/>
      <c r="WQD87" s="135"/>
      <c r="WQE87" s="387"/>
      <c r="WQF87" s="387"/>
      <c r="WQG87" s="383"/>
      <c r="WQH87" s="384"/>
      <c r="WQI87" s="28"/>
      <c r="WQJ87" s="385"/>
      <c r="WQK87" s="396"/>
      <c r="WQL87" s="392"/>
      <c r="WQM87" s="135"/>
      <c r="WQN87" s="135"/>
      <c r="WQO87" s="386"/>
      <c r="WQP87" s="135"/>
      <c r="WQQ87" s="387"/>
      <c r="WQR87" s="387"/>
      <c r="WQS87" s="383"/>
      <c r="WQT87" s="384"/>
      <c r="WQU87" s="28"/>
      <c r="WQV87" s="385"/>
      <c r="WQW87" s="396"/>
      <c r="WQX87" s="392"/>
      <c r="WQY87" s="135"/>
      <c r="WQZ87" s="135"/>
      <c r="WRA87" s="386"/>
      <c r="WRB87" s="135"/>
      <c r="WRC87" s="387"/>
      <c r="WRD87" s="387"/>
      <c r="WRE87" s="383"/>
      <c r="WRF87" s="384"/>
      <c r="WRG87" s="28"/>
      <c r="WRH87" s="385"/>
      <c r="WRI87" s="396"/>
      <c r="WRJ87" s="392"/>
      <c r="WRK87" s="135"/>
      <c r="WRL87" s="135"/>
      <c r="WRM87" s="386"/>
      <c r="WRN87" s="135"/>
      <c r="WRO87" s="387"/>
      <c r="WRP87" s="387"/>
      <c r="WRQ87" s="383"/>
      <c r="WRR87" s="384"/>
      <c r="WRS87" s="28"/>
      <c r="WRT87" s="385"/>
      <c r="WRU87" s="396"/>
      <c r="WRV87" s="392"/>
      <c r="WRW87" s="135"/>
      <c r="WRX87" s="135"/>
      <c r="WRY87" s="386"/>
      <c r="WRZ87" s="135"/>
      <c r="WSA87" s="387"/>
      <c r="WSB87" s="387"/>
      <c r="WSC87" s="383"/>
      <c r="WSD87" s="384"/>
      <c r="WSE87" s="28"/>
      <c r="WSF87" s="385"/>
      <c r="WSG87" s="396"/>
      <c r="WSH87" s="392"/>
      <c r="WSI87" s="135"/>
      <c r="WSJ87" s="135"/>
      <c r="WSK87" s="386"/>
      <c r="WSL87" s="135"/>
      <c r="WSM87" s="387"/>
      <c r="WSN87" s="387"/>
      <c r="WSO87" s="383"/>
      <c r="WSP87" s="384"/>
      <c r="WSQ87" s="28"/>
      <c r="WSR87" s="385"/>
      <c r="WSS87" s="396"/>
      <c r="WST87" s="392"/>
      <c r="WSU87" s="135"/>
      <c r="WSV87" s="135"/>
      <c r="WSW87" s="386"/>
      <c r="WSX87" s="135"/>
      <c r="WSY87" s="387"/>
      <c r="WSZ87" s="387"/>
      <c r="WTA87" s="383"/>
      <c r="WTB87" s="384"/>
      <c r="WTC87" s="28"/>
      <c r="WTD87" s="385"/>
      <c r="WTE87" s="396"/>
      <c r="WTF87" s="392"/>
      <c r="WTG87" s="135"/>
      <c r="WTH87" s="135"/>
      <c r="WTI87" s="386"/>
      <c r="WTJ87" s="135"/>
      <c r="WTK87" s="387"/>
      <c r="WTL87" s="387"/>
      <c r="WTM87" s="383"/>
      <c r="WTN87" s="384"/>
      <c r="WTO87" s="28"/>
      <c r="WTP87" s="385"/>
      <c r="WTQ87" s="396"/>
      <c r="WTR87" s="392"/>
      <c r="WTS87" s="135"/>
      <c r="WTT87" s="135"/>
      <c r="WTU87" s="386"/>
      <c r="WTV87" s="135"/>
      <c r="WTW87" s="387"/>
      <c r="WTX87" s="387"/>
      <c r="WTY87" s="383"/>
      <c r="WTZ87" s="384"/>
      <c r="WUA87" s="28"/>
      <c r="WUB87" s="385"/>
      <c r="WUC87" s="396"/>
      <c r="WUD87" s="392"/>
      <c r="WUE87" s="135"/>
      <c r="WUF87" s="135"/>
      <c r="WUG87" s="386"/>
      <c r="WUH87" s="135"/>
      <c r="WUI87" s="387"/>
      <c r="WUJ87" s="387"/>
      <c r="WUK87" s="383"/>
      <c r="WUL87" s="384"/>
      <c r="WUM87" s="28"/>
      <c r="WUN87" s="385"/>
      <c r="WUO87" s="396"/>
      <c r="WUP87" s="392"/>
      <c r="WUQ87" s="135"/>
      <c r="WUR87" s="135"/>
      <c r="WUS87" s="386"/>
      <c r="WUT87" s="135"/>
      <c r="WUU87" s="387"/>
      <c r="WUV87" s="387"/>
      <c r="WUW87" s="383"/>
      <c r="WUX87" s="384"/>
      <c r="WUY87" s="28"/>
      <c r="WUZ87" s="385"/>
      <c r="WVA87" s="396"/>
      <c r="WVB87" s="392"/>
      <c r="WVC87" s="135"/>
      <c r="WVD87" s="135"/>
      <c r="WVE87" s="386"/>
      <c r="WVF87" s="135"/>
      <c r="WVG87" s="387"/>
      <c r="WVH87" s="387"/>
      <c r="WVI87" s="383"/>
      <c r="WVJ87" s="384"/>
      <c r="WVK87" s="28"/>
      <c r="WVL87" s="385"/>
      <c r="WVM87" s="396"/>
      <c r="WVN87" s="392"/>
      <c r="WVO87" s="135"/>
      <c r="WVP87" s="135"/>
      <c r="WVQ87" s="386"/>
      <c r="WVR87" s="135"/>
      <c r="WVS87" s="387"/>
      <c r="WVT87" s="387"/>
      <c r="WVU87" s="383"/>
      <c r="WVV87" s="384"/>
      <c r="WVW87" s="28"/>
      <c r="WVX87" s="385"/>
      <c r="WVY87" s="396"/>
      <c r="WVZ87" s="392"/>
      <c r="WWA87" s="135"/>
      <c r="WWB87" s="135"/>
      <c r="WWC87" s="386"/>
      <c r="WWD87" s="135"/>
      <c r="WWE87" s="387"/>
      <c r="WWF87" s="387"/>
      <c r="WWG87" s="383"/>
      <c r="WWH87" s="384"/>
      <c r="WWI87" s="28"/>
      <c r="WWJ87" s="385"/>
      <c r="WWK87" s="396"/>
      <c r="WWL87" s="392"/>
      <c r="WWM87" s="135"/>
      <c r="WWN87" s="135"/>
      <c r="WWO87" s="386"/>
      <c r="WWP87" s="135"/>
      <c r="WWQ87" s="387"/>
      <c r="WWR87" s="387"/>
      <c r="WWS87" s="383"/>
      <c r="WWT87" s="384"/>
      <c r="WWU87" s="28"/>
      <c r="WWV87" s="385"/>
      <c r="WWW87" s="396"/>
      <c r="WWX87" s="392"/>
      <c r="WWY87" s="135"/>
      <c r="WWZ87" s="135"/>
      <c r="WXA87" s="386"/>
      <c r="WXB87" s="135"/>
      <c r="WXC87" s="387"/>
      <c r="WXD87" s="387"/>
      <c r="WXE87" s="383"/>
      <c r="WXF87" s="384"/>
      <c r="WXG87" s="28"/>
      <c r="WXH87" s="385"/>
      <c r="WXI87" s="396"/>
      <c r="WXJ87" s="392"/>
      <c r="WXK87" s="135"/>
      <c r="WXL87" s="135"/>
      <c r="WXM87" s="386"/>
      <c r="WXN87" s="135"/>
      <c r="WXO87" s="387"/>
      <c r="WXP87" s="387"/>
      <c r="WXQ87" s="383"/>
      <c r="WXR87" s="384"/>
      <c r="WXS87" s="28"/>
      <c r="WXT87" s="385"/>
      <c r="WXU87" s="396"/>
      <c r="WXV87" s="392"/>
      <c r="WXW87" s="135"/>
      <c r="WXX87" s="135"/>
      <c r="WXY87" s="386"/>
      <c r="WXZ87" s="135"/>
      <c r="WYA87" s="387"/>
      <c r="WYB87" s="387"/>
      <c r="WYC87" s="383"/>
      <c r="WYD87" s="384"/>
      <c r="WYE87" s="28"/>
      <c r="WYF87" s="385"/>
      <c r="WYG87" s="396"/>
      <c r="WYH87" s="392"/>
      <c r="WYI87" s="135"/>
      <c r="WYJ87" s="135"/>
      <c r="WYK87" s="386"/>
      <c r="WYL87" s="135"/>
      <c r="WYM87" s="387"/>
      <c r="WYN87" s="387"/>
      <c r="WYO87" s="383"/>
      <c r="WYP87" s="384"/>
      <c r="WYQ87" s="28"/>
      <c r="WYR87" s="385"/>
      <c r="WYS87" s="396"/>
      <c r="WYT87" s="392"/>
      <c r="WYU87" s="135"/>
      <c r="WYV87" s="135"/>
      <c r="WYW87" s="386"/>
      <c r="WYX87" s="135"/>
      <c r="WYY87" s="387"/>
      <c r="WYZ87" s="387"/>
      <c r="WZA87" s="383"/>
      <c r="WZB87" s="384"/>
      <c r="WZC87" s="28"/>
      <c r="WZD87" s="385"/>
      <c r="WZE87" s="396"/>
      <c r="WZF87" s="392"/>
      <c r="WZG87" s="135"/>
      <c r="WZH87" s="135"/>
      <c r="WZI87" s="386"/>
      <c r="WZJ87" s="135"/>
      <c r="WZK87" s="387"/>
      <c r="WZL87" s="387"/>
      <c r="WZM87" s="383"/>
      <c r="WZN87" s="384"/>
      <c r="WZO87" s="28"/>
      <c r="WZP87" s="385"/>
      <c r="WZQ87" s="396"/>
      <c r="WZR87" s="392"/>
      <c r="WZS87" s="135"/>
      <c r="WZT87" s="135"/>
      <c r="WZU87" s="386"/>
      <c r="WZV87" s="135"/>
      <c r="WZW87" s="387"/>
      <c r="WZX87" s="387"/>
      <c r="WZY87" s="383"/>
      <c r="WZZ87" s="384"/>
      <c r="XAA87" s="28"/>
      <c r="XAB87" s="385"/>
      <c r="XAC87" s="396"/>
      <c r="XAD87" s="392"/>
      <c r="XAE87" s="135"/>
      <c r="XAF87" s="135"/>
      <c r="XAG87" s="386"/>
      <c r="XAH87" s="135"/>
      <c r="XAI87" s="387"/>
      <c r="XAJ87" s="387"/>
      <c r="XAK87" s="383"/>
      <c r="XAL87" s="384"/>
      <c r="XAM87" s="28"/>
      <c r="XAN87" s="385"/>
      <c r="XAO87" s="396"/>
      <c r="XAP87" s="392"/>
      <c r="XAQ87" s="135"/>
      <c r="XAR87" s="135"/>
      <c r="XAS87" s="386"/>
      <c r="XAT87" s="135"/>
      <c r="XAU87" s="387"/>
      <c r="XAV87" s="387"/>
      <c r="XAW87" s="383"/>
      <c r="XAX87" s="384"/>
      <c r="XAY87" s="28"/>
      <c r="XAZ87" s="385"/>
      <c r="XBA87" s="396"/>
      <c r="XBB87" s="392"/>
      <c r="XBC87" s="135"/>
      <c r="XBD87" s="135"/>
      <c r="XBE87" s="386"/>
      <c r="XBF87" s="135"/>
      <c r="XBG87" s="387"/>
      <c r="XBH87" s="387"/>
      <c r="XBI87" s="383"/>
      <c r="XBJ87" s="384"/>
      <c r="XBK87" s="28"/>
      <c r="XBL87" s="385"/>
      <c r="XBM87" s="396"/>
      <c r="XBN87" s="392"/>
      <c r="XBO87" s="135"/>
      <c r="XBP87" s="135"/>
      <c r="XBQ87" s="386"/>
      <c r="XBR87" s="135"/>
      <c r="XBS87" s="387"/>
      <c r="XBT87" s="387"/>
      <c r="XBU87" s="383"/>
      <c r="XBV87" s="384"/>
      <c r="XBW87" s="28"/>
      <c r="XBX87" s="385"/>
      <c r="XBY87" s="396"/>
      <c r="XBZ87" s="392"/>
      <c r="XCA87" s="135"/>
      <c r="XCB87" s="135"/>
      <c r="XCC87" s="386"/>
      <c r="XCD87" s="135"/>
      <c r="XCE87" s="387"/>
      <c r="XCF87" s="387"/>
      <c r="XCG87" s="383"/>
      <c r="XCH87" s="384"/>
      <c r="XCI87" s="28"/>
      <c r="XCJ87" s="385"/>
      <c r="XCK87" s="396"/>
      <c r="XCL87" s="392"/>
      <c r="XCM87" s="135"/>
      <c r="XCN87" s="135"/>
      <c r="XCO87" s="386"/>
      <c r="XCP87" s="135"/>
      <c r="XCQ87" s="387"/>
      <c r="XCR87" s="387"/>
      <c r="XCS87" s="383"/>
      <c r="XCT87" s="384"/>
      <c r="XCU87" s="28"/>
      <c r="XCV87" s="385"/>
      <c r="XCW87" s="396"/>
      <c r="XCX87" s="392"/>
      <c r="XCY87" s="135"/>
      <c r="XCZ87" s="135"/>
      <c r="XDA87" s="386"/>
      <c r="XDB87" s="135"/>
      <c r="XDC87" s="387"/>
      <c r="XDD87" s="387"/>
      <c r="XDE87" s="383"/>
      <c r="XDF87" s="384"/>
      <c r="XDG87" s="28"/>
      <c r="XDH87" s="385"/>
      <c r="XDI87" s="396"/>
      <c r="XDJ87" s="392"/>
      <c r="XDK87" s="135"/>
      <c r="XDL87" s="135"/>
      <c r="XDM87" s="386"/>
      <c r="XDN87" s="135"/>
      <c r="XDO87" s="387"/>
      <c r="XDP87" s="387"/>
      <c r="XDQ87" s="383"/>
      <c r="XDR87" s="384"/>
      <c r="XDS87" s="28"/>
      <c r="XDT87" s="385"/>
      <c r="XDU87" s="396"/>
      <c r="XDV87" s="392"/>
      <c r="XDW87" s="135"/>
      <c r="XDX87" s="135"/>
      <c r="XDY87" s="386"/>
      <c r="XDZ87" s="135"/>
      <c r="XEA87" s="387"/>
      <c r="XEB87" s="387"/>
      <c r="XEC87" s="383"/>
      <c r="XED87" s="384"/>
      <c r="XEE87" s="28"/>
      <c r="XEF87" s="385"/>
      <c r="XEG87" s="396"/>
      <c r="XEH87" s="392"/>
      <c r="XEI87" s="135"/>
      <c r="XEJ87" s="135"/>
      <c r="XEK87" s="386"/>
      <c r="XEL87" s="135"/>
      <c r="XEM87" s="387"/>
      <c r="XEN87" s="387"/>
      <c r="XEO87" s="383"/>
      <c r="XEP87" s="384"/>
      <c r="XEQ87" s="28"/>
      <c r="XER87" s="385"/>
      <c r="XES87" s="396"/>
      <c r="XET87" s="392"/>
      <c r="XEU87" s="135"/>
      <c r="XEV87" s="135"/>
      <c r="XEW87" s="386"/>
      <c r="XEX87" s="135"/>
      <c r="XEY87" s="387"/>
      <c r="XEZ87" s="387"/>
      <c r="XFA87" s="383"/>
      <c r="XFB87" s="384"/>
      <c r="XFC87" s="28"/>
      <c r="XFD87" s="385"/>
    </row>
    <row r="88" spans="1:16384" ht="15.75">
      <c r="A88" s="383" t="s">
        <v>452</v>
      </c>
      <c r="B88" s="384" t="s">
        <v>537</v>
      </c>
      <c r="C88" s="429" t="s">
        <v>322</v>
      </c>
      <c r="D88" s="136" t="s">
        <v>259</v>
      </c>
      <c r="E88" s="631">
        <v>5000000000</v>
      </c>
      <c r="F88" s="631">
        <v>7261335048</v>
      </c>
      <c r="G88" s="632">
        <v>30.28</v>
      </c>
      <c r="H88" s="632">
        <v>55.58</v>
      </c>
      <c r="I88" s="632">
        <v>4</v>
      </c>
      <c r="J88" s="632">
        <v>11.16</v>
      </c>
      <c r="K88" s="501">
        <v>43868</v>
      </c>
      <c r="L88" s="501">
        <f t="shared" si="1"/>
        <v>44530</v>
      </c>
      <c r="BL88" s="385"/>
      <c r="BM88" s="396"/>
      <c r="BN88" s="392"/>
      <c r="BO88" s="135"/>
      <c r="BP88" s="135"/>
      <c r="BQ88" s="386"/>
      <c r="BR88" s="135"/>
      <c r="BS88" s="387"/>
      <c r="BT88" s="387"/>
      <c r="BU88" s="383"/>
      <c r="BV88" s="384"/>
      <c r="BW88" s="28"/>
      <c r="BX88" s="385"/>
      <c r="BY88" s="396"/>
      <c r="BZ88" s="392"/>
      <c r="CA88" s="135"/>
      <c r="CB88" s="135"/>
      <c r="CC88" s="386"/>
      <c r="CD88" s="135"/>
      <c r="CE88" s="387"/>
      <c r="CF88" s="387"/>
      <c r="CG88" s="383"/>
      <c r="CH88" s="384"/>
      <c r="CI88" s="28"/>
      <c r="CJ88" s="385"/>
      <c r="CK88" s="396"/>
      <c r="CL88" s="392"/>
      <c r="CM88" s="135"/>
      <c r="CN88" s="135"/>
      <c r="CO88" s="386"/>
      <c r="CP88" s="135"/>
      <c r="CQ88" s="387"/>
      <c r="CR88" s="387"/>
      <c r="CS88" s="383"/>
      <c r="CT88" s="384"/>
      <c r="CU88" s="28"/>
      <c r="CV88" s="385"/>
      <c r="CW88" s="396"/>
      <c r="CX88" s="392"/>
      <c r="CY88" s="135"/>
      <c r="CZ88" s="135"/>
      <c r="DA88" s="386"/>
      <c r="DB88" s="135"/>
      <c r="DC88" s="387"/>
      <c r="DD88" s="387"/>
      <c r="DE88" s="383"/>
      <c r="DF88" s="384"/>
      <c r="DG88" s="28"/>
      <c r="DH88" s="385"/>
      <c r="DI88" s="396"/>
      <c r="DJ88" s="392"/>
      <c r="DK88" s="135"/>
      <c r="DL88" s="135"/>
      <c r="DM88" s="386"/>
      <c r="DN88" s="135"/>
      <c r="DO88" s="387"/>
      <c r="DP88" s="387"/>
      <c r="DQ88" s="383"/>
      <c r="DR88" s="384"/>
      <c r="DS88" s="28"/>
      <c r="DT88" s="385"/>
      <c r="DU88" s="396"/>
      <c r="DV88" s="392"/>
      <c r="DW88" s="135"/>
      <c r="DX88" s="135"/>
      <c r="DY88" s="386"/>
      <c r="DZ88" s="135"/>
      <c r="EA88" s="387"/>
      <c r="EB88" s="387"/>
      <c r="EC88" s="383"/>
      <c r="ED88" s="384"/>
      <c r="EE88" s="28"/>
      <c r="EF88" s="385"/>
      <c r="EG88" s="396"/>
      <c r="EH88" s="392"/>
      <c r="EI88" s="135"/>
      <c r="EJ88" s="135"/>
      <c r="EK88" s="386"/>
      <c r="EL88" s="135"/>
      <c r="EM88" s="387"/>
      <c r="EN88" s="387"/>
      <c r="EO88" s="383"/>
      <c r="EP88" s="384"/>
      <c r="EQ88" s="28"/>
      <c r="ER88" s="385"/>
      <c r="ES88" s="396"/>
      <c r="ET88" s="392"/>
      <c r="EU88" s="135"/>
      <c r="EV88" s="135"/>
      <c r="EW88" s="386"/>
      <c r="EX88" s="135"/>
      <c r="EY88" s="387"/>
      <c r="EZ88" s="387"/>
      <c r="FA88" s="383"/>
      <c r="FB88" s="384"/>
      <c r="FC88" s="28"/>
      <c r="FD88" s="385"/>
      <c r="FE88" s="396"/>
      <c r="FF88" s="392"/>
      <c r="FG88" s="135"/>
      <c r="FH88" s="135"/>
      <c r="FI88" s="386"/>
      <c r="FJ88" s="135"/>
      <c r="FK88" s="387"/>
      <c r="FL88" s="387"/>
      <c r="FM88" s="383"/>
      <c r="FN88" s="384"/>
      <c r="FO88" s="28"/>
      <c r="FP88" s="385"/>
      <c r="FQ88" s="396"/>
      <c r="FR88" s="392"/>
      <c r="FS88" s="135"/>
      <c r="FT88" s="135"/>
      <c r="FU88" s="386"/>
      <c r="FV88" s="135"/>
      <c r="FW88" s="387"/>
      <c r="FX88" s="387"/>
      <c r="FY88" s="383"/>
      <c r="FZ88" s="384"/>
      <c r="GA88" s="28"/>
      <c r="GB88" s="385"/>
      <c r="GC88" s="396"/>
      <c r="GD88" s="392"/>
      <c r="GE88" s="135"/>
      <c r="GF88" s="135"/>
      <c r="GG88" s="386"/>
      <c r="GH88" s="135"/>
      <c r="GI88" s="387"/>
      <c r="GJ88" s="387"/>
      <c r="GK88" s="383"/>
      <c r="GL88" s="384"/>
      <c r="GM88" s="28"/>
      <c r="GN88" s="385"/>
      <c r="GO88" s="396"/>
      <c r="GP88" s="392"/>
      <c r="GQ88" s="135"/>
      <c r="GR88" s="135"/>
      <c r="GS88" s="386"/>
      <c r="GT88" s="135"/>
      <c r="GU88" s="387"/>
      <c r="GV88" s="387"/>
      <c r="GW88" s="383"/>
      <c r="GX88" s="384"/>
      <c r="GY88" s="28"/>
      <c r="GZ88" s="385"/>
      <c r="HA88" s="396"/>
      <c r="HB88" s="392"/>
      <c r="HC88" s="135"/>
      <c r="HD88" s="135"/>
      <c r="HE88" s="386"/>
      <c r="HF88" s="135"/>
      <c r="HG88" s="387"/>
      <c r="HH88" s="387"/>
      <c r="HI88" s="383"/>
      <c r="HJ88" s="384"/>
      <c r="HK88" s="28"/>
      <c r="HL88" s="385"/>
      <c r="HM88" s="396"/>
      <c r="HN88" s="392"/>
      <c r="HO88" s="135"/>
      <c r="HP88" s="135"/>
      <c r="HQ88" s="386"/>
      <c r="HR88" s="135"/>
      <c r="HS88" s="387"/>
      <c r="HT88" s="387"/>
      <c r="HU88" s="383"/>
      <c r="HV88" s="384"/>
      <c r="HW88" s="28"/>
      <c r="HX88" s="385"/>
      <c r="HY88" s="396"/>
      <c r="HZ88" s="392"/>
      <c r="IA88" s="135"/>
      <c r="IB88" s="135"/>
      <c r="IC88" s="386"/>
      <c r="ID88" s="135"/>
      <c r="IE88" s="387"/>
      <c r="IF88" s="387"/>
      <c r="IG88" s="383"/>
      <c r="IH88" s="384"/>
      <c r="II88" s="28"/>
      <c r="IJ88" s="385"/>
      <c r="IK88" s="396"/>
      <c r="IL88" s="392"/>
      <c r="IM88" s="135"/>
      <c r="IN88" s="135"/>
      <c r="IO88" s="386"/>
      <c r="IP88" s="135"/>
      <c r="IQ88" s="387"/>
      <c r="IR88" s="387"/>
      <c r="IS88" s="383"/>
      <c r="IT88" s="384"/>
      <c r="IU88" s="28"/>
      <c r="IV88" s="385"/>
      <c r="IW88" s="396"/>
      <c r="IX88" s="392"/>
      <c r="IY88" s="135"/>
      <c r="IZ88" s="135"/>
      <c r="JA88" s="386"/>
      <c r="JB88" s="135"/>
      <c r="JC88" s="387"/>
      <c r="JD88" s="387"/>
      <c r="JE88" s="383"/>
      <c r="JF88" s="384"/>
      <c r="JG88" s="28"/>
      <c r="JH88" s="385"/>
      <c r="JI88" s="396"/>
      <c r="JJ88" s="392"/>
      <c r="JK88" s="135"/>
      <c r="JL88" s="135"/>
      <c r="JM88" s="386"/>
      <c r="JN88" s="135"/>
      <c r="JO88" s="387"/>
      <c r="JP88" s="387"/>
      <c r="JQ88" s="383"/>
      <c r="JR88" s="384"/>
      <c r="JS88" s="28"/>
      <c r="JT88" s="385"/>
      <c r="JU88" s="396"/>
      <c r="JV88" s="392"/>
      <c r="JW88" s="135"/>
      <c r="JX88" s="135"/>
      <c r="JY88" s="386"/>
      <c r="JZ88" s="135"/>
      <c r="KA88" s="387"/>
      <c r="KB88" s="387"/>
      <c r="KC88" s="383"/>
      <c r="KD88" s="384"/>
      <c r="KE88" s="28"/>
      <c r="KF88" s="385"/>
      <c r="KG88" s="396"/>
      <c r="KH88" s="392"/>
      <c r="KI88" s="135"/>
      <c r="KJ88" s="135"/>
      <c r="KK88" s="386"/>
      <c r="KL88" s="135"/>
      <c r="KM88" s="387"/>
      <c r="KN88" s="387"/>
      <c r="KO88" s="383"/>
      <c r="KP88" s="384"/>
      <c r="KQ88" s="28"/>
      <c r="KR88" s="385"/>
      <c r="KS88" s="396"/>
      <c r="KT88" s="392"/>
      <c r="KU88" s="135"/>
      <c r="KV88" s="135"/>
      <c r="KW88" s="386"/>
      <c r="KX88" s="135"/>
      <c r="KY88" s="387"/>
      <c r="KZ88" s="387"/>
      <c r="LA88" s="383"/>
      <c r="LB88" s="384"/>
      <c r="LC88" s="28"/>
      <c r="LD88" s="385"/>
      <c r="LE88" s="396"/>
      <c r="LF88" s="392"/>
      <c r="LG88" s="135"/>
      <c r="LH88" s="135"/>
      <c r="LI88" s="386"/>
      <c r="LJ88" s="135"/>
      <c r="LK88" s="387"/>
      <c r="LL88" s="387"/>
      <c r="LM88" s="383"/>
      <c r="LN88" s="384"/>
      <c r="LO88" s="28"/>
      <c r="LP88" s="385"/>
      <c r="LQ88" s="396"/>
      <c r="LR88" s="392"/>
      <c r="LS88" s="135"/>
      <c r="LT88" s="135"/>
      <c r="LU88" s="386"/>
      <c r="LV88" s="135"/>
      <c r="LW88" s="387"/>
      <c r="LX88" s="387"/>
      <c r="LY88" s="383"/>
      <c r="LZ88" s="384"/>
      <c r="MA88" s="28"/>
      <c r="MB88" s="385"/>
      <c r="MC88" s="396"/>
      <c r="MD88" s="392"/>
      <c r="ME88" s="135"/>
      <c r="MF88" s="135"/>
      <c r="MG88" s="386"/>
      <c r="MH88" s="135"/>
      <c r="MI88" s="387"/>
      <c r="MJ88" s="387"/>
      <c r="MK88" s="383"/>
      <c r="ML88" s="384"/>
      <c r="MM88" s="28"/>
      <c r="MN88" s="385"/>
      <c r="MO88" s="396"/>
      <c r="MP88" s="392"/>
      <c r="MQ88" s="135"/>
      <c r="MR88" s="135"/>
      <c r="MS88" s="386"/>
      <c r="MT88" s="135"/>
      <c r="MU88" s="387"/>
      <c r="MV88" s="387"/>
      <c r="MW88" s="383"/>
      <c r="MX88" s="384"/>
      <c r="MY88" s="28"/>
      <c r="MZ88" s="385"/>
      <c r="NA88" s="396"/>
      <c r="NB88" s="392"/>
      <c r="NC88" s="135"/>
      <c r="ND88" s="135"/>
      <c r="NE88" s="386"/>
      <c r="NF88" s="135"/>
      <c r="NG88" s="387"/>
      <c r="NH88" s="387"/>
      <c r="NI88" s="383"/>
      <c r="NJ88" s="384"/>
      <c r="NK88" s="28"/>
      <c r="NL88" s="385"/>
      <c r="NM88" s="396"/>
      <c r="NN88" s="392"/>
      <c r="NO88" s="135"/>
      <c r="NP88" s="135"/>
      <c r="NQ88" s="386"/>
      <c r="NR88" s="135"/>
      <c r="NS88" s="387"/>
      <c r="NT88" s="387"/>
      <c r="NU88" s="383"/>
      <c r="NV88" s="384"/>
      <c r="NW88" s="28"/>
      <c r="NX88" s="385"/>
      <c r="NY88" s="396"/>
      <c r="NZ88" s="392"/>
      <c r="OA88" s="135"/>
      <c r="OB88" s="135"/>
      <c r="OC88" s="386"/>
      <c r="OD88" s="135"/>
      <c r="OE88" s="387"/>
      <c r="OF88" s="387"/>
      <c r="OG88" s="383"/>
      <c r="OH88" s="384"/>
      <c r="OI88" s="28"/>
      <c r="OJ88" s="385"/>
      <c r="OK88" s="396"/>
      <c r="OL88" s="392"/>
      <c r="OM88" s="135"/>
      <c r="ON88" s="135"/>
      <c r="OO88" s="386"/>
      <c r="OP88" s="135"/>
      <c r="OQ88" s="387"/>
      <c r="OR88" s="387"/>
      <c r="OS88" s="383"/>
      <c r="OT88" s="384"/>
      <c r="OU88" s="28"/>
      <c r="OV88" s="385"/>
      <c r="OW88" s="396"/>
      <c r="OX88" s="392"/>
      <c r="OY88" s="135"/>
      <c r="OZ88" s="135"/>
      <c r="PA88" s="386"/>
      <c r="PB88" s="135"/>
      <c r="PC88" s="387"/>
      <c r="PD88" s="387"/>
      <c r="PE88" s="383"/>
      <c r="PF88" s="384"/>
      <c r="PG88" s="28"/>
      <c r="PH88" s="385"/>
      <c r="PI88" s="396"/>
      <c r="PJ88" s="392"/>
      <c r="PK88" s="135"/>
      <c r="PL88" s="135"/>
      <c r="PM88" s="386"/>
      <c r="PN88" s="135"/>
      <c r="PO88" s="387"/>
      <c r="PP88" s="387"/>
      <c r="PQ88" s="383"/>
      <c r="PR88" s="384"/>
      <c r="PS88" s="28"/>
      <c r="PT88" s="385"/>
      <c r="PU88" s="396"/>
      <c r="PV88" s="392"/>
      <c r="PW88" s="135"/>
      <c r="PX88" s="135"/>
      <c r="PY88" s="386"/>
      <c r="PZ88" s="135"/>
      <c r="QA88" s="387"/>
      <c r="QB88" s="387"/>
      <c r="QC88" s="383"/>
      <c r="QD88" s="384"/>
      <c r="QE88" s="28"/>
      <c r="QF88" s="385"/>
      <c r="QG88" s="396"/>
      <c r="QH88" s="392"/>
      <c r="QI88" s="135"/>
      <c r="QJ88" s="135"/>
      <c r="QK88" s="386"/>
      <c r="QL88" s="135"/>
      <c r="QM88" s="387"/>
      <c r="QN88" s="387"/>
      <c r="QO88" s="383"/>
      <c r="QP88" s="384"/>
      <c r="QQ88" s="28"/>
      <c r="QR88" s="385"/>
      <c r="QS88" s="396"/>
      <c r="QT88" s="392"/>
      <c r="QU88" s="135"/>
      <c r="QV88" s="135"/>
      <c r="QW88" s="386"/>
      <c r="QX88" s="135"/>
      <c r="QY88" s="387"/>
      <c r="QZ88" s="387"/>
      <c r="RA88" s="383"/>
      <c r="RB88" s="384"/>
      <c r="RC88" s="28"/>
      <c r="RD88" s="385"/>
      <c r="RE88" s="396"/>
      <c r="RF88" s="392"/>
      <c r="RG88" s="135"/>
      <c r="RH88" s="135"/>
      <c r="RI88" s="386"/>
      <c r="RJ88" s="135"/>
      <c r="RK88" s="387"/>
      <c r="RL88" s="387"/>
      <c r="RM88" s="383"/>
      <c r="RN88" s="384"/>
      <c r="RO88" s="28"/>
      <c r="RP88" s="385"/>
      <c r="RQ88" s="396"/>
      <c r="RR88" s="392"/>
      <c r="RS88" s="135"/>
      <c r="RT88" s="135"/>
      <c r="RU88" s="386"/>
      <c r="RV88" s="135"/>
      <c r="RW88" s="387"/>
      <c r="RX88" s="387"/>
      <c r="RY88" s="383"/>
      <c r="RZ88" s="384"/>
      <c r="SA88" s="28"/>
      <c r="SB88" s="385"/>
      <c r="SC88" s="396"/>
      <c r="SD88" s="392"/>
      <c r="SE88" s="135"/>
      <c r="SF88" s="135"/>
      <c r="SG88" s="386"/>
      <c r="SH88" s="135"/>
      <c r="SI88" s="387"/>
      <c r="SJ88" s="387"/>
      <c r="SK88" s="383"/>
      <c r="SL88" s="384"/>
      <c r="SM88" s="28"/>
      <c r="SN88" s="385"/>
      <c r="SO88" s="396"/>
      <c r="SP88" s="392"/>
      <c r="SQ88" s="135"/>
      <c r="SR88" s="135"/>
      <c r="SS88" s="386"/>
      <c r="ST88" s="135"/>
      <c r="SU88" s="387"/>
      <c r="SV88" s="387"/>
      <c r="SW88" s="383"/>
      <c r="SX88" s="384"/>
      <c r="SY88" s="28"/>
      <c r="SZ88" s="385"/>
      <c r="TA88" s="396"/>
      <c r="TB88" s="392"/>
      <c r="TC88" s="135"/>
      <c r="TD88" s="135"/>
      <c r="TE88" s="386"/>
      <c r="TF88" s="135"/>
      <c r="TG88" s="387"/>
      <c r="TH88" s="387"/>
      <c r="TI88" s="383"/>
      <c r="TJ88" s="384"/>
      <c r="TK88" s="28"/>
      <c r="TL88" s="385"/>
      <c r="TM88" s="396"/>
      <c r="TN88" s="392"/>
      <c r="TO88" s="135"/>
      <c r="TP88" s="135"/>
      <c r="TQ88" s="386"/>
      <c r="TR88" s="135"/>
      <c r="TS88" s="387"/>
      <c r="TT88" s="387"/>
      <c r="TU88" s="383"/>
      <c r="TV88" s="384"/>
      <c r="TW88" s="28"/>
      <c r="TX88" s="385"/>
      <c r="TY88" s="396"/>
      <c r="TZ88" s="392"/>
      <c r="UA88" s="135"/>
      <c r="UB88" s="135"/>
      <c r="UC88" s="386"/>
      <c r="UD88" s="135"/>
      <c r="UE88" s="387"/>
      <c r="UF88" s="387"/>
      <c r="UG88" s="383"/>
      <c r="UH88" s="384"/>
      <c r="UI88" s="28"/>
      <c r="UJ88" s="385"/>
      <c r="UK88" s="396"/>
      <c r="UL88" s="392"/>
      <c r="UM88" s="135"/>
      <c r="UN88" s="135"/>
      <c r="UO88" s="386"/>
      <c r="UP88" s="135"/>
      <c r="UQ88" s="387"/>
      <c r="UR88" s="387"/>
      <c r="US88" s="383"/>
      <c r="UT88" s="384"/>
      <c r="UU88" s="28"/>
      <c r="UV88" s="385"/>
      <c r="UW88" s="396"/>
      <c r="UX88" s="392"/>
      <c r="UY88" s="135"/>
      <c r="UZ88" s="135"/>
      <c r="VA88" s="386"/>
      <c r="VB88" s="135"/>
      <c r="VC88" s="387"/>
      <c r="VD88" s="387"/>
      <c r="VE88" s="383"/>
      <c r="VF88" s="384"/>
      <c r="VG88" s="28"/>
      <c r="VH88" s="385"/>
      <c r="VI88" s="396"/>
      <c r="VJ88" s="392"/>
      <c r="VK88" s="135"/>
      <c r="VL88" s="135"/>
      <c r="VM88" s="386"/>
      <c r="VN88" s="135"/>
      <c r="VO88" s="387"/>
      <c r="VP88" s="387"/>
      <c r="VQ88" s="383"/>
      <c r="VR88" s="384"/>
      <c r="VS88" s="28"/>
      <c r="VT88" s="385"/>
      <c r="VU88" s="396"/>
      <c r="VV88" s="392"/>
      <c r="VW88" s="135"/>
      <c r="VX88" s="135"/>
      <c r="VY88" s="386"/>
      <c r="VZ88" s="135"/>
      <c r="WA88" s="387"/>
      <c r="WB88" s="387"/>
      <c r="WC88" s="383"/>
      <c r="WD88" s="384"/>
      <c r="WE88" s="28"/>
      <c r="WF88" s="385"/>
      <c r="WG88" s="396"/>
      <c r="WH88" s="392"/>
      <c r="WI88" s="135"/>
      <c r="WJ88" s="135"/>
      <c r="WK88" s="386"/>
      <c r="WL88" s="135"/>
      <c r="WM88" s="387"/>
      <c r="WN88" s="387"/>
      <c r="WO88" s="383"/>
      <c r="WP88" s="384"/>
      <c r="WQ88" s="28"/>
      <c r="WR88" s="385"/>
      <c r="WS88" s="396"/>
      <c r="WT88" s="392"/>
      <c r="WU88" s="135"/>
      <c r="WV88" s="135"/>
      <c r="WW88" s="386"/>
      <c r="WX88" s="135"/>
      <c r="WY88" s="387"/>
      <c r="WZ88" s="387"/>
      <c r="XA88" s="383"/>
      <c r="XB88" s="384"/>
      <c r="XC88" s="28"/>
      <c r="XD88" s="385"/>
      <c r="XE88" s="396"/>
      <c r="XF88" s="392"/>
      <c r="XG88" s="135"/>
      <c r="XH88" s="135"/>
      <c r="XI88" s="386"/>
      <c r="XJ88" s="135"/>
      <c r="XK88" s="387"/>
      <c r="XL88" s="387"/>
      <c r="XM88" s="383"/>
      <c r="XN88" s="384"/>
      <c r="XO88" s="28"/>
      <c r="XP88" s="385"/>
      <c r="XQ88" s="396"/>
      <c r="XR88" s="392"/>
      <c r="XS88" s="135"/>
      <c r="XT88" s="135"/>
      <c r="XU88" s="386"/>
      <c r="XV88" s="135"/>
      <c r="XW88" s="387"/>
      <c r="XX88" s="387"/>
      <c r="XY88" s="383"/>
      <c r="XZ88" s="384"/>
      <c r="YA88" s="28"/>
      <c r="YB88" s="385"/>
      <c r="YC88" s="396"/>
      <c r="YD88" s="392"/>
      <c r="YE88" s="135"/>
      <c r="YF88" s="135"/>
      <c r="YG88" s="386"/>
      <c r="YH88" s="135"/>
      <c r="YI88" s="387"/>
      <c r="YJ88" s="387"/>
      <c r="YK88" s="383"/>
      <c r="YL88" s="384"/>
      <c r="YM88" s="28"/>
      <c r="YN88" s="385"/>
      <c r="YO88" s="396"/>
      <c r="YP88" s="392"/>
      <c r="YQ88" s="135"/>
      <c r="YR88" s="135"/>
      <c r="YS88" s="386"/>
      <c r="YT88" s="135"/>
      <c r="YU88" s="387"/>
      <c r="YV88" s="387"/>
      <c r="YW88" s="383"/>
      <c r="YX88" s="384"/>
      <c r="YY88" s="28"/>
      <c r="YZ88" s="385"/>
      <c r="ZA88" s="396"/>
      <c r="ZB88" s="392"/>
      <c r="ZC88" s="135"/>
      <c r="ZD88" s="135"/>
      <c r="ZE88" s="386"/>
      <c r="ZF88" s="135"/>
      <c r="ZG88" s="387"/>
      <c r="ZH88" s="387"/>
      <c r="ZI88" s="383"/>
      <c r="ZJ88" s="384"/>
      <c r="ZK88" s="28"/>
      <c r="ZL88" s="385"/>
      <c r="ZM88" s="396"/>
      <c r="ZN88" s="392"/>
      <c r="ZO88" s="135"/>
      <c r="ZP88" s="135"/>
      <c r="ZQ88" s="386"/>
      <c r="ZR88" s="135"/>
      <c r="ZS88" s="387"/>
      <c r="ZT88" s="387"/>
      <c r="ZU88" s="383"/>
      <c r="ZV88" s="384"/>
      <c r="ZW88" s="28"/>
      <c r="ZX88" s="385"/>
      <c r="ZY88" s="396"/>
      <c r="ZZ88" s="392"/>
      <c r="AAA88" s="135"/>
      <c r="AAB88" s="135"/>
      <c r="AAC88" s="386"/>
      <c r="AAD88" s="135"/>
      <c r="AAE88" s="387"/>
      <c r="AAF88" s="387"/>
      <c r="AAG88" s="383"/>
      <c r="AAH88" s="384"/>
      <c r="AAI88" s="28"/>
      <c r="AAJ88" s="385"/>
      <c r="AAK88" s="396"/>
      <c r="AAL88" s="392"/>
      <c r="AAM88" s="135"/>
      <c r="AAN88" s="135"/>
      <c r="AAO88" s="386"/>
      <c r="AAP88" s="135"/>
      <c r="AAQ88" s="387"/>
      <c r="AAR88" s="387"/>
      <c r="AAS88" s="383"/>
      <c r="AAT88" s="384"/>
      <c r="AAU88" s="28"/>
      <c r="AAV88" s="385"/>
      <c r="AAW88" s="396"/>
      <c r="AAX88" s="392"/>
      <c r="AAY88" s="135"/>
      <c r="AAZ88" s="135"/>
      <c r="ABA88" s="386"/>
      <c r="ABB88" s="135"/>
      <c r="ABC88" s="387"/>
      <c r="ABD88" s="387"/>
      <c r="ABE88" s="383"/>
      <c r="ABF88" s="384"/>
      <c r="ABG88" s="28"/>
      <c r="ABH88" s="385"/>
      <c r="ABI88" s="396"/>
      <c r="ABJ88" s="392"/>
      <c r="ABK88" s="135"/>
      <c r="ABL88" s="135"/>
      <c r="ABM88" s="386"/>
      <c r="ABN88" s="135"/>
      <c r="ABO88" s="387"/>
      <c r="ABP88" s="387"/>
      <c r="ABQ88" s="383"/>
      <c r="ABR88" s="384"/>
      <c r="ABS88" s="28"/>
      <c r="ABT88" s="385"/>
      <c r="ABU88" s="396"/>
      <c r="ABV88" s="392"/>
      <c r="ABW88" s="135"/>
      <c r="ABX88" s="135"/>
      <c r="ABY88" s="386"/>
      <c r="ABZ88" s="135"/>
      <c r="ACA88" s="387"/>
      <c r="ACB88" s="387"/>
      <c r="ACC88" s="383"/>
      <c r="ACD88" s="384"/>
      <c r="ACE88" s="28"/>
      <c r="ACF88" s="385"/>
      <c r="ACG88" s="396"/>
      <c r="ACH88" s="392"/>
      <c r="ACI88" s="135"/>
      <c r="ACJ88" s="135"/>
      <c r="ACK88" s="386"/>
      <c r="ACL88" s="135"/>
      <c r="ACM88" s="387"/>
      <c r="ACN88" s="387"/>
      <c r="ACO88" s="383"/>
      <c r="ACP88" s="384"/>
      <c r="ACQ88" s="28"/>
      <c r="ACR88" s="385"/>
      <c r="ACS88" s="396"/>
      <c r="ACT88" s="392"/>
      <c r="ACU88" s="135"/>
      <c r="ACV88" s="135"/>
      <c r="ACW88" s="386"/>
      <c r="ACX88" s="135"/>
      <c r="ACY88" s="387"/>
      <c r="ACZ88" s="387"/>
      <c r="ADA88" s="383"/>
      <c r="ADB88" s="384"/>
      <c r="ADC88" s="28"/>
      <c r="ADD88" s="385"/>
      <c r="ADE88" s="396"/>
      <c r="ADF88" s="392"/>
      <c r="ADG88" s="135"/>
      <c r="ADH88" s="135"/>
      <c r="ADI88" s="386"/>
      <c r="ADJ88" s="135"/>
      <c r="ADK88" s="387"/>
      <c r="ADL88" s="387"/>
      <c r="ADM88" s="383"/>
      <c r="ADN88" s="384"/>
      <c r="ADO88" s="28"/>
      <c r="ADP88" s="385"/>
      <c r="ADQ88" s="396"/>
      <c r="ADR88" s="392"/>
      <c r="ADS88" s="135"/>
      <c r="ADT88" s="135"/>
      <c r="ADU88" s="386"/>
      <c r="ADV88" s="135"/>
      <c r="ADW88" s="387"/>
      <c r="ADX88" s="387"/>
      <c r="ADY88" s="383"/>
      <c r="ADZ88" s="384"/>
      <c r="AEA88" s="28"/>
      <c r="AEB88" s="385"/>
      <c r="AEC88" s="396"/>
      <c r="AED88" s="392"/>
      <c r="AEE88" s="135"/>
      <c r="AEF88" s="135"/>
      <c r="AEG88" s="386"/>
      <c r="AEH88" s="135"/>
      <c r="AEI88" s="387"/>
      <c r="AEJ88" s="387"/>
      <c r="AEK88" s="383"/>
      <c r="AEL88" s="384"/>
      <c r="AEM88" s="28"/>
      <c r="AEN88" s="385"/>
      <c r="AEO88" s="396"/>
      <c r="AEP88" s="392"/>
      <c r="AEQ88" s="135"/>
      <c r="AER88" s="135"/>
      <c r="AES88" s="386"/>
      <c r="AET88" s="135"/>
      <c r="AEU88" s="387"/>
      <c r="AEV88" s="387"/>
      <c r="AEW88" s="383"/>
      <c r="AEX88" s="384"/>
      <c r="AEY88" s="28"/>
      <c r="AEZ88" s="385"/>
      <c r="AFA88" s="396"/>
      <c r="AFB88" s="392"/>
      <c r="AFC88" s="135"/>
      <c r="AFD88" s="135"/>
      <c r="AFE88" s="386"/>
      <c r="AFF88" s="135"/>
      <c r="AFG88" s="387"/>
      <c r="AFH88" s="387"/>
      <c r="AFI88" s="383"/>
      <c r="AFJ88" s="384"/>
      <c r="AFK88" s="28"/>
      <c r="AFL88" s="385"/>
      <c r="AFM88" s="396"/>
      <c r="AFN88" s="392"/>
      <c r="AFO88" s="135"/>
      <c r="AFP88" s="135"/>
      <c r="AFQ88" s="386"/>
      <c r="AFR88" s="135"/>
      <c r="AFS88" s="387"/>
      <c r="AFT88" s="387"/>
      <c r="AFU88" s="383"/>
      <c r="AFV88" s="384"/>
      <c r="AFW88" s="28"/>
      <c r="AFX88" s="385"/>
      <c r="AFY88" s="396"/>
      <c r="AFZ88" s="392"/>
      <c r="AGA88" s="135"/>
      <c r="AGB88" s="135"/>
      <c r="AGC88" s="386"/>
      <c r="AGD88" s="135"/>
      <c r="AGE88" s="387"/>
      <c r="AGF88" s="387"/>
      <c r="AGG88" s="383"/>
      <c r="AGH88" s="384"/>
      <c r="AGI88" s="28"/>
      <c r="AGJ88" s="385"/>
      <c r="AGK88" s="396"/>
      <c r="AGL88" s="392"/>
      <c r="AGM88" s="135"/>
      <c r="AGN88" s="135"/>
      <c r="AGO88" s="386"/>
      <c r="AGP88" s="135"/>
      <c r="AGQ88" s="387"/>
      <c r="AGR88" s="387"/>
      <c r="AGS88" s="383"/>
      <c r="AGT88" s="384"/>
      <c r="AGU88" s="28"/>
      <c r="AGV88" s="385"/>
      <c r="AGW88" s="396"/>
      <c r="AGX88" s="392"/>
      <c r="AGY88" s="135"/>
      <c r="AGZ88" s="135"/>
      <c r="AHA88" s="386"/>
      <c r="AHB88" s="135"/>
      <c r="AHC88" s="387"/>
      <c r="AHD88" s="387"/>
      <c r="AHE88" s="383"/>
      <c r="AHF88" s="384"/>
      <c r="AHG88" s="28"/>
      <c r="AHH88" s="385"/>
      <c r="AHI88" s="396"/>
      <c r="AHJ88" s="392"/>
      <c r="AHK88" s="135"/>
      <c r="AHL88" s="135"/>
      <c r="AHM88" s="386"/>
      <c r="AHN88" s="135"/>
      <c r="AHO88" s="387"/>
      <c r="AHP88" s="387"/>
      <c r="AHQ88" s="383"/>
      <c r="AHR88" s="384"/>
      <c r="AHS88" s="28"/>
      <c r="AHT88" s="385"/>
      <c r="AHU88" s="396"/>
      <c r="AHV88" s="392"/>
      <c r="AHW88" s="135"/>
      <c r="AHX88" s="135"/>
      <c r="AHY88" s="386"/>
      <c r="AHZ88" s="135"/>
      <c r="AIA88" s="387"/>
      <c r="AIB88" s="387"/>
      <c r="AIC88" s="383"/>
      <c r="AID88" s="384"/>
      <c r="AIE88" s="28"/>
      <c r="AIF88" s="385"/>
      <c r="AIG88" s="396"/>
      <c r="AIH88" s="392"/>
      <c r="AII88" s="135"/>
      <c r="AIJ88" s="135"/>
      <c r="AIK88" s="386"/>
      <c r="AIL88" s="135"/>
      <c r="AIM88" s="387"/>
      <c r="AIN88" s="387"/>
      <c r="AIO88" s="383"/>
      <c r="AIP88" s="384"/>
      <c r="AIQ88" s="28"/>
      <c r="AIR88" s="385"/>
      <c r="AIS88" s="396"/>
      <c r="AIT88" s="392"/>
      <c r="AIU88" s="135"/>
      <c r="AIV88" s="135"/>
      <c r="AIW88" s="386"/>
      <c r="AIX88" s="135"/>
      <c r="AIY88" s="387"/>
      <c r="AIZ88" s="387"/>
      <c r="AJA88" s="383"/>
      <c r="AJB88" s="384"/>
      <c r="AJC88" s="28"/>
      <c r="AJD88" s="385"/>
      <c r="AJE88" s="396"/>
      <c r="AJF88" s="392"/>
      <c r="AJG88" s="135"/>
      <c r="AJH88" s="135"/>
      <c r="AJI88" s="386"/>
      <c r="AJJ88" s="135"/>
      <c r="AJK88" s="387"/>
      <c r="AJL88" s="387"/>
      <c r="AJM88" s="383"/>
      <c r="AJN88" s="384"/>
      <c r="AJO88" s="28"/>
      <c r="AJP88" s="385"/>
      <c r="AJQ88" s="396"/>
      <c r="AJR88" s="392"/>
      <c r="AJS88" s="135"/>
      <c r="AJT88" s="135"/>
      <c r="AJU88" s="386"/>
      <c r="AJV88" s="135"/>
      <c r="AJW88" s="387"/>
      <c r="AJX88" s="387"/>
      <c r="AJY88" s="383"/>
      <c r="AJZ88" s="384"/>
      <c r="AKA88" s="28"/>
      <c r="AKB88" s="385"/>
      <c r="AKC88" s="396"/>
      <c r="AKD88" s="392"/>
      <c r="AKE88" s="135"/>
      <c r="AKF88" s="135"/>
      <c r="AKG88" s="386"/>
      <c r="AKH88" s="135"/>
      <c r="AKI88" s="387"/>
      <c r="AKJ88" s="387"/>
      <c r="AKK88" s="383"/>
      <c r="AKL88" s="384"/>
      <c r="AKM88" s="28"/>
      <c r="AKN88" s="385"/>
      <c r="AKO88" s="396"/>
      <c r="AKP88" s="392"/>
      <c r="AKQ88" s="135"/>
      <c r="AKR88" s="135"/>
      <c r="AKS88" s="386"/>
      <c r="AKT88" s="135"/>
      <c r="AKU88" s="387"/>
      <c r="AKV88" s="387"/>
      <c r="AKW88" s="383"/>
      <c r="AKX88" s="384"/>
      <c r="AKY88" s="28"/>
      <c r="AKZ88" s="385"/>
      <c r="ALA88" s="396"/>
      <c r="ALB88" s="392"/>
      <c r="ALC88" s="135"/>
      <c r="ALD88" s="135"/>
      <c r="ALE88" s="386"/>
      <c r="ALF88" s="135"/>
      <c r="ALG88" s="387"/>
      <c r="ALH88" s="387"/>
      <c r="ALI88" s="383"/>
      <c r="ALJ88" s="384"/>
      <c r="ALK88" s="28"/>
      <c r="ALL88" s="385"/>
      <c r="ALM88" s="396"/>
      <c r="ALN88" s="392"/>
      <c r="ALO88" s="135"/>
      <c r="ALP88" s="135"/>
      <c r="ALQ88" s="386"/>
      <c r="ALR88" s="135"/>
      <c r="ALS88" s="387"/>
      <c r="ALT88" s="387"/>
      <c r="ALU88" s="383"/>
      <c r="ALV88" s="384"/>
      <c r="ALW88" s="28"/>
      <c r="ALX88" s="385"/>
      <c r="ALY88" s="396"/>
      <c r="ALZ88" s="392"/>
      <c r="AMA88" s="135"/>
      <c r="AMB88" s="135"/>
      <c r="AMC88" s="386"/>
      <c r="AMD88" s="135"/>
      <c r="AME88" s="387"/>
      <c r="AMF88" s="387"/>
      <c r="AMG88" s="383"/>
      <c r="AMH88" s="384"/>
      <c r="AMI88" s="28"/>
      <c r="AMJ88" s="385"/>
      <c r="AMK88" s="396"/>
      <c r="AML88" s="392"/>
      <c r="AMM88" s="135"/>
      <c r="AMN88" s="135"/>
      <c r="AMO88" s="386"/>
      <c r="AMP88" s="135"/>
      <c r="AMQ88" s="387"/>
      <c r="AMR88" s="387"/>
      <c r="AMS88" s="383"/>
      <c r="AMT88" s="384"/>
      <c r="AMU88" s="28"/>
      <c r="AMV88" s="385"/>
      <c r="AMW88" s="396"/>
      <c r="AMX88" s="392"/>
      <c r="AMY88" s="135"/>
      <c r="AMZ88" s="135"/>
      <c r="ANA88" s="386"/>
      <c r="ANB88" s="135"/>
      <c r="ANC88" s="387"/>
      <c r="AND88" s="387"/>
      <c r="ANE88" s="383"/>
      <c r="ANF88" s="384"/>
      <c r="ANG88" s="28"/>
      <c r="ANH88" s="385"/>
      <c r="ANI88" s="396"/>
      <c r="ANJ88" s="392"/>
      <c r="ANK88" s="135"/>
      <c r="ANL88" s="135"/>
      <c r="ANM88" s="386"/>
      <c r="ANN88" s="135"/>
      <c r="ANO88" s="387"/>
      <c r="ANP88" s="387"/>
      <c r="ANQ88" s="383"/>
      <c r="ANR88" s="384"/>
      <c r="ANS88" s="28"/>
      <c r="ANT88" s="385"/>
      <c r="ANU88" s="396"/>
      <c r="ANV88" s="392"/>
      <c r="ANW88" s="135"/>
      <c r="ANX88" s="135"/>
      <c r="ANY88" s="386"/>
      <c r="ANZ88" s="135"/>
      <c r="AOA88" s="387"/>
      <c r="AOB88" s="387"/>
      <c r="AOC88" s="383"/>
      <c r="AOD88" s="384"/>
      <c r="AOE88" s="28"/>
      <c r="AOF88" s="385"/>
      <c r="AOG88" s="396"/>
      <c r="AOH88" s="392"/>
      <c r="AOI88" s="135"/>
      <c r="AOJ88" s="135"/>
      <c r="AOK88" s="386"/>
      <c r="AOL88" s="135"/>
      <c r="AOM88" s="387"/>
      <c r="AON88" s="387"/>
      <c r="AOO88" s="383"/>
      <c r="AOP88" s="384"/>
      <c r="AOQ88" s="28"/>
      <c r="AOR88" s="385"/>
      <c r="AOS88" s="396"/>
      <c r="AOT88" s="392"/>
      <c r="AOU88" s="135"/>
      <c r="AOV88" s="135"/>
      <c r="AOW88" s="386"/>
      <c r="AOX88" s="135"/>
      <c r="AOY88" s="387"/>
      <c r="AOZ88" s="387"/>
      <c r="APA88" s="383"/>
      <c r="APB88" s="384"/>
      <c r="APC88" s="28"/>
      <c r="APD88" s="385"/>
      <c r="APE88" s="396"/>
      <c r="APF88" s="392"/>
      <c r="APG88" s="135"/>
      <c r="APH88" s="135"/>
      <c r="API88" s="386"/>
      <c r="APJ88" s="135"/>
      <c r="APK88" s="387"/>
      <c r="APL88" s="387"/>
      <c r="APM88" s="383"/>
      <c r="APN88" s="384"/>
      <c r="APO88" s="28"/>
      <c r="APP88" s="385"/>
      <c r="APQ88" s="396"/>
      <c r="APR88" s="392"/>
      <c r="APS88" s="135"/>
      <c r="APT88" s="135"/>
      <c r="APU88" s="386"/>
      <c r="APV88" s="135"/>
      <c r="APW88" s="387"/>
      <c r="APX88" s="387"/>
      <c r="APY88" s="383"/>
      <c r="APZ88" s="384"/>
      <c r="AQA88" s="28"/>
      <c r="AQB88" s="385"/>
      <c r="AQC88" s="396"/>
      <c r="AQD88" s="392"/>
      <c r="AQE88" s="135"/>
      <c r="AQF88" s="135"/>
      <c r="AQG88" s="386"/>
      <c r="AQH88" s="135"/>
      <c r="AQI88" s="387"/>
      <c r="AQJ88" s="387"/>
      <c r="AQK88" s="383"/>
      <c r="AQL88" s="384"/>
      <c r="AQM88" s="28"/>
      <c r="AQN88" s="385"/>
      <c r="AQO88" s="396"/>
      <c r="AQP88" s="392"/>
      <c r="AQQ88" s="135"/>
      <c r="AQR88" s="135"/>
      <c r="AQS88" s="386"/>
      <c r="AQT88" s="135"/>
      <c r="AQU88" s="387"/>
      <c r="AQV88" s="387"/>
      <c r="AQW88" s="383"/>
      <c r="AQX88" s="384"/>
      <c r="AQY88" s="28"/>
      <c r="AQZ88" s="385"/>
      <c r="ARA88" s="396"/>
      <c r="ARB88" s="392"/>
      <c r="ARC88" s="135"/>
      <c r="ARD88" s="135"/>
      <c r="ARE88" s="386"/>
      <c r="ARF88" s="135"/>
      <c r="ARG88" s="387"/>
      <c r="ARH88" s="387"/>
      <c r="ARI88" s="383"/>
      <c r="ARJ88" s="384"/>
      <c r="ARK88" s="28"/>
      <c r="ARL88" s="385"/>
      <c r="ARM88" s="396"/>
      <c r="ARN88" s="392"/>
      <c r="ARO88" s="135"/>
      <c r="ARP88" s="135"/>
      <c r="ARQ88" s="386"/>
      <c r="ARR88" s="135"/>
      <c r="ARS88" s="387"/>
      <c r="ART88" s="387"/>
      <c r="ARU88" s="383"/>
      <c r="ARV88" s="384"/>
      <c r="ARW88" s="28"/>
      <c r="ARX88" s="385"/>
      <c r="ARY88" s="396"/>
      <c r="ARZ88" s="392"/>
      <c r="ASA88" s="135"/>
      <c r="ASB88" s="135"/>
      <c r="ASC88" s="386"/>
      <c r="ASD88" s="135"/>
      <c r="ASE88" s="387"/>
      <c r="ASF88" s="387"/>
      <c r="ASG88" s="383"/>
      <c r="ASH88" s="384"/>
      <c r="ASI88" s="28"/>
      <c r="ASJ88" s="385"/>
      <c r="ASK88" s="396"/>
      <c r="ASL88" s="392"/>
      <c r="ASM88" s="135"/>
      <c r="ASN88" s="135"/>
      <c r="ASO88" s="386"/>
      <c r="ASP88" s="135"/>
      <c r="ASQ88" s="387"/>
      <c r="ASR88" s="387"/>
      <c r="ASS88" s="383"/>
      <c r="AST88" s="384"/>
      <c r="ASU88" s="28"/>
      <c r="ASV88" s="385"/>
      <c r="ASW88" s="396"/>
      <c r="ASX88" s="392"/>
      <c r="ASY88" s="135"/>
      <c r="ASZ88" s="135"/>
      <c r="ATA88" s="386"/>
      <c r="ATB88" s="135"/>
      <c r="ATC88" s="387"/>
      <c r="ATD88" s="387"/>
      <c r="ATE88" s="383"/>
      <c r="ATF88" s="384"/>
      <c r="ATG88" s="28"/>
      <c r="ATH88" s="385"/>
      <c r="ATI88" s="396"/>
      <c r="ATJ88" s="392"/>
      <c r="ATK88" s="135"/>
      <c r="ATL88" s="135"/>
      <c r="ATM88" s="386"/>
      <c r="ATN88" s="135"/>
      <c r="ATO88" s="387"/>
      <c r="ATP88" s="387"/>
      <c r="ATQ88" s="383"/>
      <c r="ATR88" s="384"/>
      <c r="ATS88" s="28"/>
      <c r="ATT88" s="385"/>
      <c r="ATU88" s="396"/>
      <c r="ATV88" s="392"/>
      <c r="ATW88" s="135"/>
      <c r="ATX88" s="135"/>
      <c r="ATY88" s="386"/>
      <c r="ATZ88" s="135"/>
      <c r="AUA88" s="387"/>
      <c r="AUB88" s="387"/>
      <c r="AUC88" s="383"/>
      <c r="AUD88" s="384"/>
      <c r="AUE88" s="28"/>
      <c r="AUF88" s="385"/>
      <c r="AUG88" s="396"/>
      <c r="AUH88" s="392"/>
      <c r="AUI88" s="135"/>
      <c r="AUJ88" s="135"/>
      <c r="AUK88" s="386"/>
      <c r="AUL88" s="135"/>
      <c r="AUM88" s="387"/>
      <c r="AUN88" s="387"/>
      <c r="AUO88" s="383"/>
      <c r="AUP88" s="384"/>
      <c r="AUQ88" s="28"/>
      <c r="AUR88" s="385"/>
      <c r="AUS88" s="396"/>
      <c r="AUT88" s="392"/>
      <c r="AUU88" s="135"/>
      <c r="AUV88" s="135"/>
      <c r="AUW88" s="386"/>
      <c r="AUX88" s="135"/>
      <c r="AUY88" s="387"/>
      <c r="AUZ88" s="387"/>
      <c r="AVA88" s="383"/>
      <c r="AVB88" s="384"/>
      <c r="AVC88" s="28"/>
      <c r="AVD88" s="385"/>
      <c r="AVE88" s="396"/>
      <c r="AVF88" s="392"/>
      <c r="AVG88" s="135"/>
      <c r="AVH88" s="135"/>
      <c r="AVI88" s="386"/>
      <c r="AVJ88" s="135"/>
      <c r="AVK88" s="387"/>
      <c r="AVL88" s="387"/>
      <c r="AVM88" s="383"/>
      <c r="AVN88" s="384"/>
      <c r="AVO88" s="28"/>
      <c r="AVP88" s="385"/>
      <c r="AVQ88" s="396"/>
      <c r="AVR88" s="392"/>
      <c r="AVS88" s="135"/>
      <c r="AVT88" s="135"/>
      <c r="AVU88" s="386"/>
      <c r="AVV88" s="135"/>
      <c r="AVW88" s="387"/>
      <c r="AVX88" s="387"/>
      <c r="AVY88" s="383"/>
      <c r="AVZ88" s="384"/>
      <c r="AWA88" s="28"/>
      <c r="AWB88" s="385"/>
      <c r="AWC88" s="396"/>
      <c r="AWD88" s="392"/>
      <c r="AWE88" s="135"/>
      <c r="AWF88" s="135"/>
      <c r="AWG88" s="386"/>
      <c r="AWH88" s="135"/>
      <c r="AWI88" s="387"/>
      <c r="AWJ88" s="387"/>
      <c r="AWK88" s="383"/>
      <c r="AWL88" s="384"/>
      <c r="AWM88" s="28"/>
      <c r="AWN88" s="385"/>
      <c r="AWO88" s="396"/>
      <c r="AWP88" s="392"/>
      <c r="AWQ88" s="135"/>
      <c r="AWR88" s="135"/>
      <c r="AWS88" s="386"/>
      <c r="AWT88" s="135"/>
      <c r="AWU88" s="387"/>
      <c r="AWV88" s="387"/>
      <c r="AWW88" s="383"/>
      <c r="AWX88" s="384"/>
      <c r="AWY88" s="28"/>
      <c r="AWZ88" s="385"/>
      <c r="AXA88" s="396"/>
      <c r="AXB88" s="392"/>
      <c r="AXC88" s="135"/>
      <c r="AXD88" s="135"/>
      <c r="AXE88" s="386"/>
      <c r="AXF88" s="135"/>
      <c r="AXG88" s="387"/>
      <c r="AXH88" s="387"/>
      <c r="AXI88" s="383"/>
      <c r="AXJ88" s="384"/>
      <c r="AXK88" s="28"/>
      <c r="AXL88" s="385"/>
      <c r="AXM88" s="396"/>
      <c r="AXN88" s="392"/>
      <c r="AXO88" s="135"/>
      <c r="AXP88" s="135"/>
      <c r="AXQ88" s="386"/>
      <c r="AXR88" s="135"/>
      <c r="AXS88" s="387"/>
      <c r="AXT88" s="387"/>
      <c r="AXU88" s="383"/>
      <c r="AXV88" s="384"/>
      <c r="AXW88" s="28"/>
      <c r="AXX88" s="385"/>
      <c r="AXY88" s="396"/>
      <c r="AXZ88" s="392"/>
      <c r="AYA88" s="135"/>
      <c r="AYB88" s="135"/>
      <c r="AYC88" s="386"/>
      <c r="AYD88" s="135"/>
      <c r="AYE88" s="387"/>
      <c r="AYF88" s="387"/>
      <c r="AYG88" s="383"/>
      <c r="AYH88" s="384"/>
      <c r="AYI88" s="28"/>
      <c r="AYJ88" s="385"/>
      <c r="AYK88" s="396"/>
      <c r="AYL88" s="392"/>
      <c r="AYM88" s="135"/>
      <c r="AYN88" s="135"/>
      <c r="AYO88" s="386"/>
      <c r="AYP88" s="135"/>
      <c r="AYQ88" s="387"/>
      <c r="AYR88" s="387"/>
      <c r="AYS88" s="383"/>
      <c r="AYT88" s="384"/>
      <c r="AYU88" s="28"/>
      <c r="AYV88" s="385"/>
      <c r="AYW88" s="396"/>
      <c r="AYX88" s="392"/>
      <c r="AYY88" s="135"/>
      <c r="AYZ88" s="135"/>
      <c r="AZA88" s="386"/>
      <c r="AZB88" s="135"/>
      <c r="AZC88" s="387"/>
      <c r="AZD88" s="387"/>
      <c r="AZE88" s="383"/>
      <c r="AZF88" s="384"/>
      <c r="AZG88" s="28"/>
      <c r="AZH88" s="385"/>
      <c r="AZI88" s="396"/>
      <c r="AZJ88" s="392"/>
      <c r="AZK88" s="135"/>
      <c r="AZL88" s="135"/>
      <c r="AZM88" s="386"/>
      <c r="AZN88" s="135"/>
      <c r="AZO88" s="387"/>
      <c r="AZP88" s="387"/>
      <c r="AZQ88" s="383"/>
      <c r="AZR88" s="384"/>
      <c r="AZS88" s="28"/>
      <c r="AZT88" s="385"/>
      <c r="AZU88" s="396"/>
      <c r="AZV88" s="392"/>
      <c r="AZW88" s="135"/>
      <c r="AZX88" s="135"/>
      <c r="AZY88" s="386"/>
      <c r="AZZ88" s="135"/>
      <c r="BAA88" s="387"/>
      <c r="BAB88" s="387"/>
      <c r="BAC88" s="383"/>
      <c r="BAD88" s="384"/>
      <c r="BAE88" s="28"/>
      <c r="BAF88" s="385"/>
      <c r="BAG88" s="396"/>
      <c r="BAH88" s="392"/>
      <c r="BAI88" s="135"/>
      <c r="BAJ88" s="135"/>
      <c r="BAK88" s="386"/>
      <c r="BAL88" s="135"/>
      <c r="BAM88" s="387"/>
      <c r="BAN88" s="387"/>
      <c r="BAO88" s="383"/>
      <c r="BAP88" s="384"/>
      <c r="BAQ88" s="28"/>
      <c r="BAR88" s="385"/>
      <c r="BAS88" s="396"/>
      <c r="BAT88" s="392"/>
      <c r="BAU88" s="135"/>
      <c r="BAV88" s="135"/>
      <c r="BAW88" s="386"/>
      <c r="BAX88" s="135"/>
      <c r="BAY88" s="387"/>
      <c r="BAZ88" s="387"/>
      <c r="BBA88" s="383"/>
      <c r="BBB88" s="384"/>
      <c r="BBC88" s="28"/>
      <c r="BBD88" s="385"/>
      <c r="BBE88" s="396"/>
      <c r="BBF88" s="392"/>
      <c r="BBG88" s="135"/>
      <c r="BBH88" s="135"/>
      <c r="BBI88" s="386"/>
      <c r="BBJ88" s="135"/>
      <c r="BBK88" s="387"/>
      <c r="BBL88" s="387"/>
      <c r="BBM88" s="383"/>
      <c r="BBN88" s="384"/>
      <c r="BBO88" s="28"/>
      <c r="BBP88" s="385"/>
      <c r="BBQ88" s="396"/>
      <c r="BBR88" s="392"/>
      <c r="BBS88" s="135"/>
      <c r="BBT88" s="135"/>
      <c r="BBU88" s="386"/>
      <c r="BBV88" s="135"/>
      <c r="BBW88" s="387"/>
      <c r="BBX88" s="387"/>
      <c r="BBY88" s="383"/>
      <c r="BBZ88" s="384"/>
      <c r="BCA88" s="28"/>
      <c r="BCB88" s="385"/>
      <c r="BCC88" s="396"/>
      <c r="BCD88" s="392"/>
      <c r="BCE88" s="135"/>
      <c r="BCF88" s="135"/>
      <c r="BCG88" s="386"/>
      <c r="BCH88" s="135"/>
      <c r="BCI88" s="387"/>
      <c r="BCJ88" s="387"/>
      <c r="BCK88" s="383"/>
      <c r="BCL88" s="384"/>
      <c r="BCM88" s="28"/>
      <c r="BCN88" s="385"/>
      <c r="BCO88" s="396"/>
      <c r="BCP88" s="392"/>
      <c r="BCQ88" s="135"/>
      <c r="BCR88" s="135"/>
      <c r="BCS88" s="386"/>
      <c r="BCT88" s="135"/>
      <c r="BCU88" s="387"/>
      <c r="BCV88" s="387"/>
      <c r="BCW88" s="383"/>
      <c r="BCX88" s="384"/>
      <c r="BCY88" s="28"/>
      <c r="BCZ88" s="385"/>
      <c r="BDA88" s="396"/>
      <c r="BDB88" s="392"/>
      <c r="BDC88" s="135"/>
      <c r="BDD88" s="135"/>
      <c r="BDE88" s="386"/>
      <c r="BDF88" s="135"/>
      <c r="BDG88" s="387"/>
      <c r="BDH88" s="387"/>
      <c r="BDI88" s="383"/>
      <c r="BDJ88" s="384"/>
      <c r="BDK88" s="28"/>
      <c r="BDL88" s="385"/>
      <c r="BDM88" s="396"/>
      <c r="BDN88" s="392"/>
      <c r="BDO88" s="135"/>
      <c r="BDP88" s="135"/>
      <c r="BDQ88" s="386"/>
      <c r="BDR88" s="135"/>
      <c r="BDS88" s="387"/>
      <c r="BDT88" s="387"/>
      <c r="BDU88" s="383"/>
      <c r="BDV88" s="384"/>
      <c r="BDW88" s="28"/>
      <c r="BDX88" s="385"/>
      <c r="BDY88" s="396"/>
      <c r="BDZ88" s="392"/>
      <c r="BEA88" s="135"/>
      <c r="BEB88" s="135"/>
      <c r="BEC88" s="386"/>
      <c r="BED88" s="135"/>
      <c r="BEE88" s="387"/>
      <c r="BEF88" s="387"/>
      <c r="BEG88" s="383"/>
      <c r="BEH88" s="384"/>
      <c r="BEI88" s="28"/>
      <c r="BEJ88" s="385"/>
      <c r="BEK88" s="396"/>
      <c r="BEL88" s="392"/>
      <c r="BEM88" s="135"/>
      <c r="BEN88" s="135"/>
      <c r="BEO88" s="386"/>
      <c r="BEP88" s="135"/>
      <c r="BEQ88" s="387"/>
      <c r="BER88" s="387"/>
      <c r="BES88" s="383"/>
      <c r="BET88" s="384"/>
      <c r="BEU88" s="28"/>
      <c r="BEV88" s="385"/>
      <c r="BEW88" s="396"/>
      <c r="BEX88" s="392"/>
      <c r="BEY88" s="135"/>
      <c r="BEZ88" s="135"/>
      <c r="BFA88" s="386"/>
      <c r="BFB88" s="135"/>
      <c r="BFC88" s="387"/>
      <c r="BFD88" s="387"/>
      <c r="BFE88" s="383"/>
      <c r="BFF88" s="384"/>
      <c r="BFG88" s="28"/>
      <c r="BFH88" s="385"/>
      <c r="BFI88" s="396"/>
      <c r="BFJ88" s="392"/>
      <c r="BFK88" s="135"/>
      <c r="BFL88" s="135"/>
      <c r="BFM88" s="386"/>
      <c r="BFN88" s="135"/>
      <c r="BFO88" s="387"/>
      <c r="BFP88" s="387"/>
      <c r="BFQ88" s="383"/>
      <c r="BFR88" s="384"/>
      <c r="BFS88" s="28"/>
      <c r="BFT88" s="385"/>
      <c r="BFU88" s="396"/>
      <c r="BFV88" s="392"/>
      <c r="BFW88" s="135"/>
      <c r="BFX88" s="135"/>
      <c r="BFY88" s="386"/>
      <c r="BFZ88" s="135"/>
      <c r="BGA88" s="387"/>
      <c r="BGB88" s="387"/>
      <c r="BGC88" s="383"/>
      <c r="BGD88" s="384"/>
      <c r="BGE88" s="28"/>
      <c r="BGF88" s="385"/>
      <c r="BGG88" s="396"/>
      <c r="BGH88" s="392"/>
      <c r="BGI88" s="135"/>
      <c r="BGJ88" s="135"/>
      <c r="BGK88" s="386"/>
      <c r="BGL88" s="135"/>
      <c r="BGM88" s="387"/>
      <c r="BGN88" s="387"/>
      <c r="BGO88" s="383"/>
      <c r="BGP88" s="384"/>
      <c r="BGQ88" s="28"/>
      <c r="BGR88" s="385"/>
      <c r="BGS88" s="396"/>
      <c r="BGT88" s="392"/>
      <c r="BGU88" s="135"/>
      <c r="BGV88" s="135"/>
      <c r="BGW88" s="386"/>
      <c r="BGX88" s="135"/>
      <c r="BGY88" s="387"/>
      <c r="BGZ88" s="387"/>
      <c r="BHA88" s="383"/>
      <c r="BHB88" s="384"/>
      <c r="BHC88" s="28"/>
      <c r="BHD88" s="385"/>
      <c r="BHE88" s="396"/>
      <c r="BHF88" s="392"/>
      <c r="BHG88" s="135"/>
      <c r="BHH88" s="135"/>
      <c r="BHI88" s="386"/>
      <c r="BHJ88" s="135"/>
      <c r="BHK88" s="387"/>
      <c r="BHL88" s="387"/>
      <c r="BHM88" s="383"/>
      <c r="BHN88" s="384"/>
      <c r="BHO88" s="28"/>
      <c r="BHP88" s="385"/>
      <c r="BHQ88" s="396"/>
      <c r="BHR88" s="392"/>
      <c r="BHS88" s="135"/>
      <c r="BHT88" s="135"/>
      <c r="BHU88" s="386"/>
      <c r="BHV88" s="135"/>
      <c r="BHW88" s="387"/>
      <c r="BHX88" s="387"/>
      <c r="BHY88" s="383"/>
      <c r="BHZ88" s="384"/>
      <c r="BIA88" s="28"/>
      <c r="BIB88" s="385"/>
      <c r="BIC88" s="396"/>
      <c r="BID88" s="392"/>
      <c r="BIE88" s="135"/>
      <c r="BIF88" s="135"/>
      <c r="BIG88" s="386"/>
      <c r="BIH88" s="135"/>
      <c r="BII88" s="387"/>
      <c r="BIJ88" s="387"/>
      <c r="BIK88" s="383"/>
      <c r="BIL88" s="384"/>
      <c r="BIM88" s="28"/>
      <c r="BIN88" s="385"/>
      <c r="BIO88" s="396"/>
      <c r="BIP88" s="392"/>
      <c r="BIQ88" s="135"/>
      <c r="BIR88" s="135"/>
      <c r="BIS88" s="386"/>
      <c r="BIT88" s="135"/>
      <c r="BIU88" s="387"/>
      <c r="BIV88" s="387"/>
      <c r="BIW88" s="383"/>
      <c r="BIX88" s="384"/>
      <c r="BIY88" s="28"/>
      <c r="BIZ88" s="385"/>
      <c r="BJA88" s="396"/>
      <c r="BJB88" s="392"/>
      <c r="BJC88" s="135"/>
      <c r="BJD88" s="135"/>
      <c r="BJE88" s="386"/>
      <c r="BJF88" s="135"/>
      <c r="BJG88" s="387"/>
      <c r="BJH88" s="387"/>
      <c r="BJI88" s="383"/>
      <c r="BJJ88" s="384"/>
      <c r="BJK88" s="28"/>
      <c r="BJL88" s="385"/>
      <c r="BJM88" s="396"/>
      <c r="BJN88" s="392"/>
      <c r="BJO88" s="135"/>
      <c r="BJP88" s="135"/>
      <c r="BJQ88" s="386"/>
      <c r="BJR88" s="135"/>
      <c r="BJS88" s="387"/>
      <c r="BJT88" s="387"/>
      <c r="BJU88" s="383"/>
      <c r="BJV88" s="384"/>
      <c r="BJW88" s="28"/>
      <c r="BJX88" s="385"/>
      <c r="BJY88" s="396"/>
      <c r="BJZ88" s="392"/>
      <c r="BKA88" s="135"/>
      <c r="BKB88" s="135"/>
      <c r="BKC88" s="386"/>
      <c r="BKD88" s="135"/>
      <c r="BKE88" s="387"/>
      <c r="BKF88" s="387"/>
      <c r="BKG88" s="383"/>
      <c r="BKH88" s="384"/>
      <c r="BKI88" s="28"/>
      <c r="BKJ88" s="385"/>
      <c r="BKK88" s="396"/>
      <c r="BKL88" s="392"/>
      <c r="BKM88" s="135"/>
      <c r="BKN88" s="135"/>
      <c r="BKO88" s="386"/>
      <c r="BKP88" s="135"/>
      <c r="BKQ88" s="387"/>
      <c r="BKR88" s="387"/>
      <c r="BKS88" s="383"/>
      <c r="BKT88" s="384"/>
      <c r="BKU88" s="28"/>
      <c r="BKV88" s="385"/>
      <c r="BKW88" s="396"/>
      <c r="BKX88" s="392"/>
      <c r="BKY88" s="135"/>
      <c r="BKZ88" s="135"/>
      <c r="BLA88" s="386"/>
      <c r="BLB88" s="135"/>
      <c r="BLC88" s="387"/>
      <c r="BLD88" s="387"/>
      <c r="BLE88" s="383"/>
      <c r="BLF88" s="384"/>
      <c r="BLG88" s="28"/>
      <c r="BLH88" s="385"/>
      <c r="BLI88" s="396"/>
      <c r="BLJ88" s="392"/>
      <c r="BLK88" s="135"/>
      <c r="BLL88" s="135"/>
      <c r="BLM88" s="386"/>
      <c r="BLN88" s="135"/>
      <c r="BLO88" s="387"/>
      <c r="BLP88" s="387"/>
      <c r="BLQ88" s="383"/>
      <c r="BLR88" s="384"/>
      <c r="BLS88" s="28"/>
      <c r="BLT88" s="385"/>
      <c r="BLU88" s="396"/>
      <c r="BLV88" s="392"/>
      <c r="BLW88" s="135"/>
      <c r="BLX88" s="135"/>
      <c r="BLY88" s="386"/>
      <c r="BLZ88" s="135"/>
      <c r="BMA88" s="387"/>
      <c r="BMB88" s="387"/>
      <c r="BMC88" s="383"/>
      <c r="BMD88" s="384"/>
      <c r="BME88" s="28"/>
      <c r="BMF88" s="385"/>
      <c r="BMG88" s="396"/>
      <c r="BMH88" s="392"/>
      <c r="BMI88" s="135"/>
      <c r="BMJ88" s="135"/>
      <c r="BMK88" s="386"/>
      <c r="BML88" s="135"/>
      <c r="BMM88" s="387"/>
      <c r="BMN88" s="387"/>
      <c r="BMO88" s="383"/>
      <c r="BMP88" s="384"/>
      <c r="BMQ88" s="28"/>
      <c r="BMR88" s="385"/>
      <c r="BMS88" s="396"/>
      <c r="BMT88" s="392"/>
      <c r="BMU88" s="135"/>
      <c r="BMV88" s="135"/>
      <c r="BMW88" s="386"/>
      <c r="BMX88" s="135"/>
      <c r="BMY88" s="387"/>
      <c r="BMZ88" s="387"/>
      <c r="BNA88" s="383"/>
      <c r="BNB88" s="384"/>
      <c r="BNC88" s="28"/>
      <c r="BND88" s="385"/>
      <c r="BNE88" s="396"/>
      <c r="BNF88" s="392"/>
      <c r="BNG88" s="135"/>
      <c r="BNH88" s="135"/>
      <c r="BNI88" s="386"/>
      <c r="BNJ88" s="135"/>
      <c r="BNK88" s="387"/>
      <c r="BNL88" s="387"/>
      <c r="BNM88" s="383"/>
      <c r="BNN88" s="384"/>
      <c r="BNO88" s="28"/>
      <c r="BNP88" s="385"/>
      <c r="BNQ88" s="396"/>
      <c r="BNR88" s="392"/>
      <c r="BNS88" s="135"/>
      <c r="BNT88" s="135"/>
      <c r="BNU88" s="386"/>
      <c r="BNV88" s="135"/>
      <c r="BNW88" s="387"/>
      <c r="BNX88" s="387"/>
      <c r="BNY88" s="383"/>
      <c r="BNZ88" s="384"/>
      <c r="BOA88" s="28"/>
      <c r="BOB88" s="385"/>
      <c r="BOC88" s="396"/>
      <c r="BOD88" s="392"/>
      <c r="BOE88" s="135"/>
      <c r="BOF88" s="135"/>
      <c r="BOG88" s="386"/>
      <c r="BOH88" s="135"/>
      <c r="BOI88" s="387"/>
      <c r="BOJ88" s="387"/>
      <c r="BOK88" s="383"/>
      <c r="BOL88" s="384"/>
      <c r="BOM88" s="28"/>
      <c r="BON88" s="385"/>
      <c r="BOO88" s="396"/>
      <c r="BOP88" s="392"/>
      <c r="BOQ88" s="135"/>
      <c r="BOR88" s="135"/>
      <c r="BOS88" s="386"/>
      <c r="BOT88" s="135"/>
      <c r="BOU88" s="387"/>
      <c r="BOV88" s="387"/>
      <c r="BOW88" s="383"/>
      <c r="BOX88" s="384"/>
      <c r="BOY88" s="28"/>
      <c r="BOZ88" s="385"/>
      <c r="BPA88" s="396"/>
      <c r="BPB88" s="392"/>
      <c r="BPC88" s="135"/>
      <c r="BPD88" s="135"/>
      <c r="BPE88" s="386"/>
      <c r="BPF88" s="135"/>
      <c r="BPG88" s="387"/>
      <c r="BPH88" s="387"/>
      <c r="BPI88" s="383"/>
      <c r="BPJ88" s="384"/>
      <c r="BPK88" s="28"/>
      <c r="BPL88" s="385"/>
      <c r="BPM88" s="396"/>
      <c r="BPN88" s="392"/>
      <c r="BPO88" s="135"/>
      <c r="BPP88" s="135"/>
      <c r="BPQ88" s="386"/>
      <c r="BPR88" s="135"/>
      <c r="BPS88" s="387"/>
      <c r="BPT88" s="387"/>
      <c r="BPU88" s="383"/>
      <c r="BPV88" s="384"/>
      <c r="BPW88" s="28"/>
      <c r="BPX88" s="385"/>
      <c r="BPY88" s="396"/>
      <c r="BPZ88" s="392"/>
      <c r="BQA88" s="135"/>
      <c r="BQB88" s="135"/>
      <c r="BQC88" s="386"/>
      <c r="BQD88" s="135"/>
      <c r="BQE88" s="387"/>
      <c r="BQF88" s="387"/>
      <c r="BQG88" s="383"/>
      <c r="BQH88" s="384"/>
      <c r="BQI88" s="28"/>
      <c r="BQJ88" s="385"/>
      <c r="BQK88" s="396"/>
      <c r="BQL88" s="392"/>
      <c r="BQM88" s="135"/>
      <c r="BQN88" s="135"/>
      <c r="BQO88" s="386"/>
      <c r="BQP88" s="135"/>
      <c r="BQQ88" s="387"/>
      <c r="BQR88" s="387"/>
      <c r="BQS88" s="383"/>
      <c r="BQT88" s="384"/>
      <c r="BQU88" s="28"/>
      <c r="BQV88" s="385"/>
      <c r="BQW88" s="396"/>
      <c r="BQX88" s="392"/>
      <c r="BQY88" s="135"/>
      <c r="BQZ88" s="135"/>
      <c r="BRA88" s="386"/>
      <c r="BRB88" s="135"/>
      <c r="BRC88" s="387"/>
      <c r="BRD88" s="387"/>
      <c r="BRE88" s="383"/>
      <c r="BRF88" s="384"/>
      <c r="BRG88" s="28"/>
      <c r="BRH88" s="385"/>
      <c r="BRI88" s="396"/>
      <c r="BRJ88" s="392"/>
      <c r="BRK88" s="135"/>
      <c r="BRL88" s="135"/>
      <c r="BRM88" s="386"/>
      <c r="BRN88" s="135"/>
      <c r="BRO88" s="387"/>
      <c r="BRP88" s="387"/>
      <c r="BRQ88" s="383"/>
      <c r="BRR88" s="384"/>
      <c r="BRS88" s="28"/>
      <c r="BRT88" s="385"/>
      <c r="BRU88" s="396"/>
      <c r="BRV88" s="392"/>
      <c r="BRW88" s="135"/>
      <c r="BRX88" s="135"/>
      <c r="BRY88" s="386"/>
      <c r="BRZ88" s="135"/>
      <c r="BSA88" s="387"/>
      <c r="BSB88" s="387"/>
      <c r="BSC88" s="383"/>
      <c r="BSD88" s="384"/>
      <c r="BSE88" s="28"/>
      <c r="BSF88" s="385"/>
      <c r="BSG88" s="396"/>
      <c r="BSH88" s="392"/>
      <c r="BSI88" s="135"/>
      <c r="BSJ88" s="135"/>
      <c r="BSK88" s="386"/>
      <c r="BSL88" s="135"/>
      <c r="BSM88" s="387"/>
      <c r="BSN88" s="387"/>
      <c r="BSO88" s="383"/>
      <c r="BSP88" s="384"/>
      <c r="BSQ88" s="28"/>
      <c r="BSR88" s="385"/>
      <c r="BSS88" s="396"/>
      <c r="BST88" s="392"/>
      <c r="BSU88" s="135"/>
      <c r="BSV88" s="135"/>
      <c r="BSW88" s="386"/>
      <c r="BSX88" s="135"/>
      <c r="BSY88" s="387"/>
      <c r="BSZ88" s="387"/>
      <c r="BTA88" s="383"/>
      <c r="BTB88" s="384"/>
      <c r="BTC88" s="28"/>
      <c r="BTD88" s="385"/>
      <c r="BTE88" s="396"/>
      <c r="BTF88" s="392"/>
      <c r="BTG88" s="135"/>
      <c r="BTH88" s="135"/>
      <c r="BTI88" s="386"/>
      <c r="BTJ88" s="135"/>
      <c r="BTK88" s="387"/>
      <c r="BTL88" s="387"/>
      <c r="BTM88" s="383"/>
      <c r="BTN88" s="384"/>
      <c r="BTO88" s="28"/>
      <c r="BTP88" s="385"/>
      <c r="BTQ88" s="396"/>
      <c r="BTR88" s="392"/>
      <c r="BTS88" s="135"/>
      <c r="BTT88" s="135"/>
      <c r="BTU88" s="386"/>
      <c r="BTV88" s="135"/>
      <c r="BTW88" s="387"/>
      <c r="BTX88" s="387"/>
      <c r="BTY88" s="383"/>
      <c r="BTZ88" s="384"/>
      <c r="BUA88" s="28"/>
      <c r="BUB88" s="385"/>
      <c r="BUC88" s="396"/>
      <c r="BUD88" s="392"/>
      <c r="BUE88" s="135"/>
      <c r="BUF88" s="135"/>
      <c r="BUG88" s="386"/>
      <c r="BUH88" s="135"/>
      <c r="BUI88" s="387"/>
      <c r="BUJ88" s="387"/>
      <c r="BUK88" s="383"/>
      <c r="BUL88" s="384"/>
      <c r="BUM88" s="28"/>
      <c r="BUN88" s="385"/>
      <c r="BUO88" s="396"/>
      <c r="BUP88" s="392"/>
      <c r="BUQ88" s="135"/>
      <c r="BUR88" s="135"/>
      <c r="BUS88" s="386"/>
      <c r="BUT88" s="135"/>
      <c r="BUU88" s="387"/>
      <c r="BUV88" s="387"/>
      <c r="BUW88" s="383"/>
      <c r="BUX88" s="384"/>
      <c r="BUY88" s="28"/>
      <c r="BUZ88" s="385"/>
      <c r="BVA88" s="396"/>
      <c r="BVB88" s="392"/>
      <c r="BVC88" s="135"/>
      <c r="BVD88" s="135"/>
      <c r="BVE88" s="386"/>
      <c r="BVF88" s="135"/>
      <c r="BVG88" s="387"/>
      <c r="BVH88" s="387"/>
      <c r="BVI88" s="383"/>
      <c r="BVJ88" s="384"/>
      <c r="BVK88" s="28"/>
      <c r="BVL88" s="385"/>
      <c r="BVM88" s="396"/>
      <c r="BVN88" s="392"/>
      <c r="BVO88" s="135"/>
      <c r="BVP88" s="135"/>
      <c r="BVQ88" s="386"/>
      <c r="BVR88" s="135"/>
      <c r="BVS88" s="387"/>
      <c r="BVT88" s="387"/>
      <c r="BVU88" s="383"/>
      <c r="BVV88" s="384"/>
      <c r="BVW88" s="28"/>
      <c r="BVX88" s="385"/>
      <c r="BVY88" s="396"/>
      <c r="BVZ88" s="392"/>
      <c r="BWA88" s="135"/>
      <c r="BWB88" s="135"/>
      <c r="BWC88" s="386"/>
      <c r="BWD88" s="135"/>
      <c r="BWE88" s="387"/>
      <c r="BWF88" s="387"/>
      <c r="BWG88" s="383"/>
      <c r="BWH88" s="384"/>
      <c r="BWI88" s="28"/>
      <c r="BWJ88" s="385"/>
      <c r="BWK88" s="396"/>
      <c r="BWL88" s="392"/>
      <c r="BWM88" s="135"/>
      <c r="BWN88" s="135"/>
      <c r="BWO88" s="386"/>
      <c r="BWP88" s="135"/>
      <c r="BWQ88" s="387"/>
      <c r="BWR88" s="387"/>
      <c r="BWS88" s="383"/>
      <c r="BWT88" s="384"/>
      <c r="BWU88" s="28"/>
      <c r="BWV88" s="385"/>
      <c r="BWW88" s="396"/>
      <c r="BWX88" s="392"/>
      <c r="BWY88" s="135"/>
      <c r="BWZ88" s="135"/>
      <c r="BXA88" s="386"/>
      <c r="BXB88" s="135"/>
      <c r="BXC88" s="387"/>
      <c r="BXD88" s="387"/>
      <c r="BXE88" s="383"/>
      <c r="BXF88" s="384"/>
      <c r="BXG88" s="28"/>
      <c r="BXH88" s="385"/>
      <c r="BXI88" s="396"/>
      <c r="BXJ88" s="392"/>
      <c r="BXK88" s="135"/>
      <c r="BXL88" s="135"/>
      <c r="BXM88" s="386"/>
      <c r="BXN88" s="135"/>
      <c r="BXO88" s="387"/>
      <c r="BXP88" s="387"/>
      <c r="BXQ88" s="383"/>
      <c r="BXR88" s="384"/>
      <c r="BXS88" s="28"/>
      <c r="BXT88" s="385"/>
      <c r="BXU88" s="396"/>
      <c r="BXV88" s="392"/>
      <c r="BXW88" s="135"/>
      <c r="BXX88" s="135"/>
      <c r="BXY88" s="386"/>
      <c r="BXZ88" s="135"/>
      <c r="BYA88" s="387"/>
      <c r="BYB88" s="387"/>
      <c r="BYC88" s="383"/>
      <c r="BYD88" s="384"/>
      <c r="BYE88" s="28"/>
      <c r="BYF88" s="385"/>
      <c r="BYG88" s="396"/>
      <c r="BYH88" s="392"/>
      <c r="BYI88" s="135"/>
      <c r="BYJ88" s="135"/>
      <c r="BYK88" s="386"/>
      <c r="BYL88" s="135"/>
      <c r="BYM88" s="387"/>
      <c r="BYN88" s="387"/>
      <c r="BYO88" s="383"/>
      <c r="BYP88" s="384"/>
      <c r="BYQ88" s="28"/>
      <c r="BYR88" s="385"/>
      <c r="BYS88" s="396"/>
      <c r="BYT88" s="392"/>
      <c r="BYU88" s="135"/>
      <c r="BYV88" s="135"/>
      <c r="BYW88" s="386"/>
      <c r="BYX88" s="135"/>
      <c r="BYY88" s="387"/>
      <c r="BYZ88" s="387"/>
      <c r="BZA88" s="383"/>
      <c r="BZB88" s="384"/>
      <c r="BZC88" s="28"/>
      <c r="BZD88" s="385"/>
      <c r="BZE88" s="396"/>
      <c r="BZF88" s="392"/>
      <c r="BZG88" s="135"/>
      <c r="BZH88" s="135"/>
      <c r="BZI88" s="386"/>
      <c r="BZJ88" s="135"/>
      <c r="BZK88" s="387"/>
      <c r="BZL88" s="387"/>
      <c r="BZM88" s="383"/>
      <c r="BZN88" s="384"/>
      <c r="BZO88" s="28"/>
      <c r="BZP88" s="385"/>
      <c r="BZQ88" s="396"/>
      <c r="BZR88" s="392"/>
      <c r="BZS88" s="135"/>
      <c r="BZT88" s="135"/>
      <c r="BZU88" s="386"/>
      <c r="BZV88" s="135"/>
      <c r="BZW88" s="387"/>
      <c r="BZX88" s="387"/>
      <c r="BZY88" s="383"/>
      <c r="BZZ88" s="384"/>
      <c r="CAA88" s="28"/>
      <c r="CAB88" s="385"/>
      <c r="CAC88" s="396"/>
      <c r="CAD88" s="392"/>
      <c r="CAE88" s="135"/>
      <c r="CAF88" s="135"/>
      <c r="CAG88" s="386"/>
      <c r="CAH88" s="135"/>
      <c r="CAI88" s="387"/>
      <c r="CAJ88" s="387"/>
      <c r="CAK88" s="383"/>
      <c r="CAL88" s="384"/>
      <c r="CAM88" s="28"/>
      <c r="CAN88" s="385"/>
      <c r="CAO88" s="396"/>
      <c r="CAP88" s="392"/>
      <c r="CAQ88" s="135"/>
      <c r="CAR88" s="135"/>
      <c r="CAS88" s="386"/>
      <c r="CAT88" s="135"/>
      <c r="CAU88" s="387"/>
      <c r="CAV88" s="387"/>
      <c r="CAW88" s="383"/>
      <c r="CAX88" s="384"/>
      <c r="CAY88" s="28"/>
      <c r="CAZ88" s="385"/>
      <c r="CBA88" s="396"/>
      <c r="CBB88" s="392"/>
      <c r="CBC88" s="135"/>
      <c r="CBD88" s="135"/>
      <c r="CBE88" s="386"/>
      <c r="CBF88" s="135"/>
      <c r="CBG88" s="387"/>
      <c r="CBH88" s="387"/>
      <c r="CBI88" s="383"/>
      <c r="CBJ88" s="384"/>
      <c r="CBK88" s="28"/>
      <c r="CBL88" s="385"/>
      <c r="CBM88" s="396"/>
      <c r="CBN88" s="392"/>
      <c r="CBO88" s="135"/>
      <c r="CBP88" s="135"/>
      <c r="CBQ88" s="386"/>
      <c r="CBR88" s="135"/>
      <c r="CBS88" s="387"/>
      <c r="CBT88" s="387"/>
      <c r="CBU88" s="383"/>
      <c r="CBV88" s="384"/>
      <c r="CBW88" s="28"/>
      <c r="CBX88" s="385"/>
      <c r="CBY88" s="396"/>
      <c r="CBZ88" s="392"/>
      <c r="CCA88" s="135"/>
      <c r="CCB88" s="135"/>
      <c r="CCC88" s="386"/>
      <c r="CCD88" s="135"/>
      <c r="CCE88" s="387"/>
      <c r="CCF88" s="387"/>
      <c r="CCG88" s="383"/>
      <c r="CCH88" s="384"/>
      <c r="CCI88" s="28"/>
      <c r="CCJ88" s="385"/>
      <c r="CCK88" s="396"/>
      <c r="CCL88" s="392"/>
      <c r="CCM88" s="135"/>
      <c r="CCN88" s="135"/>
      <c r="CCO88" s="386"/>
      <c r="CCP88" s="135"/>
      <c r="CCQ88" s="387"/>
      <c r="CCR88" s="387"/>
      <c r="CCS88" s="383"/>
      <c r="CCT88" s="384"/>
      <c r="CCU88" s="28"/>
      <c r="CCV88" s="385"/>
      <c r="CCW88" s="396"/>
      <c r="CCX88" s="392"/>
      <c r="CCY88" s="135"/>
      <c r="CCZ88" s="135"/>
      <c r="CDA88" s="386"/>
      <c r="CDB88" s="135"/>
      <c r="CDC88" s="387"/>
      <c r="CDD88" s="387"/>
      <c r="CDE88" s="383"/>
      <c r="CDF88" s="384"/>
      <c r="CDG88" s="28"/>
      <c r="CDH88" s="385"/>
      <c r="CDI88" s="396"/>
      <c r="CDJ88" s="392"/>
      <c r="CDK88" s="135"/>
      <c r="CDL88" s="135"/>
      <c r="CDM88" s="386"/>
      <c r="CDN88" s="135"/>
      <c r="CDO88" s="387"/>
      <c r="CDP88" s="387"/>
      <c r="CDQ88" s="383"/>
      <c r="CDR88" s="384"/>
      <c r="CDS88" s="28"/>
      <c r="CDT88" s="385"/>
      <c r="CDU88" s="396"/>
      <c r="CDV88" s="392"/>
      <c r="CDW88" s="135"/>
      <c r="CDX88" s="135"/>
      <c r="CDY88" s="386"/>
      <c r="CDZ88" s="135"/>
      <c r="CEA88" s="387"/>
      <c r="CEB88" s="387"/>
      <c r="CEC88" s="383"/>
      <c r="CED88" s="384"/>
      <c r="CEE88" s="28"/>
      <c r="CEF88" s="385"/>
      <c r="CEG88" s="396"/>
      <c r="CEH88" s="392"/>
      <c r="CEI88" s="135"/>
      <c r="CEJ88" s="135"/>
      <c r="CEK88" s="386"/>
      <c r="CEL88" s="135"/>
      <c r="CEM88" s="387"/>
      <c r="CEN88" s="387"/>
      <c r="CEO88" s="383"/>
      <c r="CEP88" s="384"/>
      <c r="CEQ88" s="28"/>
      <c r="CER88" s="385"/>
      <c r="CES88" s="396"/>
      <c r="CET88" s="392"/>
      <c r="CEU88" s="135"/>
      <c r="CEV88" s="135"/>
      <c r="CEW88" s="386"/>
      <c r="CEX88" s="135"/>
      <c r="CEY88" s="387"/>
      <c r="CEZ88" s="387"/>
      <c r="CFA88" s="383"/>
      <c r="CFB88" s="384"/>
      <c r="CFC88" s="28"/>
      <c r="CFD88" s="385"/>
      <c r="CFE88" s="396"/>
      <c r="CFF88" s="392"/>
      <c r="CFG88" s="135"/>
      <c r="CFH88" s="135"/>
      <c r="CFI88" s="386"/>
      <c r="CFJ88" s="135"/>
      <c r="CFK88" s="387"/>
      <c r="CFL88" s="387"/>
      <c r="CFM88" s="383"/>
      <c r="CFN88" s="384"/>
      <c r="CFO88" s="28"/>
      <c r="CFP88" s="385"/>
      <c r="CFQ88" s="396"/>
      <c r="CFR88" s="392"/>
      <c r="CFS88" s="135"/>
      <c r="CFT88" s="135"/>
      <c r="CFU88" s="386"/>
      <c r="CFV88" s="135"/>
      <c r="CFW88" s="387"/>
      <c r="CFX88" s="387"/>
      <c r="CFY88" s="383"/>
      <c r="CFZ88" s="384"/>
      <c r="CGA88" s="28"/>
      <c r="CGB88" s="385"/>
      <c r="CGC88" s="396"/>
      <c r="CGD88" s="392"/>
      <c r="CGE88" s="135"/>
      <c r="CGF88" s="135"/>
      <c r="CGG88" s="386"/>
      <c r="CGH88" s="135"/>
      <c r="CGI88" s="387"/>
      <c r="CGJ88" s="387"/>
      <c r="CGK88" s="383"/>
      <c r="CGL88" s="384"/>
      <c r="CGM88" s="28"/>
      <c r="CGN88" s="385"/>
      <c r="CGO88" s="396"/>
      <c r="CGP88" s="392"/>
      <c r="CGQ88" s="135"/>
      <c r="CGR88" s="135"/>
      <c r="CGS88" s="386"/>
      <c r="CGT88" s="135"/>
      <c r="CGU88" s="387"/>
      <c r="CGV88" s="387"/>
      <c r="CGW88" s="383"/>
      <c r="CGX88" s="384"/>
      <c r="CGY88" s="28"/>
      <c r="CGZ88" s="385"/>
      <c r="CHA88" s="396"/>
      <c r="CHB88" s="392"/>
      <c r="CHC88" s="135"/>
      <c r="CHD88" s="135"/>
      <c r="CHE88" s="386"/>
      <c r="CHF88" s="135"/>
      <c r="CHG88" s="387"/>
      <c r="CHH88" s="387"/>
      <c r="CHI88" s="383"/>
      <c r="CHJ88" s="384"/>
      <c r="CHK88" s="28"/>
      <c r="CHL88" s="385"/>
      <c r="CHM88" s="396"/>
      <c r="CHN88" s="392"/>
      <c r="CHO88" s="135"/>
      <c r="CHP88" s="135"/>
      <c r="CHQ88" s="386"/>
      <c r="CHR88" s="135"/>
      <c r="CHS88" s="387"/>
      <c r="CHT88" s="387"/>
      <c r="CHU88" s="383"/>
      <c r="CHV88" s="384"/>
      <c r="CHW88" s="28"/>
      <c r="CHX88" s="385"/>
      <c r="CHY88" s="396"/>
      <c r="CHZ88" s="392"/>
      <c r="CIA88" s="135"/>
      <c r="CIB88" s="135"/>
      <c r="CIC88" s="386"/>
      <c r="CID88" s="135"/>
      <c r="CIE88" s="387"/>
      <c r="CIF88" s="387"/>
      <c r="CIG88" s="383"/>
      <c r="CIH88" s="384"/>
      <c r="CII88" s="28"/>
      <c r="CIJ88" s="385"/>
      <c r="CIK88" s="396"/>
      <c r="CIL88" s="392"/>
      <c r="CIM88" s="135"/>
      <c r="CIN88" s="135"/>
      <c r="CIO88" s="386"/>
      <c r="CIP88" s="135"/>
      <c r="CIQ88" s="387"/>
      <c r="CIR88" s="387"/>
      <c r="CIS88" s="383"/>
      <c r="CIT88" s="384"/>
      <c r="CIU88" s="28"/>
      <c r="CIV88" s="385"/>
      <c r="CIW88" s="396"/>
      <c r="CIX88" s="392"/>
      <c r="CIY88" s="135"/>
      <c r="CIZ88" s="135"/>
      <c r="CJA88" s="386"/>
      <c r="CJB88" s="135"/>
      <c r="CJC88" s="387"/>
      <c r="CJD88" s="387"/>
      <c r="CJE88" s="383"/>
      <c r="CJF88" s="384"/>
      <c r="CJG88" s="28"/>
      <c r="CJH88" s="385"/>
      <c r="CJI88" s="396"/>
      <c r="CJJ88" s="392"/>
      <c r="CJK88" s="135"/>
      <c r="CJL88" s="135"/>
      <c r="CJM88" s="386"/>
      <c r="CJN88" s="135"/>
      <c r="CJO88" s="387"/>
      <c r="CJP88" s="387"/>
      <c r="CJQ88" s="383"/>
      <c r="CJR88" s="384"/>
      <c r="CJS88" s="28"/>
      <c r="CJT88" s="385"/>
      <c r="CJU88" s="396"/>
      <c r="CJV88" s="392"/>
      <c r="CJW88" s="135"/>
      <c r="CJX88" s="135"/>
      <c r="CJY88" s="386"/>
      <c r="CJZ88" s="135"/>
      <c r="CKA88" s="387"/>
      <c r="CKB88" s="387"/>
      <c r="CKC88" s="383"/>
      <c r="CKD88" s="384"/>
      <c r="CKE88" s="28"/>
      <c r="CKF88" s="385"/>
      <c r="CKG88" s="396"/>
      <c r="CKH88" s="392"/>
      <c r="CKI88" s="135"/>
      <c r="CKJ88" s="135"/>
      <c r="CKK88" s="386"/>
      <c r="CKL88" s="135"/>
      <c r="CKM88" s="387"/>
      <c r="CKN88" s="387"/>
      <c r="CKO88" s="383"/>
      <c r="CKP88" s="384"/>
      <c r="CKQ88" s="28"/>
      <c r="CKR88" s="385"/>
      <c r="CKS88" s="396"/>
      <c r="CKT88" s="392"/>
      <c r="CKU88" s="135"/>
      <c r="CKV88" s="135"/>
      <c r="CKW88" s="386"/>
      <c r="CKX88" s="135"/>
      <c r="CKY88" s="387"/>
      <c r="CKZ88" s="387"/>
      <c r="CLA88" s="383"/>
      <c r="CLB88" s="384"/>
      <c r="CLC88" s="28"/>
      <c r="CLD88" s="385"/>
      <c r="CLE88" s="396"/>
      <c r="CLF88" s="392"/>
      <c r="CLG88" s="135"/>
      <c r="CLH88" s="135"/>
      <c r="CLI88" s="386"/>
      <c r="CLJ88" s="135"/>
      <c r="CLK88" s="387"/>
      <c r="CLL88" s="387"/>
      <c r="CLM88" s="383"/>
      <c r="CLN88" s="384"/>
      <c r="CLO88" s="28"/>
      <c r="CLP88" s="385"/>
      <c r="CLQ88" s="396"/>
      <c r="CLR88" s="392"/>
      <c r="CLS88" s="135"/>
      <c r="CLT88" s="135"/>
      <c r="CLU88" s="386"/>
      <c r="CLV88" s="135"/>
      <c r="CLW88" s="387"/>
      <c r="CLX88" s="387"/>
      <c r="CLY88" s="383"/>
      <c r="CLZ88" s="384"/>
      <c r="CMA88" s="28"/>
      <c r="CMB88" s="385"/>
      <c r="CMC88" s="396"/>
      <c r="CMD88" s="392"/>
      <c r="CME88" s="135"/>
      <c r="CMF88" s="135"/>
      <c r="CMG88" s="386"/>
      <c r="CMH88" s="135"/>
      <c r="CMI88" s="387"/>
      <c r="CMJ88" s="387"/>
      <c r="CMK88" s="383"/>
      <c r="CML88" s="384"/>
      <c r="CMM88" s="28"/>
      <c r="CMN88" s="385"/>
      <c r="CMO88" s="396"/>
      <c r="CMP88" s="392"/>
      <c r="CMQ88" s="135"/>
      <c r="CMR88" s="135"/>
      <c r="CMS88" s="386"/>
      <c r="CMT88" s="135"/>
      <c r="CMU88" s="387"/>
      <c r="CMV88" s="387"/>
      <c r="CMW88" s="383"/>
      <c r="CMX88" s="384"/>
      <c r="CMY88" s="28"/>
      <c r="CMZ88" s="385"/>
      <c r="CNA88" s="396"/>
      <c r="CNB88" s="392"/>
      <c r="CNC88" s="135"/>
      <c r="CND88" s="135"/>
      <c r="CNE88" s="386"/>
      <c r="CNF88" s="135"/>
      <c r="CNG88" s="387"/>
      <c r="CNH88" s="387"/>
      <c r="CNI88" s="383"/>
      <c r="CNJ88" s="384"/>
      <c r="CNK88" s="28"/>
      <c r="CNL88" s="385"/>
      <c r="CNM88" s="396"/>
      <c r="CNN88" s="392"/>
      <c r="CNO88" s="135"/>
      <c r="CNP88" s="135"/>
      <c r="CNQ88" s="386"/>
      <c r="CNR88" s="135"/>
      <c r="CNS88" s="387"/>
      <c r="CNT88" s="387"/>
      <c r="CNU88" s="383"/>
      <c r="CNV88" s="384"/>
      <c r="CNW88" s="28"/>
      <c r="CNX88" s="385"/>
      <c r="CNY88" s="396"/>
      <c r="CNZ88" s="392"/>
      <c r="COA88" s="135"/>
      <c r="COB88" s="135"/>
      <c r="COC88" s="386"/>
      <c r="COD88" s="135"/>
      <c r="COE88" s="387"/>
      <c r="COF88" s="387"/>
      <c r="COG88" s="383"/>
      <c r="COH88" s="384"/>
      <c r="COI88" s="28"/>
      <c r="COJ88" s="385"/>
      <c r="COK88" s="396"/>
      <c r="COL88" s="392"/>
      <c r="COM88" s="135"/>
      <c r="CON88" s="135"/>
      <c r="COO88" s="386"/>
      <c r="COP88" s="135"/>
      <c r="COQ88" s="387"/>
      <c r="COR88" s="387"/>
      <c r="COS88" s="383"/>
      <c r="COT88" s="384"/>
      <c r="COU88" s="28"/>
      <c r="COV88" s="385"/>
      <c r="COW88" s="396"/>
      <c r="COX88" s="392"/>
      <c r="COY88" s="135"/>
      <c r="COZ88" s="135"/>
      <c r="CPA88" s="386"/>
      <c r="CPB88" s="135"/>
      <c r="CPC88" s="387"/>
      <c r="CPD88" s="387"/>
      <c r="CPE88" s="383"/>
      <c r="CPF88" s="384"/>
      <c r="CPG88" s="28"/>
      <c r="CPH88" s="385"/>
      <c r="CPI88" s="396"/>
      <c r="CPJ88" s="392"/>
      <c r="CPK88" s="135"/>
      <c r="CPL88" s="135"/>
      <c r="CPM88" s="386"/>
      <c r="CPN88" s="135"/>
      <c r="CPO88" s="387"/>
      <c r="CPP88" s="387"/>
      <c r="CPQ88" s="383"/>
      <c r="CPR88" s="384"/>
      <c r="CPS88" s="28"/>
      <c r="CPT88" s="385"/>
      <c r="CPU88" s="396"/>
      <c r="CPV88" s="392"/>
      <c r="CPW88" s="135"/>
      <c r="CPX88" s="135"/>
      <c r="CPY88" s="386"/>
      <c r="CPZ88" s="135"/>
      <c r="CQA88" s="387"/>
      <c r="CQB88" s="387"/>
      <c r="CQC88" s="383"/>
      <c r="CQD88" s="384"/>
      <c r="CQE88" s="28"/>
      <c r="CQF88" s="385"/>
      <c r="CQG88" s="396"/>
      <c r="CQH88" s="392"/>
      <c r="CQI88" s="135"/>
      <c r="CQJ88" s="135"/>
      <c r="CQK88" s="386"/>
      <c r="CQL88" s="135"/>
      <c r="CQM88" s="387"/>
      <c r="CQN88" s="387"/>
      <c r="CQO88" s="383"/>
      <c r="CQP88" s="384"/>
      <c r="CQQ88" s="28"/>
      <c r="CQR88" s="385"/>
      <c r="CQS88" s="396"/>
      <c r="CQT88" s="392"/>
      <c r="CQU88" s="135"/>
      <c r="CQV88" s="135"/>
      <c r="CQW88" s="386"/>
      <c r="CQX88" s="135"/>
      <c r="CQY88" s="387"/>
      <c r="CQZ88" s="387"/>
      <c r="CRA88" s="383"/>
      <c r="CRB88" s="384"/>
      <c r="CRC88" s="28"/>
      <c r="CRD88" s="385"/>
      <c r="CRE88" s="396"/>
      <c r="CRF88" s="392"/>
      <c r="CRG88" s="135"/>
      <c r="CRH88" s="135"/>
      <c r="CRI88" s="386"/>
      <c r="CRJ88" s="135"/>
      <c r="CRK88" s="387"/>
      <c r="CRL88" s="387"/>
      <c r="CRM88" s="383"/>
      <c r="CRN88" s="384"/>
      <c r="CRO88" s="28"/>
      <c r="CRP88" s="385"/>
      <c r="CRQ88" s="396"/>
      <c r="CRR88" s="392"/>
      <c r="CRS88" s="135"/>
      <c r="CRT88" s="135"/>
      <c r="CRU88" s="386"/>
      <c r="CRV88" s="135"/>
      <c r="CRW88" s="387"/>
      <c r="CRX88" s="387"/>
      <c r="CRY88" s="383"/>
      <c r="CRZ88" s="384"/>
      <c r="CSA88" s="28"/>
      <c r="CSB88" s="385"/>
      <c r="CSC88" s="396"/>
      <c r="CSD88" s="392"/>
      <c r="CSE88" s="135"/>
      <c r="CSF88" s="135"/>
      <c r="CSG88" s="386"/>
      <c r="CSH88" s="135"/>
      <c r="CSI88" s="387"/>
      <c r="CSJ88" s="387"/>
      <c r="CSK88" s="383"/>
      <c r="CSL88" s="384"/>
      <c r="CSM88" s="28"/>
      <c r="CSN88" s="385"/>
      <c r="CSO88" s="396"/>
      <c r="CSP88" s="392"/>
      <c r="CSQ88" s="135"/>
      <c r="CSR88" s="135"/>
      <c r="CSS88" s="386"/>
      <c r="CST88" s="135"/>
      <c r="CSU88" s="387"/>
      <c r="CSV88" s="387"/>
      <c r="CSW88" s="383"/>
      <c r="CSX88" s="384"/>
      <c r="CSY88" s="28"/>
      <c r="CSZ88" s="385"/>
      <c r="CTA88" s="396"/>
      <c r="CTB88" s="392"/>
      <c r="CTC88" s="135"/>
      <c r="CTD88" s="135"/>
      <c r="CTE88" s="386"/>
      <c r="CTF88" s="135"/>
      <c r="CTG88" s="387"/>
      <c r="CTH88" s="387"/>
      <c r="CTI88" s="383"/>
      <c r="CTJ88" s="384"/>
      <c r="CTK88" s="28"/>
      <c r="CTL88" s="385"/>
      <c r="CTM88" s="396"/>
      <c r="CTN88" s="392"/>
      <c r="CTO88" s="135"/>
      <c r="CTP88" s="135"/>
      <c r="CTQ88" s="386"/>
      <c r="CTR88" s="135"/>
      <c r="CTS88" s="387"/>
      <c r="CTT88" s="387"/>
      <c r="CTU88" s="383"/>
      <c r="CTV88" s="384"/>
      <c r="CTW88" s="28"/>
      <c r="CTX88" s="385"/>
      <c r="CTY88" s="396"/>
      <c r="CTZ88" s="392"/>
      <c r="CUA88" s="135"/>
      <c r="CUB88" s="135"/>
      <c r="CUC88" s="386"/>
      <c r="CUD88" s="135"/>
      <c r="CUE88" s="387"/>
      <c r="CUF88" s="387"/>
      <c r="CUG88" s="383"/>
      <c r="CUH88" s="384"/>
      <c r="CUI88" s="28"/>
      <c r="CUJ88" s="385"/>
      <c r="CUK88" s="396"/>
      <c r="CUL88" s="392"/>
      <c r="CUM88" s="135"/>
      <c r="CUN88" s="135"/>
      <c r="CUO88" s="386"/>
      <c r="CUP88" s="135"/>
      <c r="CUQ88" s="387"/>
      <c r="CUR88" s="387"/>
      <c r="CUS88" s="383"/>
      <c r="CUT88" s="384"/>
      <c r="CUU88" s="28"/>
      <c r="CUV88" s="385"/>
      <c r="CUW88" s="396"/>
      <c r="CUX88" s="392"/>
      <c r="CUY88" s="135"/>
      <c r="CUZ88" s="135"/>
      <c r="CVA88" s="386"/>
      <c r="CVB88" s="135"/>
      <c r="CVC88" s="387"/>
      <c r="CVD88" s="387"/>
      <c r="CVE88" s="383"/>
      <c r="CVF88" s="384"/>
      <c r="CVG88" s="28"/>
      <c r="CVH88" s="385"/>
      <c r="CVI88" s="396"/>
      <c r="CVJ88" s="392"/>
      <c r="CVK88" s="135"/>
      <c r="CVL88" s="135"/>
      <c r="CVM88" s="386"/>
      <c r="CVN88" s="135"/>
      <c r="CVO88" s="387"/>
      <c r="CVP88" s="387"/>
      <c r="CVQ88" s="383"/>
      <c r="CVR88" s="384"/>
      <c r="CVS88" s="28"/>
      <c r="CVT88" s="385"/>
      <c r="CVU88" s="396"/>
      <c r="CVV88" s="392"/>
      <c r="CVW88" s="135"/>
      <c r="CVX88" s="135"/>
      <c r="CVY88" s="386"/>
      <c r="CVZ88" s="135"/>
      <c r="CWA88" s="387"/>
      <c r="CWB88" s="387"/>
      <c r="CWC88" s="383"/>
      <c r="CWD88" s="384"/>
      <c r="CWE88" s="28"/>
      <c r="CWF88" s="385"/>
      <c r="CWG88" s="396"/>
      <c r="CWH88" s="392"/>
      <c r="CWI88" s="135"/>
      <c r="CWJ88" s="135"/>
      <c r="CWK88" s="386"/>
      <c r="CWL88" s="135"/>
      <c r="CWM88" s="387"/>
      <c r="CWN88" s="387"/>
      <c r="CWO88" s="383"/>
      <c r="CWP88" s="384"/>
      <c r="CWQ88" s="28"/>
      <c r="CWR88" s="385"/>
      <c r="CWS88" s="396"/>
      <c r="CWT88" s="392"/>
      <c r="CWU88" s="135"/>
      <c r="CWV88" s="135"/>
      <c r="CWW88" s="386"/>
      <c r="CWX88" s="135"/>
      <c r="CWY88" s="387"/>
      <c r="CWZ88" s="387"/>
      <c r="CXA88" s="383"/>
      <c r="CXB88" s="384"/>
      <c r="CXC88" s="28"/>
      <c r="CXD88" s="385"/>
      <c r="CXE88" s="396"/>
      <c r="CXF88" s="392"/>
      <c r="CXG88" s="135"/>
      <c r="CXH88" s="135"/>
      <c r="CXI88" s="386"/>
      <c r="CXJ88" s="135"/>
      <c r="CXK88" s="387"/>
      <c r="CXL88" s="387"/>
      <c r="CXM88" s="383"/>
      <c r="CXN88" s="384"/>
      <c r="CXO88" s="28"/>
      <c r="CXP88" s="385"/>
      <c r="CXQ88" s="396"/>
      <c r="CXR88" s="392"/>
      <c r="CXS88" s="135"/>
      <c r="CXT88" s="135"/>
      <c r="CXU88" s="386"/>
      <c r="CXV88" s="135"/>
      <c r="CXW88" s="387"/>
      <c r="CXX88" s="387"/>
      <c r="CXY88" s="383"/>
      <c r="CXZ88" s="384"/>
      <c r="CYA88" s="28"/>
      <c r="CYB88" s="385"/>
      <c r="CYC88" s="396"/>
      <c r="CYD88" s="392"/>
      <c r="CYE88" s="135"/>
      <c r="CYF88" s="135"/>
      <c r="CYG88" s="386"/>
      <c r="CYH88" s="135"/>
      <c r="CYI88" s="387"/>
      <c r="CYJ88" s="387"/>
      <c r="CYK88" s="383"/>
      <c r="CYL88" s="384"/>
      <c r="CYM88" s="28"/>
      <c r="CYN88" s="385"/>
      <c r="CYO88" s="396"/>
      <c r="CYP88" s="392"/>
      <c r="CYQ88" s="135"/>
      <c r="CYR88" s="135"/>
      <c r="CYS88" s="386"/>
      <c r="CYT88" s="135"/>
      <c r="CYU88" s="387"/>
      <c r="CYV88" s="387"/>
      <c r="CYW88" s="383"/>
      <c r="CYX88" s="384"/>
      <c r="CYY88" s="28"/>
      <c r="CYZ88" s="385"/>
      <c r="CZA88" s="396"/>
      <c r="CZB88" s="392"/>
      <c r="CZC88" s="135"/>
      <c r="CZD88" s="135"/>
      <c r="CZE88" s="386"/>
      <c r="CZF88" s="135"/>
      <c r="CZG88" s="387"/>
      <c r="CZH88" s="387"/>
      <c r="CZI88" s="383"/>
      <c r="CZJ88" s="384"/>
      <c r="CZK88" s="28"/>
      <c r="CZL88" s="385"/>
      <c r="CZM88" s="396"/>
      <c r="CZN88" s="392"/>
      <c r="CZO88" s="135"/>
      <c r="CZP88" s="135"/>
      <c r="CZQ88" s="386"/>
      <c r="CZR88" s="135"/>
      <c r="CZS88" s="387"/>
      <c r="CZT88" s="387"/>
      <c r="CZU88" s="383"/>
      <c r="CZV88" s="384"/>
      <c r="CZW88" s="28"/>
      <c r="CZX88" s="385"/>
      <c r="CZY88" s="396"/>
      <c r="CZZ88" s="392"/>
      <c r="DAA88" s="135"/>
      <c r="DAB88" s="135"/>
      <c r="DAC88" s="386"/>
      <c r="DAD88" s="135"/>
      <c r="DAE88" s="387"/>
      <c r="DAF88" s="387"/>
      <c r="DAG88" s="383"/>
      <c r="DAH88" s="384"/>
      <c r="DAI88" s="28"/>
      <c r="DAJ88" s="385"/>
      <c r="DAK88" s="396"/>
      <c r="DAL88" s="392"/>
      <c r="DAM88" s="135"/>
      <c r="DAN88" s="135"/>
      <c r="DAO88" s="386"/>
      <c r="DAP88" s="135"/>
      <c r="DAQ88" s="387"/>
      <c r="DAR88" s="387"/>
      <c r="DAS88" s="383"/>
      <c r="DAT88" s="384"/>
      <c r="DAU88" s="28"/>
      <c r="DAV88" s="385"/>
      <c r="DAW88" s="396"/>
      <c r="DAX88" s="392"/>
      <c r="DAY88" s="135"/>
      <c r="DAZ88" s="135"/>
      <c r="DBA88" s="386"/>
      <c r="DBB88" s="135"/>
      <c r="DBC88" s="387"/>
      <c r="DBD88" s="387"/>
      <c r="DBE88" s="383"/>
      <c r="DBF88" s="384"/>
      <c r="DBG88" s="28"/>
      <c r="DBH88" s="385"/>
      <c r="DBI88" s="396"/>
      <c r="DBJ88" s="392"/>
      <c r="DBK88" s="135"/>
      <c r="DBL88" s="135"/>
      <c r="DBM88" s="386"/>
      <c r="DBN88" s="135"/>
      <c r="DBO88" s="387"/>
      <c r="DBP88" s="387"/>
      <c r="DBQ88" s="383"/>
      <c r="DBR88" s="384"/>
      <c r="DBS88" s="28"/>
      <c r="DBT88" s="385"/>
      <c r="DBU88" s="396"/>
      <c r="DBV88" s="392"/>
      <c r="DBW88" s="135"/>
      <c r="DBX88" s="135"/>
      <c r="DBY88" s="386"/>
      <c r="DBZ88" s="135"/>
      <c r="DCA88" s="387"/>
      <c r="DCB88" s="387"/>
      <c r="DCC88" s="383"/>
      <c r="DCD88" s="384"/>
      <c r="DCE88" s="28"/>
      <c r="DCF88" s="385"/>
      <c r="DCG88" s="396"/>
      <c r="DCH88" s="392"/>
      <c r="DCI88" s="135"/>
      <c r="DCJ88" s="135"/>
      <c r="DCK88" s="386"/>
      <c r="DCL88" s="135"/>
      <c r="DCM88" s="387"/>
      <c r="DCN88" s="387"/>
      <c r="DCO88" s="383"/>
      <c r="DCP88" s="384"/>
      <c r="DCQ88" s="28"/>
      <c r="DCR88" s="385"/>
      <c r="DCS88" s="396"/>
      <c r="DCT88" s="392"/>
      <c r="DCU88" s="135"/>
      <c r="DCV88" s="135"/>
      <c r="DCW88" s="386"/>
      <c r="DCX88" s="135"/>
      <c r="DCY88" s="387"/>
      <c r="DCZ88" s="387"/>
      <c r="DDA88" s="383"/>
      <c r="DDB88" s="384"/>
      <c r="DDC88" s="28"/>
      <c r="DDD88" s="385"/>
      <c r="DDE88" s="396"/>
      <c r="DDF88" s="392"/>
      <c r="DDG88" s="135"/>
      <c r="DDH88" s="135"/>
      <c r="DDI88" s="386"/>
      <c r="DDJ88" s="135"/>
      <c r="DDK88" s="387"/>
      <c r="DDL88" s="387"/>
      <c r="DDM88" s="383"/>
      <c r="DDN88" s="384"/>
      <c r="DDO88" s="28"/>
      <c r="DDP88" s="385"/>
      <c r="DDQ88" s="396"/>
      <c r="DDR88" s="392"/>
      <c r="DDS88" s="135"/>
      <c r="DDT88" s="135"/>
      <c r="DDU88" s="386"/>
      <c r="DDV88" s="135"/>
      <c r="DDW88" s="387"/>
      <c r="DDX88" s="387"/>
      <c r="DDY88" s="383"/>
      <c r="DDZ88" s="384"/>
      <c r="DEA88" s="28"/>
      <c r="DEB88" s="385"/>
      <c r="DEC88" s="396"/>
      <c r="DED88" s="392"/>
      <c r="DEE88" s="135"/>
      <c r="DEF88" s="135"/>
      <c r="DEG88" s="386"/>
      <c r="DEH88" s="135"/>
      <c r="DEI88" s="387"/>
      <c r="DEJ88" s="387"/>
      <c r="DEK88" s="383"/>
      <c r="DEL88" s="384"/>
      <c r="DEM88" s="28"/>
      <c r="DEN88" s="385"/>
      <c r="DEO88" s="396"/>
      <c r="DEP88" s="392"/>
      <c r="DEQ88" s="135"/>
      <c r="DER88" s="135"/>
      <c r="DES88" s="386"/>
      <c r="DET88" s="135"/>
      <c r="DEU88" s="387"/>
      <c r="DEV88" s="387"/>
      <c r="DEW88" s="383"/>
      <c r="DEX88" s="384"/>
      <c r="DEY88" s="28"/>
      <c r="DEZ88" s="385"/>
      <c r="DFA88" s="396"/>
      <c r="DFB88" s="392"/>
      <c r="DFC88" s="135"/>
      <c r="DFD88" s="135"/>
      <c r="DFE88" s="386"/>
      <c r="DFF88" s="135"/>
      <c r="DFG88" s="387"/>
      <c r="DFH88" s="387"/>
      <c r="DFI88" s="383"/>
      <c r="DFJ88" s="384"/>
      <c r="DFK88" s="28"/>
      <c r="DFL88" s="385"/>
      <c r="DFM88" s="396"/>
      <c r="DFN88" s="392"/>
      <c r="DFO88" s="135"/>
      <c r="DFP88" s="135"/>
      <c r="DFQ88" s="386"/>
      <c r="DFR88" s="135"/>
      <c r="DFS88" s="387"/>
      <c r="DFT88" s="387"/>
      <c r="DFU88" s="383"/>
      <c r="DFV88" s="384"/>
      <c r="DFW88" s="28"/>
      <c r="DFX88" s="385"/>
      <c r="DFY88" s="396"/>
      <c r="DFZ88" s="392"/>
      <c r="DGA88" s="135"/>
      <c r="DGB88" s="135"/>
      <c r="DGC88" s="386"/>
      <c r="DGD88" s="135"/>
      <c r="DGE88" s="387"/>
      <c r="DGF88" s="387"/>
      <c r="DGG88" s="383"/>
      <c r="DGH88" s="384"/>
      <c r="DGI88" s="28"/>
      <c r="DGJ88" s="385"/>
      <c r="DGK88" s="396"/>
      <c r="DGL88" s="392"/>
      <c r="DGM88" s="135"/>
      <c r="DGN88" s="135"/>
      <c r="DGO88" s="386"/>
      <c r="DGP88" s="135"/>
      <c r="DGQ88" s="387"/>
      <c r="DGR88" s="387"/>
      <c r="DGS88" s="383"/>
      <c r="DGT88" s="384"/>
      <c r="DGU88" s="28"/>
      <c r="DGV88" s="385"/>
      <c r="DGW88" s="396"/>
      <c r="DGX88" s="392"/>
      <c r="DGY88" s="135"/>
      <c r="DGZ88" s="135"/>
      <c r="DHA88" s="386"/>
      <c r="DHB88" s="135"/>
      <c r="DHC88" s="387"/>
      <c r="DHD88" s="387"/>
      <c r="DHE88" s="383"/>
      <c r="DHF88" s="384"/>
      <c r="DHG88" s="28"/>
      <c r="DHH88" s="385"/>
      <c r="DHI88" s="396"/>
      <c r="DHJ88" s="392"/>
      <c r="DHK88" s="135"/>
      <c r="DHL88" s="135"/>
      <c r="DHM88" s="386"/>
      <c r="DHN88" s="135"/>
      <c r="DHO88" s="387"/>
      <c r="DHP88" s="387"/>
      <c r="DHQ88" s="383"/>
      <c r="DHR88" s="384"/>
      <c r="DHS88" s="28"/>
      <c r="DHT88" s="385"/>
      <c r="DHU88" s="396"/>
      <c r="DHV88" s="392"/>
      <c r="DHW88" s="135"/>
      <c r="DHX88" s="135"/>
      <c r="DHY88" s="386"/>
      <c r="DHZ88" s="135"/>
      <c r="DIA88" s="387"/>
      <c r="DIB88" s="387"/>
      <c r="DIC88" s="383"/>
      <c r="DID88" s="384"/>
      <c r="DIE88" s="28"/>
      <c r="DIF88" s="385"/>
      <c r="DIG88" s="396"/>
      <c r="DIH88" s="392"/>
      <c r="DII88" s="135"/>
      <c r="DIJ88" s="135"/>
      <c r="DIK88" s="386"/>
      <c r="DIL88" s="135"/>
      <c r="DIM88" s="387"/>
      <c r="DIN88" s="387"/>
      <c r="DIO88" s="383"/>
      <c r="DIP88" s="384"/>
      <c r="DIQ88" s="28"/>
      <c r="DIR88" s="385"/>
      <c r="DIS88" s="396"/>
      <c r="DIT88" s="392"/>
      <c r="DIU88" s="135"/>
      <c r="DIV88" s="135"/>
      <c r="DIW88" s="386"/>
      <c r="DIX88" s="135"/>
      <c r="DIY88" s="387"/>
      <c r="DIZ88" s="387"/>
      <c r="DJA88" s="383"/>
      <c r="DJB88" s="384"/>
      <c r="DJC88" s="28"/>
      <c r="DJD88" s="385"/>
      <c r="DJE88" s="396"/>
      <c r="DJF88" s="392"/>
      <c r="DJG88" s="135"/>
      <c r="DJH88" s="135"/>
      <c r="DJI88" s="386"/>
      <c r="DJJ88" s="135"/>
      <c r="DJK88" s="387"/>
      <c r="DJL88" s="387"/>
      <c r="DJM88" s="383"/>
      <c r="DJN88" s="384"/>
      <c r="DJO88" s="28"/>
      <c r="DJP88" s="385"/>
      <c r="DJQ88" s="396"/>
      <c r="DJR88" s="392"/>
      <c r="DJS88" s="135"/>
      <c r="DJT88" s="135"/>
      <c r="DJU88" s="386"/>
      <c r="DJV88" s="135"/>
      <c r="DJW88" s="387"/>
      <c r="DJX88" s="387"/>
      <c r="DJY88" s="383"/>
      <c r="DJZ88" s="384"/>
      <c r="DKA88" s="28"/>
      <c r="DKB88" s="385"/>
      <c r="DKC88" s="396"/>
      <c r="DKD88" s="392"/>
      <c r="DKE88" s="135"/>
      <c r="DKF88" s="135"/>
      <c r="DKG88" s="386"/>
      <c r="DKH88" s="135"/>
      <c r="DKI88" s="387"/>
      <c r="DKJ88" s="387"/>
      <c r="DKK88" s="383"/>
      <c r="DKL88" s="384"/>
      <c r="DKM88" s="28"/>
      <c r="DKN88" s="385"/>
      <c r="DKO88" s="396"/>
      <c r="DKP88" s="392"/>
      <c r="DKQ88" s="135"/>
      <c r="DKR88" s="135"/>
      <c r="DKS88" s="386"/>
      <c r="DKT88" s="135"/>
      <c r="DKU88" s="387"/>
      <c r="DKV88" s="387"/>
      <c r="DKW88" s="383"/>
      <c r="DKX88" s="384"/>
      <c r="DKY88" s="28"/>
      <c r="DKZ88" s="385"/>
      <c r="DLA88" s="396"/>
      <c r="DLB88" s="392"/>
      <c r="DLC88" s="135"/>
      <c r="DLD88" s="135"/>
      <c r="DLE88" s="386"/>
      <c r="DLF88" s="135"/>
      <c r="DLG88" s="387"/>
      <c r="DLH88" s="387"/>
      <c r="DLI88" s="383"/>
      <c r="DLJ88" s="384"/>
      <c r="DLK88" s="28"/>
      <c r="DLL88" s="385"/>
      <c r="DLM88" s="396"/>
      <c r="DLN88" s="392"/>
      <c r="DLO88" s="135"/>
      <c r="DLP88" s="135"/>
      <c r="DLQ88" s="386"/>
      <c r="DLR88" s="135"/>
      <c r="DLS88" s="387"/>
      <c r="DLT88" s="387"/>
      <c r="DLU88" s="383"/>
      <c r="DLV88" s="384"/>
      <c r="DLW88" s="28"/>
      <c r="DLX88" s="385"/>
      <c r="DLY88" s="396"/>
      <c r="DLZ88" s="392"/>
      <c r="DMA88" s="135"/>
      <c r="DMB88" s="135"/>
      <c r="DMC88" s="386"/>
      <c r="DMD88" s="135"/>
      <c r="DME88" s="387"/>
      <c r="DMF88" s="387"/>
      <c r="DMG88" s="383"/>
      <c r="DMH88" s="384"/>
      <c r="DMI88" s="28"/>
      <c r="DMJ88" s="385"/>
      <c r="DMK88" s="396"/>
      <c r="DML88" s="392"/>
      <c r="DMM88" s="135"/>
      <c r="DMN88" s="135"/>
      <c r="DMO88" s="386"/>
      <c r="DMP88" s="135"/>
      <c r="DMQ88" s="387"/>
      <c r="DMR88" s="387"/>
      <c r="DMS88" s="383"/>
      <c r="DMT88" s="384"/>
      <c r="DMU88" s="28"/>
      <c r="DMV88" s="385"/>
      <c r="DMW88" s="396"/>
      <c r="DMX88" s="392"/>
      <c r="DMY88" s="135"/>
      <c r="DMZ88" s="135"/>
      <c r="DNA88" s="386"/>
      <c r="DNB88" s="135"/>
      <c r="DNC88" s="387"/>
      <c r="DND88" s="387"/>
      <c r="DNE88" s="383"/>
      <c r="DNF88" s="384"/>
      <c r="DNG88" s="28"/>
      <c r="DNH88" s="385"/>
      <c r="DNI88" s="396"/>
      <c r="DNJ88" s="392"/>
      <c r="DNK88" s="135"/>
      <c r="DNL88" s="135"/>
      <c r="DNM88" s="386"/>
      <c r="DNN88" s="135"/>
      <c r="DNO88" s="387"/>
      <c r="DNP88" s="387"/>
      <c r="DNQ88" s="383"/>
      <c r="DNR88" s="384"/>
      <c r="DNS88" s="28"/>
      <c r="DNT88" s="385"/>
      <c r="DNU88" s="396"/>
      <c r="DNV88" s="392"/>
      <c r="DNW88" s="135"/>
      <c r="DNX88" s="135"/>
      <c r="DNY88" s="386"/>
      <c r="DNZ88" s="135"/>
      <c r="DOA88" s="387"/>
      <c r="DOB88" s="387"/>
      <c r="DOC88" s="383"/>
      <c r="DOD88" s="384"/>
      <c r="DOE88" s="28"/>
      <c r="DOF88" s="385"/>
      <c r="DOG88" s="396"/>
      <c r="DOH88" s="392"/>
      <c r="DOI88" s="135"/>
      <c r="DOJ88" s="135"/>
      <c r="DOK88" s="386"/>
      <c r="DOL88" s="135"/>
      <c r="DOM88" s="387"/>
      <c r="DON88" s="387"/>
      <c r="DOO88" s="383"/>
      <c r="DOP88" s="384"/>
      <c r="DOQ88" s="28"/>
      <c r="DOR88" s="385"/>
      <c r="DOS88" s="396"/>
      <c r="DOT88" s="392"/>
      <c r="DOU88" s="135"/>
      <c r="DOV88" s="135"/>
      <c r="DOW88" s="386"/>
      <c r="DOX88" s="135"/>
      <c r="DOY88" s="387"/>
      <c r="DOZ88" s="387"/>
      <c r="DPA88" s="383"/>
      <c r="DPB88" s="384"/>
      <c r="DPC88" s="28"/>
      <c r="DPD88" s="385"/>
      <c r="DPE88" s="396"/>
      <c r="DPF88" s="392"/>
      <c r="DPG88" s="135"/>
      <c r="DPH88" s="135"/>
      <c r="DPI88" s="386"/>
      <c r="DPJ88" s="135"/>
      <c r="DPK88" s="387"/>
      <c r="DPL88" s="387"/>
      <c r="DPM88" s="383"/>
      <c r="DPN88" s="384"/>
      <c r="DPO88" s="28"/>
      <c r="DPP88" s="385"/>
      <c r="DPQ88" s="396"/>
      <c r="DPR88" s="392"/>
      <c r="DPS88" s="135"/>
      <c r="DPT88" s="135"/>
      <c r="DPU88" s="386"/>
      <c r="DPV88" s="135"/>
      <c r="DPW88" s="387"/>
      <c r="DPX88" s="387"/>
      <c r="DPY88" s="383"/>
      <c r="DPZ88" s="384"/>
      <c r="DQA88" s="28"/>
      <c r="DQB88" s="385"/>
      <c r="DQC88" s="396"/>
      <c r="DQD88" s="392"/>
      <c r="DQE88" s="135"/>
      <c r="DQF88" s="135"/>
      <c r="DQG88" s="386"/>
      <c r="DQH88" s="135"/>
      <c r="DQI88" s="387"/>
      <c r="DQJ88" s="387"/>
      <c r="DQK88" s="383"/>
      <c r="DQL88" s="384"/>
      <c r="DQM88" s="28"/>
      <c r="DQN88" s="385"/>
      <c r="DQO88" s="396"/>
      <c r="DQP88" s="392"/>
      <c r="DQQ88" s="135"/>
      <c r="DQR88" s="135"/>
      <c r="DQS88" s="386"/>
      <c r="DQT88" s="135"/>
      <c r="DQU88" s="387"/>
      <c r="DQV88" s="387"/>
      <c r="DQW88" s="383"/>
      <c r="DQX88" s="384"/>
      <c r="DQY88" s="28"/>
      <c r="DQZ88" s="385"/>
      <c r="DRA88" s="396"/>
      <c r="DRB88" s="392"/>
      <c r="DRC88" s="135"/>
      <c r="DRD88" s="135"/>
      <c r="DRE88" s="386"/>
      <c r="DRF88" s="135"/>
      <c r="DRG88" s="387"/>
      <c r="DRH88" s="387"/>
      <c r="DRI88" s="383"/>
      <c r="DRJ88" s="384"/>
      <c r="DRK88" s="28"/>
      <c r="DRL88" s="385"/>
      <c r="DRM88" s="396"/>
      <c r="DRN88" s="392"/>
      <c r="DRO88" s="135"/>
      <c r="DRP88" s="135"/>
      <c r="DRQ88" s="386"/>
      <c r="DRR88" s="135"/>
      <c r="DRS88" s="387"/>
      <c r="DRT88" s="387"/>
      <c r="DRU88" s="383"/>
      <c r="DRV88" s="384"/>
      <c r="DRW88" s="28"/>
      <c r="DRX88" s="385"/>
      <c r="DRY88" s="396"/>
      <c r="DRZ88" s="392"/>
      <c r="DSA88" s="135"/>
      <c r="DSB88" s="135"/>
      <c r="DSC88" s="386"/>
      <c r="DSD88" s="135"/>
      <c r="DSE88" s="387"/>
      <c r="DSF88" s="387"/>
      <c r="DSG88" s="383"/>
      <c r="DSH88" s="384"/>
      <c r="DSI88" s="28"/>
      <c r="DSJ88" s="385"/>
      <c r="DSK88" s="396"/>
      <c r="DSL88" s="392"/>
      <c r="DSM88" s="135"/>
      <c r="DSN88" s="135"/>
      <c r="DSO88" s="386"/>
      <c r="DSP88" s="135"/>
      <c r="DSQ88" s="387"/>
      <c r="DSR88" s="387"/>
      <c r="DSS88" s="383"/>
      <c r="DST88" s="384"/>
      <c r="DSU88" s="28"/>
      <c r="DSV88" s="385"/>
      <c r="DSW88" s="396"/>
      <c r="DSX88" s="392"/>
      <c r="DSY88" s="135"/>
      <c r="DSZ88" s="135"/>
      <c r="DTA88" s="386"/>
      <c r="DTB88" s="135"/>
      <c r="DTC88" s="387"/>
      <c r="DTD88" s="387"/>
      <c r="DTE88" s="383"/>
      <c r="DTF88" s="384"/>
      <c r="DTG88" s="28"/>
      <c r="DTH88" s="385"/>
      <c r="DTI88" s="396"/>
      <c r="DTJ88" s="392"/>
      <c r="DTK88" s="135"/>
      <c r="DTL88" s="135"/>
      <c r="DTM88" s="386"/>
      <c r="DTN88" s="135"/>
      <c r="DTO88" s="387"/>
      <c r="DTP88" s="387"/>
      <c r="DTQ88" s="383"/>
      <c r="DTR88" s="384"/>
      <c r="DTS88" s="28"/>
      <c r="DTT88" s="385"/>
      <c r="DTU88" s="396"/>
      <c r="DTV88" s="392"/>
      <c r="DTW88" s="135"/>
      <c r="DTX88" s="135"/>
      <c r="DTY88" s="386"/>
      <c r="DTZ88" s="135"/>
      <c r="DUA88" s="387"/>
      <c r="DUB88" s="387"/>
      <c r="DUC88" s="383"/>
      <c r="DUD88" s="384"/>
      <c r="DUE88" s="28"/>
      <c r="DUF88" s="385"/>
      <c r="DUG88" s="396"/>
      <c r="DUH88" s="392"/>
      <c r="DUI88" s="135"/>
      <c r="DUJ88" s="135"/>
      <c r="DUK88" s="386"/>
      <c r="DUL88" s="135"/>
      <c r="DUM88" s="387"/>
      <c r="DUN88" s="387"/>
      <c r="DUO88" s="383"/>
      <c r="DUP88" s="384"/>
      <c r="DUQ88" s="28"/>
      <c r="DUR88" s="385"/>
      <c r="DUS88" s="396"/>
      <c r="DUT88" s="392"/>
      <c r="DUU88" s="135"/>
      <c r="DUV88" s="135"/>
      <c r="DUW88" s="386"/>
      <c r="DUX88" s="135"/>
      <c r="DUY88" s="387"/>
      <c r="DUZ88" s="387"/>
      <c r="DVA88" s="383"/>
      <c r="DVB88" s="384"/>
      <c r="DVC88" s="28"/>
      <c r="DVD88" s="385"/>
      <c r="DVE88" s="396"/>
      <c r="DVF88" s="392"/>
      <c r="DVG88" s="135"/>
      <c r="DVH88" s="135"/>
      <c r="DVI88" s="386"/>
      <c r="DVJ88" s="135"/>
      <c r="DVK88" s="387"/>
      <c r="DVL88" s="387"/>
      <c r="DVM88" s="383"/>
      <c r="DVN88" s="384"/>
      <c r="DVO88" s="28"/>
      <c r="DVP88" s="385"/>
      <c r="DVQ88" s="396"/>
      <c r="DVR88" s="392"/>
      <c r="DVS88" s="135"/>
      <c r="DVT88" s="135"/>
      <c r="DVU88" s="386"/>
      <c r="DVV88" s="135"/>
      <c r="DVW88" s="387"/>
      <c r="DVX88" s="387"/>
      <c r="DVY88" s="383"/>
      <c r="DVZ88" s="384"/>
      <c r="DWA88" s="28"/>
      <c r="DWB88" s="385"/>
      <c r="DWC88" s="396"/>
      <c r="DWD88" s="392"/>
      <c r="DWE88" s="135"/>
      <c r="DWF88" s="135"/>
      <c r="DWG88" s="386"/>
      <c r="DWH88" s="135"/>
      <c r="DWI88" s="387"/>
      <c r="DWJ88" s="387"/>
      <c r="DWK88" s="383"/>
      <c r="DWL88" s="384"/>
      <c r="DWM88" s="28"/>
      <c r="DWN88" s="385"/>
      <c r="DWO88" s="396"/>
      <c r="DWP88" s="392"/>
      <c r="DWQ88" s="135"/>
      <c r="DWR88" s="135"/>
      <c r="DWS88" s="386"/>
      <c r="DWT88" s="135"/>
      <c r="DWU88" s="387"/>
      <c r="DWV88" s="387"/>
      <c r="DWW88" s="383"/>
      <c r="DWX88" s="384"/>
      <c r="DWY88" s="28"/>
      <c r="DWZ88" s="385"/>
      <c r="DXA88" s="396"/>
      <c r="DXB88" s="392"/>
      <c r="DXC88" s="135"/>
      <c r="DXD88" s="135"/>
      <c r="DXE88" s="386"/>
      <c r="DXF88" s="135"/>
      <c r="DXG88" s="387"/>
      <c r="DXH88" s="387"/>
      <c r="DXI88" s="383"/>
      <c r="DXJ88" s="384"/>
      <c r="DXK88" s="28"/>
      <c r="DXL88" s="385"/>
      <c r="DXM88" s="396"/>
      <c r="DXN88" s="392"/>
      <c r="DXO88" s="135"/>
      <c r="DXP88" s="135"/>
      <c r="DXQ88" s="386"/>
      <c r="DXR88" s="135"/>
      <c r="DXS88" s="387"/>
      <c r="DXT88" s="387"/>
      <c r="DXU88" s="383"/>
      <c r="DXV88" s="384"/>
      <c r="DXW88" s="28"/>
      <c r="DXX88" s="385"/>
      <c r="DXY88" s="396"/>
      <c r="DXZ88" s="392"/>
      <c r="DYA88" s="135"/>
      <c r="DYB88" s="135"/>
      <c r="DYC88" s="386"/>
      <c r="DYD88" s="135"/>
      <c r="DYE88" s="387"/>
      <c r="DYF88" s="387"/>
      <c r="DYG88" s="383"/>
      <c r="DYH88" s="384"/>
      <c r="DYI88" s="28"/>
      <c r="DYJ88" s="385"/>
      <c r="DYK88" s="396"/>
      <c r="DYL88" s="392"/>
      <c r="DYM88" s="135"/>
      <c r="DYN88" s="135"/>
      <c r="DYO88" s="386"/>
      <c r="DYP88" s="135"/>
      <c r="DYQ88" s="387"/>
      <c r="DYR88" s="387"/>
      <c r="DYS88" s="383"/>
      <c r="DYT88" s="384"/>
      <c r="DYU88" s="28"/>
      <c r="DYV88" s="385"/>
      <c r="DYW88" s="396"/>
      <c r="DYX88" s="392"/>
      <c r="DYY88" s="135"/>
      <c r="DYZ88" s="135"/>
      <c r="DZA88" s="386"/>
      <c r="DZB88" s="135"/>
      <c r="DZC88" s="387"/>
      <c r="DZD88" s="387"/>
      <c r="DZE88" s="383"/>
      <c r="DZF88" s="384"/>
      <c r="DZG88" s="28"/>
      <c r="DZH88" s="385"/>
      <c r="DZI88" s="396"/>
      <c r="DZJ88" s="392"/>
      <c r="DZK88" s="135"/>
      <c r="DZL88" s="135"/>
      <c r="DZM88" s="386"/>
      <c r="DZN88" s="135"/>
      <c r="DZO88" s="387"/>
      <c r="DZP88" s="387"/>
      <c r="DZQ88" s="383"/>
      <c r="DZR88" s="384"/>
      <c r="DZS88" s="28"/>
      <c r="DZT88" s="385"/>
      <c r="DZU88" s="396"/>
      <c r="DZV88" s="392"/>
      <c r="DZW88" s="135"/>
      <c r="DZX88" s="135"/>
      <c r="DZY88" s="386"/>
      <c r="DZZ88" s="135"/>
      <c r="EAA88" s="387"/>
      <c r="EAB88" s="387"/>
      <c r="EAC88" s="383"/>
      <c r="EAD88" s="384"/>
      <c r="EAE88" s="28"/>
      <c r="EAF88" s="385"/>
      <c r="EAG88" s="396"/>
      <c r="EAH88" s="392"/>
      <c r="EAI88" s="135"/>
      <c r="EAJ88" s="135"/>
      <c r="EAK88" s="386"/>
      <c r="EAL88" s="135"/>
      <c r="EAM88" s="387"/>
      <c r="EAN88" s="387"/>
      <c r="EAO88" s="383"/>
      <c r="EAP88" s="384"/>
      <c r="EAQ88" s="28"/>
      <c r="EAR88" s="385"/>
      <c r="EAS88" s="396"/>
      <c r="EAT88" s="392"/>
      <c r="EAU88" s="135"/>
      <c r="EAV88" s="135"/>
      <c r="EAW88" s="386"/>
      <c r="EAX88" s="135"/>
      <c r="EAY88" s="387"/>
      <c r="EAZ88" s="387"/>
      <c r="EBA88" s="383"/>
      <c r="EBB88" s="384"/>
      <c r="EBC88" s="28"/>
      <c r="EBD88" s="385"/>
      <c r="EBE88" s="396"/>
      <c r="EBF88" s="392"/>
      <c r="EBG88" s="135"/>
      <c r="EBH88" s="135"/>
      <c r="EBI88" s="386"/>
      <c r="EBJ88" s="135"/>
      <c r="EBK88" s="387"/>
      <c r="EBL88" s="387"/>
      <c r="EBM88" s="383"/>
      <c r="EBN88" s="384"/>
      <c r="EBO88" s="28"/>
      <c r="EBP88" s="385"/>
      <c r="EBQ88" s="396"/>
      <c r="EBR88" s="392"/>
      <c r="EBS88" s="135"/>
      <c r="EBT88" s="135"/>
      <c r="EBU88" s="386"/>
      <c r="EBV88" s="135"/>
      <c r="EBW88" s="387"/>
      <c r="EBX88" s="387"/>
      <c r="EBY88" s="383"/>
      <c r="EBZ88" s="384"/>
      <c r="ECA88" s="28"/>
      <c r="ECB88" s="385"/>
      <c r="ECC88" s="396"/>
      <c r="ECD88" s="392"/>
      <c r="ECE88" s="135"/>
      <c r="ECF88" s="135"/>
      <c r="ECG88" s="386"/>
      <c r="ECH88" s="135"/>
      <c r="ECI88" s="387"/>
      <c r="ECJ88" s="387"/>
      <c r="ECK88" s="383"/>
      <c r="ECL88" s="384"/>
      <c r="ECM88" s="28"/>
      <c r="ECN88" s="385"/>
      <c r="ECO88" s="396"/>
      <c r="ECP88" s="392"/>
      <c r="ECQ88" s="135"/>
      <c r="ECR88" s="135"/>
      <c r="ECS88" s="386"/>
      <c r="ECT88" s="135"/>
      <c r="ECU88" s="387"/>
      <c r="ECV88" s="387"/>
      <c r="ECW88" s="383"/>
      <c r="ECX88" s="384"/>
      <c r="ECY88" s="28"/>
      <c r="ECZ88" s="385"/>
      <c r="EDA88" s="396"/>
      <c r="EDB88" s="392"/>
      <c r="EDC88" s="135"/>
      <c r="EDD88" s="135"/>
      <c r="EDE88" s="386"/>
      <c r="EDF88" s="135"/>
      <c r="EDG88" s="387"/>
      <c r="EDH88" s="387"/>
      <c r="EDI88" s="383"/>
      <c r="EDJ88" s="384"/>
      <c r="EDK88" s="28"/>
      <c r="EDL88" s="385"/>
      <c r="EDM88" s="396"/>
      <c r="EDN88" s="392"/>
      <c r="EDO88" s="135"/>
      <c r="EDP88" s="135"/>
      <c r="EDQ88" s="386"/>
      <c r="EDR88" s="135"/>
      <c r="EDS88" s="387"/>
      <c r="EDT88" s="387"/>
      <c r="EDU88" s="383"/>
      <c r="EDV88" s="384"/>
      <c r="EDW88" s="28"/>
      <c r="EDX88" s="385"/>
      <c r="EDY88" s="396"/>
      <c r="EDZ88" s="392"/>
      <c r="EEA88" s="135"/>
      <c r="EEB88" s="135"/>
      <c r="EEC88" s="386"/>
      <c r="EED88" s="135"/>
      <c r="EEE88" s="387"/>
      <c r="EEF88" s="387"/>
      <c r="EEG88" s="383"/>
      <c r="EEH88" s="384"/>
      <c r="EEI88" s="28"/>
      <c r="EEJ88" s="385"/>
      <c r="EEK88" s="396"/>
      <c r="EEL88" s="392"/>
      <c r="EEM88" s="135"/>
      <c r="EEN88" s="135"/>
      <c r="EEO88" s="386"/>
      <c r="EEP88" s="135"/>
      <c r="EEQ88" s="387"/>
      <c r="EER88" s="387"/>
      <c r="EES88" s="383"/>
      <c r="EET88" s="384"/>
      <c r="EEU88" s="28"/>
      <c r="EEV88" s="385"/>
      <c r="EEW88" s="396"/>
      <c r="EEX88" s="392"/>
      <c r="EEY88" s="135"/>
      <c r="EEZ88" s="135"/>
      <c r="EFA88" s="386"/>
      <c r="EFB88" s="135"/>
      <c r="EFC88" s="387"/>
      <c r="EFD88" s="387"/>
      <c r="EFE88" s="383"/>
      <c r="EFF88" s="384"/>
      <c r="EFG88" s="28"/>
      <c r="EFH88" s="385"/>
      <c r="EFI88" s="396"/>
      <c r="EFJ88" s="392"/>
      <c r="EFK88" s="135"/>
      <c r="EFL88" s="135"/>
      <c r="EFM88" s="386"/>
      <c r="EFN88" s="135"/>
      <c r="EFO88" s="387"/>
      <c r="EFP88" s="387"/>
      <c r="EFQ88" s="383"/>
      <c r="EFR88" s="384"/>
      <c r="EFS88" s="28"/>
      <c r="EFT88" s="385"/>
      <c r="EFU88" s="396"/>
      <c r="EFV88" s="392"/>
      <c r="EFW88" s="135"/>
      <c r="EFX88" s="135"/>
      <c r="EFY88" s="386"/>
      <c r="EFZ88" s="135"/>
      <c r="EGA88" s="387"/>
      <c r="EGB88" s="387"/>
      <c r="EGC88" s="383"/>
      <c r="EGD88" s="384"/>
      <c r="EGE88" s="28"/>
      <c r="EGF88" s="385"/>
      <c r="EGG88" s="396"/>
      <c r="EGH88" s="392"/>
      <c r="EGI88" s="135"/>
      <c r="EGJ88" s="135"/>
      <c r="EGK88" s="386"/>
      <c r="EGL88" s="135"/>
      <c r="EGM88" s="387"/>
      <c r="EGN88" s="387"/>
      <c r="EGO88" s="383"/>
      <c r="EGP88" s="384"/>
      <c r="EGQ88" s="28"/>
      <c r="EGR88" s="385"/>
      <c r="EGS88" s="396"/>
      <c r="EGT88" s="392"/>
      <c r="EGU88" s="135"/>
      <c r="EGV88" s="135"/>
      <c r="EGW88" s="386"/>
      <c r="EGX88" s="135"/>
      <c r="EGY88" s="387"/>
      <c r="EGZ88" s="387"/>
      <c r="EHA88" s="383"/>
      <c r="EHB88" s="384"/>
      <c r="EHC88" s="28"/>
      <c r="EHD88" s="385"/>
      <c r="EHE88" s="396"/>
      <c r="EHF88" s="392"/>
      <c r="EHG88" s="135"/>
      <c r="EHH88" s="135"/>
      <c r="EHI88" s="386"/>
      <c r="EHJ88" s="135"/>
      <c r="EHK88" s="387"/>
      <c r="EHL88" s="387"/>
      <c r="EHM88" s="383"/>
      <c r="EHN88" s="384"/>
      <c r="EHO88" s="28"/>
      <c r="EHP88" s="385"/>
      <c r="EHQ88" s="396"/>
      <c r="EHR88" s="392"/>
      <c r="EHS88" s="135"/>
      <c r="EHT88" s="135"/>
      <c r="EHU88" s="386"/>
      <c r="EHV88" s="135"/>
      <c r="EHW88" s="387"/>
      <c r="EHX88" s="387"/>
      <c r="EHY88" s="383"/>
      <c r="EHZ88" s="384"/>
      <c r="EIA88" s="28"/>
      <c r="EIB88" s="385"/>
      <c r="EIC88" s="396"/>
      <c r="EID88" s="392"/>
      <c r="EIE88" s="135"/>
      <c r="EIF88" s="135"/>
      <c r="EIG88" s="386"/>
      <c r="EIH88" s="135"/>
      <c r="EII88" s="387"/>
      <c r="EIJ88" s="387"/>
      <c r="EIK88" s="383"/>
      <c r="EIL88" s="384"/>
      <c r="EIM88" s="28"/>
      <c r="EIN88" s="385"/>
      <c r="EIO88" s="396"/>
      <c r="EIP88" s="392"/>
      <c r="EIQ88" s="135"/>
      <c r="EIR88" s="135"/>
      <c r="EIS88" s="386"/>
      <c r="EIT88" s="135"/>
      <c r="EIU88" s="387"/>
      <c r="EIV88" s="387"/>
      <c r="EIW88" s="383"/>
      <c r="EIX88" s="384"/>
      <c r="EIY88" s="28"/>
      <c r="EIZ88" s="385"/>
      <c r="EJA88" s="396"/>
      <c r="EJB88" s="392"/>
      <c r="EJC88" s="135"/>
      <c r="EJD88" s="135"/>
      <c r="EJE88" s="386"/>
      <c r="EJF88" s="135"/>
      <c r="EJG88" s="387"/>
      <c r="EJH88" s="387"/>
      <c r="EJI88" s="383"/>
      <c r="EJJ88" s="384"/>
      <c r="EJK88" s="28"/>
      <c r="EJL88" s="385"/>
      <c r="EJM88" s="396"/>
      <c r="EJN88" s="392"/>
      <c r="EJO88" s="135"/>
      <c r="EJP88" s="135"/>
      <c r="EJQ88" s="386"/>
      <c r="EJR88" s="135"/>
      <c r="EJS88" s="387"/>
      <c r="EJT88" s="387"/>
      <c r="EJU88" s="383"/>
      <c r="EJV88" s="384"/>
      <c r="EJW88" s="28"/>
      <c r="EJX88" s="385"/>
      <c r="EJY88" s="396"/>
      <c r="EJZ88" s="392"/>
      <c r="EKA88" s="135"/>
      <c r="EKB88" s="135"/>
      <c r="EKC88" s="386"/>
      <c r="EKD88" s="135"/>
      <c r="EKE88" s="387"/>
      <c r="EKF88" s="387"/>
      <c r="EKG88" s="383"/>
      <c r="EKH88" s="384"/>
      <c r="EKI88" s="28"/>
      <c r="EKJ88" s="385"/>
      <c r="EKK88" s="396"/>
      <c r="EKL88" s="392"/>
      <c r="EKM88" s="135"/>
      <c r="EKN88" s="135"/>
      <c r="EKO88" s="386"/>
      <c r="EKP88" s="135"/>
      <c r="EKQ88" s="387"/>
      <c r="EKR88" s="387"/>
      <c r="EKS88" s="383"/>
      <c r="EKT88" s="384"/>
      <c r="EKU88" s="28"/>
      <c r="EKV88" s="385"/>
      <c r="EKW88" s="396"/>
      <c r="EKX88" s="392"/>
      <c r="EKY88" s="135"/>
      <c r="EKZ88" s="135"/>
      <c r="ELA88" s="386"/>
      <c r="ELB88" s="135"/>
      <c r="ELC88" s="387"/>
      <c r="ELD88" s="387"/>
      <c r="ELE88" s="383"/>
      <c r="ELF88" s="384"/>
      <c r="ELG88" s="28"/>
      <c r="ELH88" s="385"/>
      <c r="ELI88" s="396"/>
      <c r="ELJ88" s="392"/>
      <c r="ELK88" s="135"/>
      <c r="ELL88" s="135"/>
      <c r="ELM88" s="386"/>
      <c r="ELN88" s="135"/>
      <c r="ELO88" s="387"/>
      <c r="ELP88" s="387"/>
      <c r="ELQ88" s="383"/>
      <c r="ELR88" s="384"/>
      <c r="ELS88" s="28"/>
      <c r="ELT88" s="385"/>
      <c r="ELU88" s="396"/>
      <c r="ELV88" s="392"/>
      <c r="ELW88" s="135"/>
      <c r="ELX88" s="135"/>
      <c r="ELY88" s="386"/>
      <c r="ELZ88" s="135"/>
      <c r="EMA88" s="387"/>
      <c r="EMB88" s="387"/>
      <c r="EMC88" s="383"/>
      <c r="EMD88" s="384"/>
      <c r="EME88" s="28"/>
      <c r="EMF88" s="385"/>
      <c r="EMG88" s="396"/>
      <c r="EMH88" s="392"/>
      <c r="EMI88" s="135"/>
      <c r="EMJ88" s="135"/>
      <c r="EMK88" s="386"/>
      <c r="EML88" s="135"/>
      <c r="EMM88" s="387"/>
      <c r="EMN88" s="387"/>
      <c r="EMO88" s="383"/>
      <c r="EMP88" s="384"/>
      <c r="EMQ88" s="28"/>
      <c r="EMR88" s="385"/>
      <c r="EMS88" s="396"/>
      <c r="EMT88" s="392"/>
      <c r="EMU88" s="135"/>
      <c r="EMV88" s="135"/>
      <c r="EMW88" s="386"/>
      <c r="EMX88" s="135"/>
      <c r="EMY88" s="387"/>
      <c r="EMZ88" s="387"/>
      <c r="ENA88" s="383"/>
      <c r="ENB88" s="384"/>
      <c r="ENC88" s="28"/>
      <c r="END88" s="385"/>
      <c r="ENE88" s="396"/>
      <c r="ENF88" s="392"/>
      <c r="ENG88" s="135"/>
      <c r="ENH88" s="135"/>
      <c r="ENI88" s="386"/>
      <c r="ENJ88" s="135"/>
      <c r="ENK88" s="387"/>
      <c r="ENL88" s="387"/>
      <c r="ENM88" s="383"/>
      <c r="ENN88" s="384"/>
      <c r="ENO88" s="28"/>
      <c r="ENP88" s="385"/>
      <c r="ENQ88" s="396"/>
      <c r="ENR88" s="392"/>
      <c r="ENS88" s="135"/>
      <c r="ENT88" s="135"/>
      <c r="ENU88" s="386"/>
      <c r="ENV88" s="135"/>
      <c r="ENW88" s="387"/>
      <c r="ENX88" s="387"/>
      <c r="ENY88" s="383"/>
      <c r="ENZ88" s="384"/>
      <c r="EOA88" s="28"/>
      <c r="EOB88" s="385"/>
      <c r="EOC88" s="396"/>
      <c r="EOD88" s="392"/>
      <c r="EOE88" s="135"/>
      <c r="EOF88" s="135"/>
      <c r="EOG88" s="386"/>
      <c r="EOH88" s="135"/>
      <c r="EOI88" s="387"/>
      <c r="EOJ88" s="387"/>
      <c r="EOK88" s="383"/>
      <c r="EOL88" s="384"/>
      <c r="EOM88" s="28"/>
      <c r="EON88" s="385"/>
      <c r="EOO88" s="396"/>
      <c r="EOP88" s="392"/>
      <c r="EOQ88" s="135"/>
      <c r="EOR88" s="135"/>
      <c r="EOS88" s="386"/>
      <c r="EOT88" s="135"/>
      <c r="EOU88" s="387"/>
      <c r="EOV88" s="387"/>
      <c r="EOW88" s="383"/>
      <c r="EOX88" s="384"/>
      <c r="EOY88" s="28"/>
      <c r="EOZ88" s="385"/>
      <c r="EPA88" s="396"/>
      <c r="EPB88" s="392"/>
      <c r="EPC88" s="135"/>
      <c r="EPD88" s="135"/>
      <c r="EPE88" s="386"/>
      <c r="EPF88" s="135"/>
      <c r="EPG88" s="387"/>
      <c r="EPH88" s="387"/>
      <c r="EPI88" s="383"/>
      <c r="EPJ88" s="384"/>
      <c r="EPK88" s="28"/>
      <c r="EPL88" s="385"/>
      <c r="EPM88" s="396"/>
      <c r="EPN88" s="392"/>
      <c r="EPO88" s="135"/>
      <c r="EPP88" s="135"/>
      <c r="EPQ88" s="386"/>
      <c r="EPR88" s="135"/>
      <c r="EPS88" s="387"/>
      <c r="EPT88" s="387"/>
      <c r="EPU88" s="383"/>
      <c r="EPV88" s="384"/>
      <c r="EPW88" s="28"/>
      <c r="EPX88" s="385"/>
      <c r="EPY88" s="396"/>
      <c r="EPZ88" s="392"/>
      <c r="EQA88" s="135"/>
      <c r="EQB88" s="135"/>
      <c r="EQC88" s="386"/>
      <c r="EQD88" s="135"/>
      <c r="EQE88" s="387"/>
      <c r="EQF88" s="387"/>
      <c r="EQG88" s="383"/>
      <c r="EQH88" s="384"/>
      <c r="EQI88" s="28"/>
      <c r="EQJ88" s="385"/>
      <c r="EQK88" s="396"/>
      <c r="EQL88" s="392"/>
      <c r="EQM88" s="135"/>
      <c r="EQN88" s="135"/>
      <c r="EQO88" s="386"/>
      <c r="EQP88" s="135"/>
      <c r="EQQ88" s="387"/>
      <c r="EQR88" s="387"/>
      <c r="EQS88" s="383"/>
      <c r="EQT88" s="384"/>
      <c r="EQU88" s="28"/>
      <c r="EQV88" s="385"/>
      <c r="EQW88" s="396"/>
      <c r="EQX88" s="392"/>
      <c r="EQY88" s="135"/>
      <c r="EQZ88" s="135"/>
      <c r="ERA88" s="386"/>
      <c r="ERB88" s="135"/>
      <c r="ERC88" s="387"/>
      <c r="ERD88" s="387"/>
      <c r="ERE88" s="383"/>
      <c r="ERF88" s="384"/>
      <c r="ERG88" s="28"/>
      <c r="ERH88" s="385"/>
      <c r="ERI88" s="396"/>
      <c r="ERJ88" s="392"/>
      <c r="ERK88" s="135"/>
      <c r="ERL88" s="135"/>
      <c r="ERM88" s="386"/>
      <c r="ERN88" s="135"/>
      <c r="ERO88" s="387"/>
      <c r="ERP88" s="387"/>
      <c r="ERQ88" s="383"/>
      <c r="ERR88" s="384"/>
      <c r="ERS88" s="28"/>
      <c r="ERT88" s="385"/>
      <c r="ERU88" s="396"/>
      <c r="ERV88" s="392"/>
      <c r="ERW88" s="135"/>
      <c r="ERX88" s="135"/>
      <c r="ERY88" s="386"/>
      <c r="ERZ88" s="135"/>
      <c r="ESA88" s="387"/>
      <c r="ESB88" s="387"/>
      <c r="ESC88" s="383"/>
      <c r="ESD88" s="384"/>
      <c r="ESE88" s="28"/>
      <c r="ESF88" s="385"/>
      <c r="ESG88" s="396"/>
      <c r="ESH88" s="392"/>
      <c r="ESI88" s="135"/>
      <c r="ESJ88" s="135"/>
      <c r="ESK88" s="386"/>
      <c r="ESL88" s="135"/>
      <c r="ESM88" s="387"/>
      <c r="ESN88" s="387"/>
      <c r="ESO88" s="383"/>
      <c r="ESP88" s="384"/>
      <c r="ESQ88" s="28"/>
      <c r="ESR88" s="385"/>
      <c r="ESS88" s="396"/>
      <c r="EST88" s="392"/>
      <c r="ESU88" s="135"/>
      <c r="ESV88" s="135"/>
      <c r="ESW88" s="386"/>
      <c r="ESX88" s="135"/>
      <c r="ESY88" s="387"/>
      <c r="ESZ88" s="387"/>
      <c r="ETA88" s="383"/>
      <c r="ETB88" s="384"/>
      <c r="ETC88" s="28"/>
      <c r="ETD88" s="385"/>
      <c r="ETE88" s="396"/>
      <c r="ETF88" s="392"/>
      <c r="ETG88" s="135"/>
      <c r="ETH88" s="135"/>
      <c r="ETI88" s="386"/>
      <c r="ETJ88" s="135"/>
      <c r="ETK88" s="387"/>
      <c r="ETL88" s="387"/>
      <c r="ETM88" s="383"/>
      <c r="ETN88" s="384"/>
      <c r="ETO88" s="28"/>
      <c r="ETP88" s="385"/>
      <c r="ETQ88" s="396"/>
      <c r="ETR88" s="392"/>
      <c r="ETS88" s="135"/>
      <c r="ETT88" s="135"/>
      <c r="ETU88" s="386"/>
      <c r="ETV88" s="135"/>
      <c r="ETW88" s="387"/>
      <c r="ETX88" s="387"/>
      <c r="ETY88" s="383"/>
      <c r="ETZ88" s="384"/>
      <c r="EUA88" s="28"/>
      <c r="EUB88" s="385"/>
      <c r="EUC88" s="396"/>
      <c r="EUD88" s="392"/>
      <c r="EUE88" s="135"/>
      <c r="EUF88" s="135"/>
      <c r="EUG88" s="386"/>
      <c r="EUH88" s="135"/>
      <c r="EUI88" s="387"/>
      <c r="EUJ88" s="387"/>
      <c r="EUK88" s="383"/>
      <c r="EUL88" s="384"/>
      <c r="EUM88" s="28"/>
      <c r="EUN88" s="385"/>
      <c r="EUO88" s="396"/>
      <c r="EUP88" s="392"/>
      <c r="EUQ88" s="135"/>
      <c r="EUR88" s="135"/>
      <c r="EUS88" s="386"/>
      <c r="EUT88" s="135"/>
      <c r="EUU88" s="387"/>
      <c r="EUV88" s="387"/>
      <c r="EUW88" s="383"/>
      <c r="EUX88" s="384"/>
      <c r="EUY88" s="28"/>
      <c r="EUZ88" s="385"/>
      <c r="EVA88" s="396"/>
      <c r="EVB88" s="392"/>
      <c r="EVC88" s="135"/>
      <c r="EVD88" s="135"/>
      <c r="EVE88" s="386"/>
      <c r="EVF88" s="135"/>
      <c r="EVG88" s="387"/>
      <c r="EVH88" s="387"/>
      <c r="EVI88" s="383"/>
      <c r="EVJ88" s="384"/>
      <c r="EVK88" s="28"/>
      <c r="EVL88" s="385"/>
      <c r="EVM88" s="396"/>
      <c r="EVN88" s="392"/>
      <c r="EVO88" s="135"/>
      <c r="EVP88" s="135"/>
      <c r="EVQ88" s="386"/>
      <c r="EVR88" s="135"/>
      <c r="EVS88" s="387"/>
      <c r="EVT88" s="387"/>
      <c r="EVU88" s="383"/>
      <c r="EVV88" s="384"/>
      <c r="EVW88" s="28"/>
      <c r="EVX88" s="385"/>
      <c r="EVY88" s="396"/>
      <c r="EVZ88" s="392"/>
      <c r="EWA88" s="135"/>
      <c r="EWB88" s="135"/>
      <c r="EWC88" s="386"/>
      <c r="EWD88" s="135"/>
      <c r="EWE88" s="387"/>
      <c r="EWF88" s="387"/>
      <c r="EWG88" s="383"/>
      <c r="EWH88" s="384"/>
      <c r="EWI88" s="28"/>
      <c r="EWJ88" s="385"/>
      <c r="EWK88" s="396"/>
      <c r="EWL88" s="392"/>
      <c r="EWM88" s="135"/>
      <c r="EWN88" s="135"/>
      <c r="EWO88" s="386"/>
      <c r="EWP88" s="135"/>
      <c r="EWQ88" s="387"/>
      <c r="EWR88" s="387"/>
      <c r="EWS88" s="383"/>
      <c r="EWT88" s="384"/>
      <c r="EWU88" s="28"/>
      <c r="EWV88" s="385"/>
      <c r="EWW88" s="396"/>
      <c r="EWX88" s="392"/>
      <c r="EWY88" s="135"/>
      <c r="EWZ88" s="135"/>
      <c r="EXA88" s="386"/>
      <c r="EXB88" s="135"/>
      <c r="EXC88" s="387"/>
      <c r="EXD88" s="387"/>
      <c r="EXE88" s="383"/>
      <c r="EXF88" s="384"/>
      <c r="EXG88" s="28"/>
      <c r="EXH88" s="385"/>
      <c r="EXI88" s="396"/>
      <c r="EXJ88" s="392"/>
      <c r="EXK88" s="135"/>
      <c r="EXL88" s="135"/>
      <c r="EXM88" s="386"/>
      <c r="EXN88" s="135"/>
      <c r="EXO88" s="387"/>
      <c r="EXP88" s="387"/>
      <c r="EXQ88" s="383"/>
      <c r="EXR88" s="384"/>
      <c r="EXS88" s="28"/>
      <c r="EXT88" s="385"/>
      <c r="EXU88" s="396"/>
      <c r="EXV88" s="392"/>
      <c r="EXW88" s="135"/>
      <c r="EXX88" s="135"/>
      <c r="EXY88" s="386"/>
      <c r="EXZ88" s="135"/>
      <c r="EYA88" s="387"/>
      <c r="EYB88" s="387"/>
      <c r="EYC88" s="383"/>
      <c r="EYD88" s="384"/>
      <c r="EYE88" s="28"/>
      <c r="EYF88" s="385"/>
      <c r="EYG88" s="396"/>
      <c r="EYH88" s="392"/>
      <c r="EYI88" s="135"/>
      <c r="EYJ88" s="135"/>
      <c r="EYK88" s="386"/>
      <c r="EYL88" s="135"/>
      <c r="EYM88" s="387"/>
      <c r="EYN88" s="387"/>
      <c r="EYO88" s="383"/>
      <c r="EYP88" s="384"/>
      <c r="EYQ88" s="28"/>
      <c r="EYR88" s="385"/>
      <c r="EYS88" s="396"/>
      <c r="EYT88" s="392"/>
      <c r="EYU88" s="135"/>
      <c r="EYV88" s="135"/>
      <c r="EYW88" s="386"/>
      <c r="EYX88" s="135"/>
      <c r="EYY88" s="387"/>
      <c r="EYZ88" s="387"/>
      <c r="EZA88" s="383"/>
      <c r="EZB88" s="384"/>
      <c r="EZC88" s="28"/>
      <c r="EZD88" s="385"/>
      <c r="EZE88" s="396"/>
      <c r="EZF88" s="392"/>
      <c r="EZG88" s="135"/>
      <c r="EZH88" s="135"/>
      <c r="EZI88" s="386"/>
      <c r="EZJ88" s="135"/>
      <c r="EZK88" s="387"/>
      <c r="EZL88" s="387"/>
      <c r="EZM88" s="383"/>
      <c r="EZN88" s="384"/>
      <c r="EZO88" s="28"/>
      <c r="EZP88" s="385"/>
      <c r="EZQ88" s="396"/>
      <c r="EZR88" s="392"/>
      <c r="EZS88" s="135"/>
      <c r="EZT88" s="135"/>
      <c r="EZU88" s="386"/>
      <c r="EZV88" s="135"/>
      <c r="EZW88" s="387"/>
      <c r="EZX88" s="387"/>
      <c r="EZY88" s="383"/>
      <c r="EZZ88" s="384"/>
      <c r="FAA88" s="28"/>
      <c r="FAB88" s="385"/>
      <c r="FAC88" s="396"/>
      <c r="FAD88" s="392"/>
      <c r="FAE88" s="135"/>
      <c r="FAF88" s="135"/>
      <c r="FAG88" s="386"/>
      <c r="FAH88" s="135"/>
      <c r="FAI88" s="387"/>
      <c r="FAJ88" s="387"/>
      <c r="FAK88" s="383"/>
      <c r="FAL88" s="384"/>
      <c r="FAM88" s="28"/>
      <c r="FAN88" s="385"/>
      <c r="FAO88" s="396"/>
      <c r="FAP88" s="392"/>
      <c r="FAQ88" s="135"/>
      <c r="FAR88" s="135"/>
      <c r="FAS88" s="386"/>
      <c r="FAT88" s="135"/>
      <c r="FAU88" s="387"/>
      <c r="FAV88" s="387"/>
      <c r="FAW88" s="383"/>
      <c r="FAX88" s="384"/>
      <c r="FAY88" s="28"/>
      <c r="FAZ88" s="385"/>
      <c r="FBA88" s="396"/>
      <c r="FBB88" s="392"/>
      <c r="FBC88" s="135"/>
      <c r="FBD88" s="135"/>
      <c r="FBE88" s="386"/>
      <c r="FBF88" s="135"/>
      <c r="FBG88" s="387"/>
      <c r="FBH88" s="387"/>
      <c r="FBI88" s="383"/>
      <c r="FBJ88" s="384"/>
      <c r="FBK88" s="28"/>
      <c r="FBL88" s="385"/>
      <c r="FBM88" s="396"/>
      <c r="FBN88" s="392"/>
      <c r="FBO88" s="135"/>
      <c r="FBP88" s="135"/>
      <c r="FBQ88" s="386"/>
      <c r="FBR88" s="135"/>
      <c r="FBS88" s="387"/>
      <c r="FBT88" s="387"/>
      <c r="FBU88" s="383"/>
      <c r="FBV88" s="384"/>
      <c r="FBW88" s="28"/>
      <c r="FBX88" s="385"/>
      <c r="FBY88" s="396"/>
      <c r="FBZ88" s="392"/>
      <c r="FCA88" s="135"/>
      <c r="FCB88" s="135"/>
      <c r="FCC88" s="386"/>
      <c r="FCD88" s="135"/>
      <c r="FCE88" s="387"/>
      <c r="FCF88" s="387"/>
      <c r="FCG88" s="383"/>
      <c r="FCH88" s="384"/>
      <c r="FCI88" s="28"/>
      <c r="FCJ88" s="385"/>
      <c r="FCK88" s="396"/>
      <c r="FCL88" s="392"/>
      <c r="FCM88" s="135"/>
      <c r="FCN88" s="135"/>
      <c r="FCO88" s="386"/>
      <c r="FCP88" s="135"/>
      <c r="FCQ88" s="387"/>
      <c r="FCR88" s="387"/>
      <c r="FCS88" s="383"/>
      <c r="FCT88" s="384"/>
      <c r="FCU88" s="28"/>
      <c r="FCV88" s="385"/>
      <c r="FCW88" s="396"/>
      <c r="FCX88" s="392"/>
      <c r="FCY88" s="135"/>
      <c r="FCZ88" s="135"/>
      <c r="FDA88" s="386"/>
      <c r="FDB88" s="135"/>
      <c r="FDC88" s="387"/>
      <c r="FDD88" s="387"/>
      <c r="FDE88" s="383"/>
      <c r="FDF88" s="384"/>
      <c r="FDG88" s="28"/>
      <c r="FDH88" s="385"/>
      <c r="FDI88" s="396"/>
      <c r="FDJ88" s="392"/>
      <c r="FDK88" s="135"/>
      <c r="FDL88" s="135"/>
      <c r="FDM88" s="386"/>
      <c r="FDN88" s="135"/>
      <c r="FDO88" s="387"/>
      <c r="FDP88" s="387"/>
      <c r="FDQ88" s="383"/>
      <c r="FDR88" s="384"/>
      <c r="FDS88" s="28"/>
      <c r="FDT88" s="385"/>
      <c r="FDU88" s="396"/>
      <c r="FDV88" s="392"/>
      <c r="FDW88" s="135"/>
      <c r="FDX88" s="135"/>
      <c r="FDY88" s="386"/>
      <c r="FDZ88" s="135"/>
      <c r="FEA88" s="387"/>
      <c r="FEB88" s="387"/>
      <c r="FEC88" s="383"/>
      <c r="FED88" s="384"/>
      <c r="FEE88" s="28"/>
      <c r="FEF88" s="385"/>
      <c r="FEG88" s="396"/>
      <c r="FEH88" s="392"/>
      <c r="FEI88" s="135"/>
      <c r="FEJ88" s="135"/>
      <c r="FEK88" s="386"/>
      <c r="FEL88" s="135"/>
      <c r="FEM88" s="387"/>
      <c r="FEN88" s="387"/>
      <c r="FEO88" s="383"/>
      <c r="FEP88" s="384"/>
      <c r="FEQ88" s="28"/>
      <c r="FER88" s="385"/>
      <c r="FES88" s="396"/>
      <c r="FET88" s="392"/>
      <c r="FEU88" s="135"/>
      <c r="FEV88" s="135"/>
      <c r="FEW88" s="386"/>
      <c r="FEX88" s="135"/>
      <c r="FEY88" s="387"/>
      <c r="FEZ88" s="387"/>
      <c r="FFA88" s="383"/>
      <c r="FFB88" s="384"/>
      <c r="FFC88" s="28"/>
      <c r="FFD88" s="385"/>
      <c r="FFE88" s="396"/>
      <c r="FFF88" s="392"/>
      <c r="FFG88" s="135"/>
      <c r="FFH88" s="135"/>
      <c r="FFI88" s="386"/>
      <c r="FFJ88" s="135"/>
      <c r="FFK88" s="387"/>
      <c r="FFL88" s="387"/>
      <c r="FFM88" s="383"/>
      <c r="FFN88" s="384"/>
      <c r="FFO88" s="28"/>
      <c r="FFP88" s="385"/>
      <c r="FFQ88" s="396"/>
      <c r="FFR88" s="392"/>
      <c r="FFS88" s="135"/>
      <c r="FFT88" s="135"/>
      <c r="FFU88" s="386"/>
      <c r="FFV88" s="135"/>
      <c r="FFW88" s="387"/>
      <c r="FFX88" s="387"/>
      <c r="FFY88" s="383"/>
      <c r="FFZ88" s="384"/>
      <c r="FGA88" s="28"/>
      <c r="FGB88" s="385"/>
      <c r="FGC88" s="396"/>
      <c r="FGD88" s="392"/>
      <c r="FGE88" s="135"/>
      <c r="FGF88" s="135"/>
      <c r="FGG88" s="386"/>
      <c r="FGH88" s="135"/>
      <c r="FGI88" s="387"/>
      <c r="FGJ88" s="387"/>
      <c r="FGK88" s="383"/>
      <c r="FGL88" s="384"/>
      <c r="FGM88" s="28"/>
      <c r="FGN88" s="385"/>
      <c r="FGO88" s="396"/>
      <c r="FGP88" s="392"/>
      <c r="FGQ88" s="135"/>
      <c r="FGR88" s="135"/>
      <c r="FGS88" s="386"/>
      <c r="FGT88" s="135"/>
      <c r="FGU88" s="387"/>
      <c r="FGV88" s="387"/>
      <c r="FGW88" s="383"/>
      <c r="FGX88" s="384"/>
      <c r="FGY88" s="28"/>
      <c r="FGZ88" s="385"/>
      <c r="FHA88" s="396"/>
      <c r="FHB88" s="392"/>
      <c r="FHC88" s="135"/>
      <c r="FHD88" s="135"/>
      <c r="FHE88" s="386"/>
      <c r="FHF88" s="135"/>
      <c r="FHG88" s="387"/>
      <c r="FHH88" s="387"/>
      <c r="FHI88" s="383"/>
      <c r="FHJ88" s="384"/>
      <c r="FHK88" s="28"/>
      <c r="FHL88" s="385"/>
      <c r="FHM88" s="396"/>
      <c r="FHN88" s="392"/>
      <c r="FHO88" s="135"/>
      <c r="FHP88" s="135"/>
      <c r="FHQ88" s="386"/>
      <c r="FHR88" s="135"/>
      <c r="FHS88" s="387"/>
      <c r="FHT88" s="387"/>
      <c r="FHU88" s="383"/>
      <c r="FHV88" s="384"/>
      <c r="FHW88" s="28"/>
      <c r="FHX88" s="385"/>
      <c r="FHY88" s="396"/>
      <c r="FHZ88" s="392"/>
      <c r="FIA88" s="135"/>
      <c r="FIB88" s="135"/>
      <c r="FIC88" s="386"/>
      <c r="FID88" s="135"/>
      <c r="FIE88" s="387"/>
      <c r="FIF88" s="387"/>
      <c r="FIG88" s="383"/>
      <c r="FIH88" s="384"/>
      <c r="FII88" s="28"/>
      <c r="FIJ88" s="385"/>
      <c r="FIK88" s="396"/>
      <c r="FIL88" s="392"/>
      <c r="FIM88" s="135"/>
      <c r="FIN88" s="135"/>
      <c r="FIO88" s="386"/>
      <c r="FIP88" s="135"/>
      <c r="FIQ88" s="387"/>
      <c r="FIR88" s="387"/>
      <c r="FIS88" s="383"/>
      <c r="FIT88" s="384"/>
      <c r="FIU88" s="28"/>
      <c r="FIV88" s="385"/>
      <c r="FIW88" s="396"/>
      <c r="FIX88" s="392"/>
      <c r="FIY88" s="135"/>
      <c r="FIZ88" s="135"/>
      <c r="FJA88" s="386"/>
      <c r="FJB88" s="135"/>
      <c r="FJC88" s="387"/>
      <c r="FJD88" s="387"/>
      <c r="FJE88" s="383"/>
      <c r="FJF88" s="384"/>
      <c r="FJG88" s="28"/>
      <c r="FJH88" s="385"/>
      <c r="FJI88" s="396"/>
      <c r="FJJ88" s="392"/>
      <c r="FJK88" s="135"/>
      <c r="FJL88" s="135"/>
      <c r="FJM88" s="386"/>
      <c r="FJN88" s="135"/>
      <c r="FJO88" s="387"/>
      <c r="FJP88" s="387"/>
      <c r="FJQ88" s="383"/>
      <c r="FJR88" s="384"/>
      <c r="FJS88" s="28"/>
      <c r="FJT88" s="385"/>
      <c r="FJU88" s="396"/>
      <c r="FJV88" s="392"/>
      <c r="FJW88" s="135"/>
      <c r="FJX88" s="135"/>
      <c r="FJY88" s="386"/>
      <c r="FJZ88" s="135"/>
      <c r="FKA88" s="387"/>
      <c r="FKB88" s="387"/>
      <c r="FKC88" s="383"/>
      <c r="FKD88" s="384"/>
      <c r="FKE88" s="28"/>
      <c r="FKF88" s="385"/>
      <c r="FKG88" s="396"/>
      <c r="FKH88" s="392"/>
      <c r="FKI88" s="135"/>
      <c r="FKJ88" s="135"/>
      <c r="FKK88" s="386"/>
      <c r="FKL88" s="135"/>
      <c r="FKM88" s="387"/>
      <c r="FKN88" s="387"/>
      <c r="FKO88" s="383"/>
      <c r="FKP88" s="384"/>
      <c r="FKQ88" s="28"/>
      <c r="FKR88" s="385"/>
      <c r="FKS88" s="396"/>
      <c r="FKT88" s="392"/>
      <c r="FKU88" s="135"/>
      <c r="FKV88" s="135"/>
      <c r="FKW88" s="386"/>
      <c r="FKX88" s="135"/>
      <c r="FKY88" s="387"/>
      <c r="FKZ88" s="387"/>
      <c r="FLA88" s="383"/>
      <c r="FLB88" s="384"/>
      <c r="FLC88" s="28"/>
      <c r="FLD88" s="385"/>
      <c r="FLE88" s="396"/>
      <c r="FLF88" s="392"/>
      <c r="FLG88" s="135"/>
      <c r="FLH88" s="135"/>
      <c r="FLI88" s="386"/>
      <c r="FLJ88" s="135"/>
      <c r="FLK88" s="387"/>
      <c r="FLL88" s="387"/>
      <c r="FLM88" s="383"/>
      <c r="FLN88" s="384"/>
      <c r="FLO88" s="28"/>
      <c r="FLP88" s="385"/>
      <c r="FLQ88" s="396"/>
      <c r="FLR88" s="392"/>
      <c r="FLS88" s="135"/>
      <c r="FLT88" s="135"/>
      <c r="FLU88" s="386"/>
      <c r="FLV88" s="135"/>
      <c r="FLW88" s="387"/>
      <c r="FLX88" s="387"/>
      <c r="FLY88" s="383"/>
      <c r="FLZ88" s="384"/>
      <c r="FMA88" s="28"/>
      <c r="FMB88" s="385"/>
      <c r="FMC88" s="396"/>
      <c r="FMD88" s="392"/>
      <c r="FME88" s="135"/>
      <c r="FMF88" s="135"/>
      <c r="FMG88" s="386"/>
      <c r="FMH88" s="135"/>
      <c r="FMI88" s="387"/>
      <c r="FMJ88" s="387"/>
      <c r="FMK88" s="383"/>
      <c r="FML88" s="384"/>
      <c r="FMM88" s="28"/>
      <c r="FMN88" s="385"/>
      <c r="FMO88" s="396"/>
      <c r="FMP88" s="392"/>
      <c r="FMQ88" s="135"/>
      <c r="FMR88" s="135"/>
      <c r="FMS88" s="386"/>
      <c r="FMT88" s="135"/>
      <c r="FMU88" s="387"/>
      <c r="FMV88" s="387"/>
      <c r="FMW88" s="383"/>
      <c r="FMX88" s="384"/>
      <c r="FMY88" s="28"/>
      <c r="FMZ88" s="385"/>
      <c r="FNA88" s="396"/>
      <c r="FNB88" s="392"/>
      <c r="FNC88" s="135"/>
      <c r="FND88" s="135"/>
      <c r="FNE88" s="386"/>
      <c r="FNF88" s="135"/>
      <c r="FNG88" s="387"/>
      <c r="FNH88" s="387"/>
      <c r="FNI88" s="383"/>
      <c r="FNJ88" s="384"/>
      <c r="FNK88" s="28"/>
      <c r="FNL88" s="385"/>
      <c r="FNM88" s="396"/>
      <c r="FNN88" s="392"/>
      <c r="FNO88" s="135"/>
      <c r="FNP88" s="135"/>
      <c r="FNQ88" s="386"/>
      <c r="FNR88" s="135"/>
      <c r="FNS88" s="387"/>
      <c r="FNT88" s="387"/>
      <c r="FNU88" s="383"/>
      <c r="FNV88" s="384"/>
      <c r="FNW88" s="28"/>
      <c r="FNX88" s="385"/>
      <c r="FNY88" s="396"/>
      <c r="FNZ88" s="392"/>
      <c r="FOA88" s="135"/>
      <c r="FOB88" s="135"/>
      <c r="FOC88" s="386"/>
      <c r="FOD88" s="135"/>
      <c r="FOE88" s="387"/>
      <c r="FOF88" s="387"/>
      <c r="FOG88" s="383"/>
      <c r="FOH88" s="384"/>
      <c r="FOI88" s="28"/>
      <c r="FOJ88" s="385"/>
      <c r="FOK88" s="396"/>
      <c r="FOL88" s="392"/>
      <c r="FOM88" s="135"/>
      <c r="FON88" s="135"/>
      <c r="FOO88" s="386"/>
      <c r="FOP88" s="135"/>
      <c r="FOQ88" s="387"/>
      <c r="FOR88" s="387"/>
      <c r="FOS88" s="383"/>
      <c r="FOT88" s="384"/>
      <c r="FOU88" s="28"/>
      <c r="FOV88" s="385"/>
      <c r="FOW88" s="396"/>
      <c r="FOX88" s="392"/>
      <c r="FOY88" s="135"/>
      <c r="FOZ88" s="135"/>
      <c r="FPA88" s="386"/>
      <c r="FPB88" s="135"/>
      <c r="FPC88" s="387"/>
      <c r="FPD88" s="387"/>
      <c r="FPE88" s="383"/>
      <c r="FPF88" s="384"/>
      <c r="FPG88" s="28"/>
      <c r="FPH88" s="385"/>
      <c r="FPI88" s="396"/>
      <c r="FPJ88" s="392"/>
      <c r="FPK88" s="135"/>
      <c r="FPL88" s="135"/>
      <c r="FPM88" s="386"/>
      <c r="FPN88" s="135"/>
      <c r="FPO88" s="387"/>
      <c r="FPP88" s="387"/>
      <c r="FPQ88" s="383"/>
      <c r="FPR88" s="384"/>
      <c r="FPS88" s="28"/>
      <c r="FPT88" s="385"/>
      <c r="FPU88" s="396"/>
      <c r="FPV88" s="392"/>
      <c r="FPW88" s="135"/>
      <c r="FPX88" s="135"/>
      <c r="FPY88" s="386"/>
      <c r="FPZ88" s="135"/>
      <c r="FQA88" s="387"/>
      <c r="FQB88" s="387"/>
      <c r="FQC88" s="383"/>
      <c r="FQD88" s="384"/>
      <c r="FQE88" s="28"/>
      <c r="FQF88" s="385"/>
      <c r="FQG88" s="396"/>
      <c r="FQH88" s="392"/>
      <c r="FQI88" s="135"/>
      <c r="FQJ88" s="135"/>
      <c r="FQK88" s="386"/>
      <c r="FQL88" s="135"/>
      <c r="FQM88" s="387"/>
      <c r="FQN88" s="387"/>
      <c r="FQO88" s="383"/>
      <c r="FQP88" s="384"/>
      <c r="FQQ88" s="28"/>
      <c r="FQR88" s="385"/>
      <c r="FQS88" s="396"/>
      <c r="FQT88" s="392"/>
      <c r="FQU88" s="135"/>
      <c r="FQV88" s="135"/>
      <c r="FQW88" s="386"/>
      <c r="FQX88" s="135"/>
      <c r="FQY88" s="387"/>
      <c r="FQZ88" s="387"/>
      <c r="FRA88" s="383"/>
      <c r="FRB88" s="384"/>
      <c r="FRC88" s="28"/>
      <c r="FRD88" s="385"/>
      <c r="FRE88" s="396"/>
      <c r="FRF88" s="392"/>
      <c r="FRG88" s="135"/>
      <c r="FRH88" s="135"/>
      <c r="FRI88" s="386"/>
      <c r="FRJ88" s="135"/>
      <c r="FRK88" s="387"/>
      <c r="FRL88" s="387"/>
      <c r="FRM88" s="383"/>
      <c r="FRN88" s="384"/>
      <c r="FRO88" s="28"/>
      <c r="FRP88" s="385"/>
      <c r="FRQ88" s="396"/>
      <c r="FRR88" s="392"/>
      <c r="FRS88" s="135"/>
      <c r="FRT88" s="135"/>
      <c r="FRU88" s="386"/>
      <c r="FRV88" s="135"/>
      <c r="FRW88" s="387"/>
      <c r="FRX88" s="387"/>
      <c r="FRY88" s="383"/>
      <c r="FRZ88" s="384"/>
      <c r="FSA88" s="28"/>
      <c r="FSB88" s="385"/>
      <c r="FSC88" s="396"/>
      <c r="FSD88" s="392"/>
      <c r="FSE88" s="135"/>
      <c r="FSF88" s="135"/>
      <c r="FSG88" s="386"/>
      <c r="FSH88" s="135"/>
      <c r="FSI88" s="387"/>
      <c r="FSJ88" s="387"/>
      <c r="FSK88" s="383"/>
      <c r="FSL88" s="384"/>
      <c r="FSM88" s="28"/>
      <c r="FSN88" s="385"/>
      <c r="FSO88" s="396"/>
      <c r="FSP88" s="392"/>
      <c r="FSQ88" s="135"/>
      <c r="FSR88" s="135"/>
      <c r="FSS88" s="386"/>
      <c r="FST88" s="135"/>
      <c r="FSU88" s="387"/>
      <c r="FSV88" s="387"/>
      <c r="FSW88" s="383"/>
      <c r="FSX88" s="384"/>
      <c r="FSY88" s="28"/>
      <c r="FSZ88" s="385"/>
      <c r="FTA88" s="396"/>
      <c r="FTB88" s="392"/>
      <c r="FTC88" s="135"/>
      <c r="FTD88" s="135"/>
      <c r="FTE88" s="386"/>
      <c r="FTF88" s="135"/>
      <c r="FTG88" s="387"/>
      <c r="FTH88" s="387"/>
      <c r="FTI88" s="383"/>
      <c r="FTJ88" s="384"/>
      <c r="FTK88" s="28"/>
      <c r="FTL88" s="385"/>
      <c r="FTM88" s="396"/>
      <c r="FTN88" s="392"/>
      <c r="FTO88" s="135"/>
      <c r="FTP88" s="135"/>
      <c r="FTQ88" s="386"/>
      <c r="FTR88" s="135"/>
      <c r="FTS88" s="387"/>
      <c r="FTT88" s="387"/>
      <c r="FTU88" s="383"/>
      <c r="FTV88" s="384"/>
      <c r="FTW88" s="28"/>
      <c r="FTX88" s="385"/>
      <c r="FTY88" s="396"/>
      <c r="FTZ88" s="392"/>
      <c r="FUA88" s="135"/>
      <c r="FUB88" s="135"/>
      <c r="FUC88" s="386"/>
      <c r="FUD88" s="135"/>
      <c r="FUE88" s="387"/>
      <c r="FUF88" s="387"/>
      <c r="FUG88" s="383"/>
      <c r="FUH88" s="384"/>
      <c r="FUI88" s="28"/>
      <c r="FUJ88" s="385"/>
      <c r="FUK88" s="396"/>
      <c r="FUL88" s="392"/>
      <c r="FUM88" s="135"/>
      <c r="FUN88" s="135"/>
      <c r="FUO88" s="386"/>
      <c r="FUP88" s="135"/>
      <c r="FUQ88" s="387"/>
      <c r="FUR88" s="387"/>
      <c r="FUS88" s="383"/>
      <c r="FUT88" s="384"/>
      <c r="FUU88" s="28"/>
      <c r="FUV88" s="385"/>
      <c r="FUW88" s="396"/>
      <c r="FUX88" s="392"/>
      <c r="FUY88" s="135"/>
      <c r="FUZ88" s="135"/>
      <c r="FVA88" s="386"/>
      <c r="FVB88" s="135"/>
      <c r="FVC88" s="387"/>
      <c r="FVD88" s="387"/>
      <c r="FVE88" s="383"/>
      <c r="FVF88" s="384"/>
      <c r="FVG88" s="28"/>
      <c r="FVH88" s="385"/>
      <c r="FVI88" s="396"/>
      <c r="FVJ88" s="392"/>
      <c r="FVK88" s="135"/>
      <c r="FVL88" s="135"/>
      <c r="FVM88" s="386"/>
      <c r="FVN88" s="135"/>
      <c r="FVO88" s="387"/>
      <c r="FVP88" s="387"/>
      <c r="FVQ88" s="383"/>
      <c r="FVR88" s="384"/>
      <c r="FVS88" s="28"/>
      <c r="FVT88" s="385"/>
      <c r="FVU88" s="396"/>
      <c r="FVV88" s="392"/>
      <c r="FVW88" s="135"/>
      <c r="FVX88" s="135"/>
      <c r="FVY88" s="386"/>
      <c r="FVZ88" s="135"/>
      <c r="FWA88" s="387"/>
      <c r="FWB88" s="387"/>
      <c r="FWC88" s="383"/>
      <c r="FWD88" s="384"/>
      <c r="FWE88" s="28"/>
      <c r="FWF88" s="385"/>
      <c r="FWG88" s="396"/>
      <c r="FWH88" s="392"/>
      <c r="FWI88" s="135"/>
      <c r="FWJ88" s="135"/>
      <c r="FWK88" s="386"/>
      <c r="FWL88" s="135"/>
      <c r="FWM88" s="387"/>
      <c r="FWN88" s="387"/>
      <c r="FWO88" s="383"/>
      <c r="FWP88" s="384"/>
      <c r="FWQ88" s="28"/>
      <c r="FWR88" s="385"/>
      <c r="FWS88" s="396"/>
      <c r="FWT88" s="392"/>
      <c r="FWU88" s="135"/>
      <c r="FWV88" s="135"/>
      <c r="FWW88" s="386"/>
      <c r="FWX88" s="135"/>
      <c r="FWY88" s="387"/>
      <c r="FWZ88" s="387"/>
      <c r="FXA88" s="383"/>
      <c r="FXB88" s="384"/>
      <c r="FXC88" s="28"/>
      <c r="FXD88" s="385"/>
      <c r="FXE88" s="396"/>
      <c r="FXF88" s="392"/>
      <c r="FXG88" s="135"/>
      <c r="FXH88" s="135"/>
      <c r="FXI88" s="386"/>
      <c r="FXJ88" s="135"/>
      <c r="FXK88" s="387"/>
      <c r="FXL88" s="387"/>
      <c r="FXM88" s="383"/>
      <c r="FXN88" s="384"/>
      <c r="FXO88" s="28"/>
      <c r="FXP88" s="385"/>
      <c r="FXQ88" s="396"/>
      <c r="FXR88" s="392"/>
      <c r="FXS88" s="135"/>
      <c r="FXT88" s="135"/>
      <c r="FXU88" s="386"/>
      <c r="FXV88" s="135"/>
      <c r="FXW88" s="387"/>
      <c r="FXX88" s="387"/>
      <c r="FXY88" s="383"/>
      <c r="FXZ88" s="384"/>
      <c r="FYA88" s="28"/>
      <c r="FYB88" s="385"/>
      <c r="FYC88" s="396"/>
      <c r="FYD88" s="392"/>
      <c r="FYE88" s="135"/>
      <c r="FYF88" s="135"/>
      <c r="FYG88" s="386"/>
      <c r="FYH88" s="135"/>
      <c r="FYI88" s="387"/>
      <c r="FYJ88" s="387"/>
      <c r="FYK88" s="383"/>
      <c r="FYL88" s="384"/>
      <c r="FYM88" s="28"/>
      <c r="FYN88" s="385"/>
      <c r="FYO88" s="396"/>
      <c r="FYP88" s="392"/>
      <c r="FYQ88" s="135"/>
      <c r="FYR88" s="135"/>
      <c r="FYS88" s="386"/>
      <c r="FYT88" s="135"/>
      <c r="FYU88" s="387"/>
      <c r="FYV88" s="387"/>
      <c r="FYW88" s="383"/>
      <c r="FYX88" s="384"/>
      <c r="FYY88" s="28"/>
      <c r="FYZ88" s="385"/>
      <c r="FZA88" s="396"/>
      <c r="FZB88" s="392"/>
      <c r="FZC88" s="135"/>
      <c r="FZD88" s="135"/>
      <c r="FZE88" s="386"/>
      <c r="FZF88" s="135"/>
      <c r="FZG88" s="387"/>
      <c r="FZH88" s="387"/>
      <c r="FZI88" s="383"/>
      <c r="FZJ88" s="384"/>
      <c r="FZK88" s="28"/>
      <c r="FZL88" s="385"/>
      <c r="FZM88" s="396"/>
      <c r="FZN88" s="392"/>
      <c r="FZO88" s="135"/>
      <c r="FZP88" s="135"/>
      <c r="FZQ88" s="386"/>
      <c r="FZR88" s="135"/>
      <c r="FZS88" s="387"/>
      <c r="FZT88" s="387"/>
      <c r="FZU88" s="383"/>
      <c r="FZV88" s="384"/>
      <c r="FZW88" s="28"/>
      <c r="FZX88" s="385"/>
      <c r="FZY88" s="396"/>
      <c r="FZZ88" s="392"/>
      <c r="GAA88" s="135"/>
      <c r="GAB88" s="135"/>
      <c r="GAC88" s="386"/>
      <c r="GAD88" s="135"/>
      <c r="GAE88" s="387"/>
      <c r="GAF88" s="387"/>
      <c r="GAG88" s="383"/>
      <c r="GAH88" s="384"/>
      <c r="GAI88" s="28"/>
      <c r="GAJ88" s="385"/>
      <c r="GAK88" s="396"/>
      <c r="GAL88" s="392"/>
      <c r="GAM88" s="135"/>
      <c r="GAN88" s="135"/>
      <c r="GAO88" s="386"/>
      <c r="GAP88" s="135"/>
      <c r="GAQ88" s="387"/>
      <c r="GAR88" s="387"/>
      <c r="GAS88" s="383"/>
      <c r="GAT88" s="384"/>
      <c r="GAU88" s="28"/>
      <c r="GAV88" s="385"/>
      <c r="GAW88" s="396"/>
      <c r="GAX88" s="392"/>
      <c r="GAY88" s="135"/>
      <c r="GAZ88" s="135"/>
      <c r="GBA88" s="386"/>
      <c r="GBB88" s="135"/>
      <c r="GBC88" s="387"/>
      <c r="GBD88" s="387"/>
      <c r="GBE88" s="383"/>
      <c r="GBF88" s="384"/>
      <c r="GBG88" s="28"/>
      <c r="GBH88" s="385"/>
      <c r="GBI88" s="396"/>
      <c r="GBJ88" s="392"/>
      <c r="GBK88" s="135"/>
      <c r="GBL88" s="135"/>
      <c r="GBM88" s="386"/>
      <c r="GBN88" s="135"/>
      <c r="GBO88" s="387"/>
      <c r="GBP88" s="387"/>
      <c r="GBQ88" s="383"/>
      <c r="GBR88" s="384"/>
      <c r="GBS88" s="28"/>
      <c r="GBT88" s="385"/>
      <c r="GBU88" s="396"/>
      <c r="GBV88" s="392"/>
      <c r="GBW88" s="135"/>
      <c r="GBX88" s="135"/>
      <c r="GBY88" s="386"/>
      <c r="GBZ88" s="135"/>
      <c r="GCA88" s="387"/>
      <c r="GCB88" s="387"/>
      <c r="GCC88" s="383"/>
      <c r="GCD88" s="384"/>
      <c r="GCE88" s="28"/>
      <c r="GCF88" s="385"/>
      <c r="GCG88" s="396"/>
      <c r="GCH88" s="392"/>
      <c r="GCI88" s="135"/>
      <c r="GCJ88" s="135"/>
      <c r="GCK88" s="386"/>
      <c r="GCL88" s="135"/>
      <c r="GCM88" s="387"/>
      <c r="GCN88" s="387"/>
      <c r="GCO88" s="383"/>
      <c r="GCP88" s="384"/>
      <c r="GCQ88" s="28"/>
      <c r="GCR88" s="385"/>
      <c r="GCS88" s="396"/>
      <c r="GCT88" s="392"/>
      <c r="GCU88" s="135"/>
      <c r="GCV88" s="135"/>
      <c r="GCW88" s="386"/>
      <c r="GCX88" s="135"/>
      <c r="GCY88" s="387"/>
      <c r="GCZ88" s="387"/>
      <c r="GDA88" s="383"/>
      <c r="GDB88" s="384"/>
      <c r="GDC88" s="28"/>
      <c r="GDD88" s="385"/>
      <c r="GDE88" s="396"/>
      <c r="GDF88" s="392"/>
      <c r="GDG88" s="135"/>
      <c r="GDH88" s="135"/>
      <c r="GDI88" s="386"/>
      <c r="GDJ88" s="135"/>
      <c r="GDK88" s="387"/>
      <c r="GDL88" s="387"/>
      <c r="GDM88" s="383"/>
      <c r="GDN88" s="384"/>
      <c r="GDO88" s="28"/>
      <c r="GDP88" s="385"/>
      <c r="GDQ88" s="396"/>
      <c r="GDR88" s="392"/>
      <c r="GDS88" s="135"/>
      <c r="GDT88" s="135"/>
      <c r="GDU88" s="386"/>
      <c r="GDV88" s="135"/>
      <c r="GDW88" s="387"/>
      <c r="GDX88" s="387"/>
      <c r="GDY88" s="383"/>
      <c r="GDZ88" s="384"/>
      <c r="GEA88" s="28"/>
      <c r="GEB88" s="385"/>
      <c r="GEC88" s="396"/>
      <c r="GED88" s="392"/>
      <c r="GEE88" s="135"/>
      <c r="GEF88" s="135"/>
      <c r="GEG88" s="386"/>
      <c r="GEH88" s="135"/>
      <c r="GEI88" s="387"/>
      <c r="GEJ88" s="387"/>
      <c r="GEK88" s="383"/>
      <c r="GEL88" s="384"/>
      <c r="GEM88" s="28"/>
      <c r="GEN88" s="385"/>
      <c r="GEO88" s="396"/>
      <c r="GEP88" s="392"/>
      <c r="GEQ88" s="135"/>
      <c r="GER88" s="135"/>
      <c r="GES88" s="386"/>
      <c r="GET88" s="135"/>
      <c r="GEU88" s="387"/>
      <c r="GEV88" s="387"/>
      <c r="GEW88" s="383"/>
      <c r="GEX88" s="384"/>
      <c r="GEY88" s="28"/>
      <c r="GEZ88" s="385"/>
      <c r="GFA88" s="396"/>
      <c r="GFB88" s="392"/>
      <c r="GFC88" s="135"/>
      <c r="GFD88" s="135"/>
      <c r="GFE88" s="386"/>
      <c r="GFF88" s="135"/>
      <c r="GFG88" s="387"/>
      <c r="GFH88" s="387"/>
      <c r="GFI88" s="383"/>
      <c r="GFJ88" s="384"/>
      <c r="GFK88" s="28"/>
      <c r="GFL88" s="385"/>
      <c r="GFM88" s="396"/>
      <c r="GFN88" s="392"/>
      <c r="GFO88" s="135"/>
      <c r="GFP88" s="135"/>
      <c r="GFQ88" s="386"/>
      <c r="GFR88" s="135"/>
      <c r="GFS88" s="387"/>
      <c r="GFT88" s="387"/>
      <c r="GFU88" s="383"/>
      <c r="GFV88" s="384"/>
      <c r="GFW88" s="28"/>
      <c r="GFX88" s="385"/>
      <c r="GFY88" s="396"/>
      <c r="GFZ88" s="392"/>
      <c r="GGA88" s="135"/>
      <c r="GGB88" s="135"/>
      <c r="GGC88" s="386"/>
      <c r="GGD88" s="135"/>
      <c r="GGE88" s="387"/>
      <c r="GGF88" s="387"/>
      <c r="GGG88" s="383"/>
      <c r="GGH88" s="384"/>
      <c r="GGI88" s="28"/>
      <c r="GGJ88" s="385"/>
      <c r="GGK88" s="396"/>
      <c r="GGL88" s="392"/>
      <c r="GGM88" s="135"/>
      <c r="GGN88" s="135"/>
      <c r="GGO88" s="386"/>
      <c r="GGP88" s="135"/>
      <c r="GGQ88" s="387"/>
      <c r="GGR88" s="387"/>
      <c r="GGS88" s="383"/>
      <c r="GGT88" s="384"/>
      <c r="GGU88" s="28"/>
      <c r="GGV88" s="385"/>
      <c r="GGW88" s="396"/>
      <c r="GGX88" s="392"/>
      <c r="GGY88" s="135"/>
      <c r="GGZ88" s="135"/>
      <c r="GHA88" s="386"/>
      <c r="GHB88" s="135"/>
      <c r="GHC88" s="387"/>
      <c r="GHD88" s="387"/>
      <c r="GHE88" s="383"/>
      <c r="GHF88" s="384"/>
      <c r="GHG88" s="28"/>
      <c r="GHH88" s="385"/>
      <c r="GHI88" s="396"/>
      <c r="GHJ88" s="392"/>
      <c r="GHK88" s="135"/>
      <c r="GHL88" s="135"/>
      <c r="GHM88" s="386"/>
      <c r="GHN88" s="135"/>
      <c r="GHO88" s="387"/>
      <c r="GHP88" s="387"/>
      <c r="GHQ88" s="383"/>
      <c r="GHR88" s="384"/>
      <c r="GHS88" s="28"/>
      <c r="GHT88" s="385"/>
      <c r="GHU88" s="396"/>
      <c r="GHV88" s="392"/>
      <c r="GHW88" s="135"/>
      <c r="GHX88" s="135"/>
      <c r="GHY88" s="386"/>
      <c r="GHZ88" s="135"/>
      <c r="GIA88" s="387"/>
      <c r="GIB88" s="387"/>
      <c r="GIC88" s="383"/>
      <c r="GID88" s="384"/>
      <c r="GIE88" s="28"/>
      <c r="GIF88" s="385"/>
      <c r="GIG88" s="396"/>
      <c r="GIH88" s="392"/>
      <c r="GII88" s="135"/>
      <c r="GIJ88" s="135"/>
      <c r="GIK88" s="386"/>
      <c r="GIL88" s="135"/>
      <c r="GIM88" s="387"/>
      <c r="GIN88" s="387"/>
      <c r="GIO88" s="383"/>
      <c r="GIP88" s="384"/>
      <c r="GIQ88" s="28"/>
      <c r="GIR88" s="385"/>
      <c r="GIS88" s="396"/>
      <c r="GIT88" s="392"/>
      <c r="GIU88" s="135"/>
      <c r="GIV88" s="135"/>
      <c r="GIW88" s="386"/>
      <c r="GIX88" s="135"/>
      <c r="GIY88" s="387"/>
      <c r="GIZ88" s="387"/>
      <c r="GJA88" s="383"/>
      <c r="GJB88" s="384"/>
      <c r="GJC88" s="28"/>
      <c r="GJD88" s="385"/>
      <c r="GJE88" s="396"/>
      <c r="GJF88" s="392"/>
      <c r="GJG88" s="135"/>
      <c r="GJH88" s="135"/>
      <c r="GJI88" s="386"/>
      <c r="GJJ88" s="135"/>
      <c r="GJK88" s="387"/>
      <c r="GJL88" s="387"/>
      <c r="GJM88" s="383"/>
      <c r="GJN88" s="384"/>
      <c r="GJO88" s="28"/>
      <c r="GJP88" s="385"/>
      <c r="GJQ88" s="396"/>
      <c r="GJR88" s="392"/>
      <c r="GJS88" s="135"/>
      <c r="GJT88" s="135"/>
      <c r="GJU88" s="386"/>
      <c r="GJV88" s="135"/>
      <c r="GJW88" s="387"/>
      <c r="GJX88" s="387"/>
      <c r="GJY88" s="383"/>
      <c r="GJZ88" s="384"/>
      <c r="GKA88" s="28"/>
      <c r="GKB88" s="385"/>
      <c r="GKC88" s="396"/>
      <c r="GKD88" s="392"/>
      <c r="GKE88" s="135"/>
      <c r="GKF88" s="135"/>
      <c r="GKG88" s="386"/>
      <c r="GKH88" s="135"/>
      <c r="GKI88" s="387"/>
      <c r="GKJ88" s="387"/>
      <c r="GKK88" s="383"/>
      <c r="GKL88" s="384"/>
      <c r="GKM88" s="28"/>
      <c r="GKN88" s="385"/>
      <c r="GKO88" s="396"/>
      <c r="GKP88" s="392"/>
      <c r="GKQ88" s="135"/>
      <c r="GKR88" s="135"/>
      <c r="GKS88" s="386"/>
      <c r="GKT88" s="135"/>
      <c r="GKU88" s="387"/>
      <c r="GKV88" s="387"/>
      <c r="GKW88" s="383"/>
      <c r="GKX88" s="384"/>
      <c r="GKY88" s="28"/>
      <c r="GKZ88" s="385"/>
      <c r="GLA88" s="396"/>
      <c r="GLB88" s="392"/>
      <c r="GLC88" s="135"/>
      <c r="GLD88" s="135"/>
      <c r="GLE88" s="386"/>
      <c r="GLF88" s="135"/>
      <c r="GLG88" s="387"/>
      <c r="GLH88" s="387"/>
      <c r="GLI88" s="383"/>
      <c r="GLJ88" s="384"/>
      <c r="GLK88" s="28"/>
      <c r="GLL88" s="385"/>
      <c r="GLM88" s="396"/>
      <c r="GLN88" s="392"/>
      <c r="GLO88" s="135"/>
      <c r="GLP88" s="135"/>
      <c r="GLQ88" s="386"/>
      <c r="GLR88" s="135"/>
      <c r="GLS88" s="387"/>
      <c r="GLT88" s="387"/>
      <c r="GLU88" s="383"/>
      <c r="GLV88" s="384"/>
      <c r="GLW88" s="28"/>
      <c r="GLX88" s="385"/>
      <c r="GLY88" s="396"/>
      <c r="GLZ88" s="392"/>
      <c r="GMA88" s="135"/>
      <c r="GMB88" s="135"/>
      <c r="GMC88" s="386"/>
      <c r="GMD88" s="135"/>
      <c r="GME88" s="387"/>
      <c r="GMF88" s="387"/>
      <c r="GMG88" s="383"/>
      <c r="GMH88" s="384"/>
      <c r="GMI88" s="28"/>
      <c r="GMJ88" s="385"/>
      <c r="GMK88" s="396"/>
      <c r="GML88" s="392"/>
      <c r="GMM88" s="135"/>
      <c r="GMN88" s="135"/>
      <c r="GMO88" s="386"/>
      <c r="GMP88" s="135"/>
      <c r="GMQ88" s="387"/>
      <c r="GMR88" s="387"/>
      <c r="GMS88" s="383"/>
      <c r="GMT88" s="384"/>
      <c r="GMU88" s="28"/>
      <c r="GMV88" s="385"/>
      <c r="GMW88" s="396"/>
      <c r="GMX88" s="392"/>
      <c r="GMY88" s="135"/>
      <c r="GMZ88" s="135"/>
      <c r="GNA88" s="386"/>
      <c r="GNB88" s="135"/>
      <c r="GNC88" s="387"/>
      <c r="GND88" s="387"/>
      <c r="GNE88" s="383"/>
      <c r="GNF88" s="384"/>
      <c r="GNG88" s="28"/>
      <c r="GNH88" s="385"/>
      <c r="GNI88" s="396"/>
      <c r="GNJ88" s="392"/>
      <c r="GNK88" s="135"/>
      <c r="GNL88" s="135"/>
      <c r="GNM88" s="386"/>
      <c r="GNN88" s="135"/>
      <c r="GNO88" s="387"/>
      <c r="GNP88" s="387"/>
      <c r="GNQ88" s="383"/>
      <c r="GNR88" s="384"/>
      <c r="GNS88" s="28"/>
      <c r="GNT88" s="385"/>
      <c r="GNU88" s="396"/>
      <c r="GNV88" s="392"/>
      <c r="GNW88" s="135"/>
      <c r="GNX88" s="135"/>
      <c r="GNY88" s="386"/>
      <c r="GNZ88" s="135"/>
      <c r="GOA88" s="387"/>
      <c r="GOB88" s="387"/>
      <c r="GOC88" s="383"/>
      <c r="GOD88" s="384"/>
      <c r="GOE88" s="28"/>
      <c r="GOF88" s="385"/>
      <c r="GOG88" s="396"/>
      <c r="GOH88" s="392"/>
      <c r="GOI88" s="135"/>
      <c r="GOJ88" s="135"/>
      <c r="GOK88" s="386"/>
      <c r="GOL88" s="135"/>
      <c r="GOM88" s="387"/>
      <c r="GON88" s="387"/>
      <c r="GOO88" s="383"/>
      <c r="GOP88" s="384"/>
      <c r="GOQ88" s="28"/>
      <c r="GOR88" s="385"/>
      <c r="GOS88" s="396"/>
      <c r="GOT88" s="392"/>
      <c r="GOU88" s="135"/>
      <c r="GOV88" s="135"/>
      <c r="GOW88" s="386"/>
      <c r="GOX88" s="135"/>
      <c r="GOY88" s="387"/>
      <c r="GOZ88" s="387"/>
      <c r="GPA88" s="383"/>
      <c r="GPB88" s="384"/>
      <c r="GPC88" s="28"/>
      <c r="GPD88" s="385"/>
      <c r="GPE88" s="396"/>
      <c r="GPF88" s="392"/>
      <c r="GPG88" s="135"/>
      <c r="GPH88" s="135"/>
      <c r="GPI88" s="386"/>
      <c r="GPJ88" s="135"/>
      <c r="GPK88" s="387"/>
      <c r="GPL88" s="387"/>
      <c r="GPM88" s="383"/>
      <c r="GPN88" s="384"/>
      <c r="GPO88" s="28"/>
      <c r="GPP88" s="385"/>
      <c r="GPQ88" s="396"/>
      <c r="GPR88" s="392"/>
      <c r="GPS88" s="135"/>
      <c r="GPT88" s="135"/>
      <c r="GPU88" s="386"/>
      <c r="GPV88" s="135"/>
      <c r="GPW88" s="387"/>
      <c r="GPX88" s="387"/>
      <c r="GPY88" s="383"/>
      <c r="GPZ88" s="384"/>
      <c r="GQA88" s="28"/>
      <c r="GQB88" s="385"/>
      <c r="GQC88" s="396"/>
      <c r="GQD88" s="392"/>
      <c r="GQE88" s="135"/>
      <c r="GQF88" s="135"/>
      <c r="GQG88" s="386"/>
      <c r="GQH88" s="135"/>
      <c r="GQI88" s="387"/>
      <c r="GQJ88" s="387"/>
      <c r="GQK88" s="383"/>
      <c r="GQL88" s="384"/>
      <c r="GQM88" s="28"/>
      <c r="GQN88" s="385"/>
      <c r="GQO88" s="396"/>
      <c r="GQP88" s="392"/>
      <c r="GQQ88" s="135"/>
      <c r="GQR88" s="135"/>
      <c r="GQS88" s="386"/>
      <c r="GQT88" s="135"/>
      <c r="GQU88" s="387"/>
      <c r="GQV88" s="387"/>
      <c r="GQW88" s="383"/>
      <c r="GQX88" s="384"/>
      <c r="GQY88" s="28"/>
      <c r="GQZ88" s="385"/>
      <c r="GRA88" s="396"/>
      <c r="GRB88" s="392"/>
      <c r="GRC88" s="135"/>
      <c r="GRD88" s="135"/>
      <c r="GRE88" s="386"/>
      <c r="GRF88" s="135"/>
      <c r="GRG88" s="387"/>
      <c r="GRH88" s="387"/>
      <c r="GRI88" s="383"/>
      <c r="GRJ88" s="384"/>
      <c r="GRK88" s="28"/>
      <c r="GRL88" s="385"/>
      <c r="GRM88" s="396"/>
      <c r="GRN88" s="392"/>
      <c r="GRO88" s="135"/>
      <c r="GRP88" s="135"/>
      <c r="GRQ88" s="386"/>
      <c r="GRR88" s="135"/>
      <c r="GRS88" s="387"/>
      <c r="GRT88" s="387"/>
      <c r="GRU88" s="383"/>
      <c r="GRV88" s="384"/>
      <c r="GRW88" s="28"/>
      <c r="GRX88" s="385"/>
      <c r="GRY88" s="396"/>
      <c r="GRZ88" s="392"/>
      <c r="GSA88" s="135"/>
      <c r="GSB88" s="135"/>
      <c r="GSC88" s="386"/>
      <c r="GSD88" s="135"/>
      <c r="GSE88" s="387"/>
      <c r="GSF88" s="387"/>
      <c r="GSG88" s="383"/>
      <c r="GSH88" s="384"/>
      <c r="GSI88" s="28"/>
      <c r="GSJ88" s="385"/>
      <c r="GSK88" s="396"/>
      <c r="GSL88" s="392"/>
      <c r="GSM88" s="135"/>
      <c r="GSN88" s="135"/>
      <c r="GSO88" s="386"/>
      <c r="GSP88" s="135"/>
      <c r="GSQ88" s="387"/>
      <c r="GSR88" s="387"/>
      <c r="GSS88" s="383"/>
      <c r="GST88" s="384"/>
      <c r="GSU88" s="28"/>
      <c r="GSV88" s="385"/>
      <c r="GSW88" s="396"/>
      <c r="GSX88" s="392"/>
      <c r="GSY88" s="135"/>
      <c r="GSZ88" s="135"/>
      <c r="GTA88" s="386"/>
      <c r="GTB88" s="135"/>
      <c r="GTC88" s="387"/>
      <c r="GTD88" s="387"/>
      <c r="GTE88" s="383"/>
      <c r="GTF88" s="384"/>
      <c r="GTG88" s="28"/>
      <c r="GTH88" s="385"/>
      <c r="GTI88" s="396"/>
      <c r="GTJ88" s="392"/>
      <c r="GTK88" s="135"/>
      <c r="GTL88" s="135"/>
      <c r="GTM88" s="386"/>
      <c r="GTN88" s="135"/>
      <c r="GTO88" s="387"/>
      <c r="GTP88" s="387"/>
      <c r="GTQ88" s="383"/>
      <c r="GTR88" s="384"/>
      <c r="GTS88" s="28"/>
      <c r="GTT88" s="385"/>
      <c r="GTU88" s="396"/>
      <c r="GTV88" s="392"/>
      <c r="GTW88" s="135"/>
      <c r="GTX88" s="135"/>
      <c r="GTY88" s="386"/>
      <c r="GTZ88" s="135"/>
      <c r="GUA88" s="387"/>
      <c r="GUB88" s="387"/>
      <c r="GUC88" s="383"/>
      <c r="GUD88" s="384"/>
      <c r="GUE88" s="28"/>
      <c r="GUF88" s="385"/>
      <c r="GUG88" s="396"/>
      <c r="GUH88" s="392"/>
      <c r="GUI88" s="135"/>
      <c r="GUJ88" s="135"/>
      <c r="GUK88" s="386"/>
      <c r="GUL88" s="135"/>
      <c r="GUM88" s="387"/>
      <c r="GUN88" s="387"/>
      <c r="GUO88" s="383"/>
      <c r="GUP88" s="384"/>
      <c r="GUQ88" s="28"/>
      <c r="GUR88" s="385"/>
      <c r="GUS88" s="396"/>
      <c r="GUT88" s="392"/>
      <c r="GUU88" s="135"/>
      <c r="GUV88" s="135"/>
      <c r="GUW88" s="386"/>
      <c r="GUX88" s="135"/>
      <c r="GUY88" s="387"/>
      <c r="GUZ88" s="387"/>
      <c r="GVA88" s="383"/>
      <c r="GVB88" s="384"/>
      <c r="GVC88" s="28"/>
      <c r="GVD88" s="385"/>
      <c r="GVE88" s="396"/>
      <c r="GVF88" s="392"/>
      <c r="GVG88" s="135"/>
      <c r="GVH88" s="135"/>
      <c r="GVI88" s="386"/>
      <c r="GVJ88" s="135"/>
      <c r="GVK88" s="387"/>
      <c r="GVL88" s="387"/>
      <c r="GVM88" s="383"/>
      <c r="GVN88" s="384"/>
      <c r="GVO88" s="28"/>
      <c r="GVP88" s="385"/>
      <c r="GVQ88" s="396"/>
      <c r="GVR88" s="392"/>
      <c r="GVS88" s="135"/>
      <c r="GVT88" s="135"/>
      <c r="GVU88" s="386"/>
      <c r="GVV88" s="135"/>
      <c r="GVW88" s="387"/>
      <c r="GVX88" s="387"/>
      <c r="GVY88" s="383"/>
      <c r="GVZ88" s="384"/>
      <c r="GWA88" s="28"/>
      <c r="GWB88" s="385"/>
      <c r="GWC88" s="396"/>
      <c r="GWD88" s="392"/>
      <c r="GWE88" s="135"/>
      <c r="GWF88" s="135"/>
      <c r="GWG88" s="386"/>
      <c r="GWH88" s="135"/>
      <c r="GWI88" s="387"/>
      <c r="GWJ88" s="387"/>
      <c r="GWK88" s="383"/>
      <c r="GWL88" s="384"/>
      <c r="GWM88" s="28"/>
      <c r="GWN88" s="385"/>
      <c r="GWO88" s="396"/>
      <c r="GWP88" s="392"/>
      <c r="GWQ88" s="135"/>
      <c r="GWR88" s="135"/>
      <c r="GWS88" s="386"/>
      <c r="GWT88" s="135"/>
      <c r="GWU88" s="387"/>
      <c r="GWV88" s="387"/>
      <c r="GWW88" s="383"/>
      <c r="GWX88" s="384"/>
      <c r="GWY88" s="28"/>
      <c r="GWZ88" s="385"/>
      <c r="GXA88" s="396"/>
      <c r="GXB88" s="392"/>
      <c r="GXC88" s="135"/>
      <c r="GXD88" s="135"/>
      <c r="GXE88" s="386"/>
      <c r="GXF88" s="135"/>
      <c r="GXG88" s="387"/>
      <c r="GXH88" s="387"/>
      <c r="GXI88" s="383"/>
      <c r="GXJ88" s="384"/>
      <c r="GXK88" s="28"/>
      <c r="GXL88" s="385"/>
      <c r="GXM88" s="396"/>
      <c r="GXN88" s="392"/>
      <c r="GXO88" s="135"/>
      <c r="GXP88" s="135"/>
      <c r="GXQ88" s="386"/>
      <c r="GXR88" s="135"/>
      <c r="GXS88" s="387"/>
      <c r="GXT88" s="387"/>
      <c r="GXU88" s="383"/>
      <c r="GXV88" s="384"/>
      <c r="GXW88" s="28"/>
      <c r="GXX88" s="385"/>
      <c r="GXY88" s="396"/>
      <c r="GXZ88" s="392"/>
      <c r="GYA88" s="135"/>
      <c r="GYB88" s="135"/>
      <c r="GYC88" s="386"/>
      <c r="GYD88" s="135"/>
      <c r="GYE88" s="387"/>
      <c r="GYF88" s="387"/>
      <c r="GYG88" s="383"/>
      <c r="GYH88" s="384"/>
      <c r="GYI88" s="28"/>
      <c r="GYJ88" s="385"/>
      <c r="GYK88" s="396"/>
      <c r="GYL88" s="392"/>
      <c r="GYM88" s="135"/>
      <c r="GYN88" s="135"/>
      <c r="GYO88" s="386"/>
      <c r="GYP88" s="135"/>
      <c r="GYQ88" s="387"/>
      <c r="GYR88" s="387"/>
      <c r="GYS88" s="383"/>
      <c r="GYT88" s="384"/>
      <c r="GYU88" s="28"/>
      <c r="GYV88" s="385"/>
      <c r="GYW88" s="396"/>
      <c r="GYX88" s="392"/>
      <c r="GYY88" s="135"/>
      <c r="GYZ88" s="135"/>
      <c r="GZA88" s="386"/>
      <c r="GZB88" s="135"/>
      <c r="GZC88" s="387"/>
      <c r="GZD88" s="387"/>
      <c r="GZE88" s="383"/>
      <c r="GZF88" s="384"/>
      <c r="GZG88" s="28"/>
      <c r="GZH88" s="385"/>
      <c r="GZI88" s="396"/>
      <c r="GZJ88" s="392"/>
      <c r="GZK88" s="135"/>
      <c r="GZL88" s="135"/>
      <c r="GZM88" s="386"/>
      <c r="GZN88" s="135"/>
      <c r="GZO88" s="387"/>
      <c r="GZP88" s="387"/>
      <c r="GZQ88" s="383"/>
      <c r="GZR88" s="384"/>
      <c r="GZS88" s="28"/>
      <c r="GZT88" s="385"/>
      <c r="GZU88" s="396"/>
      <c r="GZV88" s="392"/>
      <c r="GZW88" s="135"/>
      <c r="GZX88" s="135"/>
      <c r="GZY88" s="386"/>
      <c r="GZZ88" s="135"/>
      <c r="HAA88" s="387"/>
      <c r="HAB88" s="387"/>
      <c r="HAC88" s="383"/>
      <c r="HAD88" s="384"/>
      <c r="HAE88" s="28"/>
      <c r="HAF88" s="385"/>
      <c r="HAG88" s="396"/>
      <c r="HAH88" s="392"/>
      <c r="HAI88" s="135"/>
      <c r="HAJ88" s="135"/>
      <c r="HAK88" s="386"/>
      <c r="HAL88" s="135"/>
      <c r="HAM88" s="387"/>
      <c r="HAN88" s="387"/>
      <c r="HAO88" s="383"/>
      <c r="HAP88" s="384"/>
      <c r="HAQ88" s="28"/>
      <c r="HAR88" s="385"/>
      <c r="HAS88" s="396"/>
      <c r="HAT88" s="392"/>
      <c r="HAU88" s="135"/>
      <c r="HAV88" s="135"/>
      <c r="HAW88" s="386"/>
      <c r="HAX88" s="135"/>
      <c r="HAY88" s="387"/>
      <c r="HAZ88" s="387"/>
      <c r="HBA88" s="383"/>
      <c r="HBB88" s="384"/>
      <c r="HBC88" s="28"/>
      <c r="HBD88" s="385"/>
      <c r="HBE88" s="396"/>
      <c r="HBF88" s="392"/>
      <c r="HBG88" s="135"/>
      <c r="HBH88" s="135"/>
      <c r="HBI88" s="386"/>
      <c r="HBJ88" s="135"/>
      <c r="HBK88" s="387"/>
      <c r="HBL88" s="387"/>
      <c r="HBM88" s="383"/>
      <c r="HBN88" s="384"/>
      <c r="HBO88" s="28"/>
      <c r="HBP88" s="385"/>
      <c r="HBQ88" s="396"/>
      <c r="HBR88" s="392"/>
      <c r="HBS88" s="135"/>
      <c r="HBT88" s="135"/>
      <c r="HBU88" s="386"/>
      <c r="HBV88" s="135"/>
      <c r="HBW88" s="387"/>
      <c r="HBX88" s="387"/>
      <c r="HBY88" s="383"/>
      <c r="HBZ88" s="384"/>
      <c r="HCA88" s="28"/>
      <c r="HCB88" s="385"/>
      <c r="HCC88" s="396"/>
      <c r="HCD88" s="392"/>
      <c r="HCE88" s="135"/>
      <c r="HCF88" s="135"/>
      <c r="HCG88" s="386"/>
      <c r="HCH88" s="135"/>
      <c r="HCI88" s="387"/>
      <c r="HCJ88" s="387"/>
      <c r="HCK88" s="383"/>
      <c r="HCL88" s="384"/>
      <c r="HCM88" s="28"/>
      <c r="HCN88" s="385"/>
      <c r="HCO88" s="396"/>
      <c r="HCP88" s="392"/>
      <c r="HCQ88" s="135"/>
      <c r="HCR88" s="135"/>
      <c r="HCS88" s="386"/>
      <c r="HCT88" s="135"/>
      <c r="HCU88" s="387"/>
      <c r="HCV88" s="387"/>
      <c r="HCW88" s="383"/>
      <c r="HCX88" s="384"/>
      <c r="HCY88" s="28"/>
      <c r="HCZ88" s="385"/>
      <c r="HDA88" s="396"/>
      <c r="HDB88" s="392"/>
      <c r="HDC88" s="135"/>
      <c r="HDD88" s="135"/>
      <c r="HDE88" s="386"/>
      <c r="HDF88" s="135"/>
      <c r="HDG88" s="387"/>
      <c r="HDH88" s="387"/>
      <c r="HDI88" s="383"/>
      <c r="HDJ88" s="384"/>
      <c r="HDK88" s="28"/>
      <c r="HDL88" s="385"/>
      <c r="HDM88" s="396"/>
      <c r="HDN88" s="392"/>
      <c r="HDO88" s="135"/>
      <c r="HDP88" s="135"/>
      <c r="HDQ88" s="386"/>
      <c r="HDR88" s="135"/>
      <c r="HDS88" s="387"/>
      <c r="HDT88" s="387"/>
      <c r="HDU88" s="383"/>
      <c r="HDV88" s="384"/>
      <c r="HDW88" s="28"/>
      <c r="HDX88" s="385"/>
      <c r="HDY88" s="396"/>
      <c r="HDZ88" s="392"/>
      <c r="HEA88" s="135"/>
      <c r="HEB88" s="135"/>
      <c r="HEC88" s="386"/>
      <c r="HED88" s="135"/>
      <c r="HEE88" s="387"/>
      <c r="HEF88" s="387"/>
      <c r="HEG88" s="383"/>
      <c r="HEH88" s="384"/>
      <c r="HEI88" s="28"/>
      <c r="HEJ88" s="385"/>
      <c r="HEK88" s="396"/>
      <c r="HEL88" s="392"/>
      <c r="HEM88" s="135"/>
      <c r="HEN88" s="135"/>
      <c r="HEO88" s="386"/>
      <c r="HEP88" s="135"/>
      <c r="HEQ88" s="387"/>
      <c r="HER88" s="387"/>
      <c r="HES88" s="383"/>
      <c r="HET88" s="384"/>
      <c r="HEU88" s="28"/>
      <c r="HEV88" s="385"/>
      <c r="HEW88" s="396"/>
      <c r="HEX88" s="392"/>
      <c r="HEY88" s="135"/>
      <c r="HEZ88" s="135"/>
      <c r="HFA88" s="386"/>
      <c r="HFB88" s="135"/>
      <c r="HFC88" s="387"/>
      <c r="HFD88" s="387"/>
      <c r="HFE88" s="383"/>
      <c r="HFF88" s="384"/>
      <c r="HFG88" s="28"/>
      <c r="HFH88" s="385"/>
      <c r="HFI88" s="396"/>
      <c r="HFJ88" s="392"/>
      <c r="HFK88" s="135"/>
      <c r="HFL88" s="135"/>
      <c r="HFM88" s="386"/>
      <c r="HFN88" s="135"/>
      <c r="HFO88" s="387"/>
      <c r="HFP88" s="387"/>
      <c r="HFQ88" s="383"/>
      <c r="HFR88" s="384"/>
      <c r="HFS88" s="28"/>
      <c r="HFT88" s="385"/>
      <c r="HFU88" s="396"/>
      <c r="HFV88" s="392"/>
      <c r="HFW88" s="135"/>
      <c r="HFX88" s="135"/>
      <c r="HFY88" s="386"/>
      <c r="HFZ88" s="135"/>
      <c r="HGA88" s="387"/>
      <c r="HGB88" s="387"/>
      <c r="HGC88" s="383"/>
      <c r="HGD88" s="384"/>
      <c r="HGE88" s="28"/>
      <c r="HGF88" s="385"/>
      <c r="HGG88" s="396"/>
      <c r="HGH88" s="392"/>
      <c r="HGI88" s="135"/>
      <c r="HGJ88" s="135"/>
      <c r="HGK88" s="386"/>
      <c r="HGL88" s="135"/>
      <c r="HGM88" s="387"/>
      <c r="HGN88" s="387"/>
      <c r="HGO88" s="383"/>
      <c r="HGP88" s="384"/>
      <c r="HGQ88" s="28"/>
      <c r="HGR88" s="385"/>
      <c r="HGS88" s="396"/>
      <c r="HGT88" s="392"/>
      <c r="HGU88" s="135"/>
      <c r="HGV88" s="135"/>
      <c r="HGW88" s="386"/>
      <c r="HGX88" s="135"/>
      <c r="HGY88" s="387"/>
      <c r="HGZ88" s="387"/>
      <c r="HHA88" s="383"/>
      <c r="HHB88" s="384"/>
      <c r="HHC88" s="28"/>
      <c r="HHD88" s="385"/>
      <c r="HHE88" s="396"/>
      <c r="HHF88" s="392"/>
      <c r="HHG88" s="135"/>
      <c r="HHH88" s="135"/>
      <c r="HHI88" s="386"/>
      <c r="HHJ88" s="135"/>
      <c r="HHK88" s="387"/>
      <c r="HHL88" s="387"/>
      <c r="HHM88" s="383"/>
      <c r="HHN88" s="384"/>
      <c r="HHO88" s="28"/>
      <c r="HHP88" s="385"/>
      <c r="HHQ88" s="396"/>
      <c r="HHR88" s="392"/>
      <c r="HHS88" s="135"/>
      <c r="HHT88" s="135"/>
      <c r="HHU88" s="386"/>
      <c r="HHV88" s="135"/>
      <c r="HHW88" s="387"/>
      <c r="HHX88" s="387"/>
      <c r="HHY88" s="383"/>
      <c r="HHZ88" s="384"/>
      <c r="HIA88" s="28"/>
      <c r="HIB88" s="385"/>
      <c r="HIC88" s="396"/>
      <c r="HID88" s="392"/>
      <c r="HIE88" s="135"/>
      <c r="HIF88" s="135"/>
      <c r="HIG88" s="386"/>
      <c r="HIH88" s="135"/>
      <c r="HII88" s="387"/>
      <c r="HIJ88" s="387"/>
      <c r="HIK88" s="383"/>
      <c r="HIL88" s="384"/>
      <c r="HIM88" s="28"/>
      <c r="HIN88" s="385"/>
      <c r="HIO88" s="396"/>
      <c r="HIP88" s="392"/>
      <c r="HIQ88" s="135"/>
      <c r="HIR88" s="135"/>
      <c r="HIS88" s="386"/>
      <c r="HIT88" s="135"/>
      <c r="HIU88" s="387"/>
      <c r="HIV88" s="387"/>
      <c r="HIW88" s="383"/>
      <c r="HIX88" s="384"/>
      <c r="HIY88" s="28"/>
      <c r="HIZ88" s="385"/>
      <c r="HJA88" s="396"/>
      <c r="HJB88" s="392"/>
      <c r="HJC88" s="135"/>
      <c r="HJD88" s="135"/>
      <c r="HJE88" s="386"/>
      <c r="HJF88" s="135"/>
      <c r="HJG88" s="387"/>
      <c r="HJH88" s="387"/>
      <c r="HJI88" s="383"/>
      <c r="HJJ88" s="384"/>
      <c r="HJK88" s="28"/>
      <c r="HJL88" s="385"/>
      <c r="HJM88" s="396"/>
      <c r="HJN88" s="392"/>
      <c r="HJO88" s="135"/>
      <c r="HJP88" s="135"/>
      <c r="HJQ88" s="386"/>
      <c r="HJR88" s="135"/>
      <c r="HJS88" s="387"/>
      <c r="HJT88" s="387"/>
      <c r="HJU88" s="383"/>
      <c r="HJV88" s="384"/>
      <c r="HJW88" s="28"/>
      <c r="HJX88" s="385"/>
      <c r="HJY88" s="396"/>
      <c r="HJZ88" s="392"/>
      <c r="HKA88" s="135"/>
      <c r="HKB88" s="135"/>
      <c r="HKC88" s="386"/>
      <c r="HKD88" s="135"/>
      <c r="HKE88" s="387"/>
      <c r="HKF88" s="387"/>
      <c r="HKG88" s="383"/>
      <c r="HKH88" s="384"/>
      <c r="HKI88" s="28"/>
      <c r="HKJ88" s="385"/>
      <c r="HKK88" s="396"/>
      <c r="HKL88" s="392"/>
      <c r="HKM88" s="135"/>
      <c r="HKN88" s="135"/>
      <c r="HKO88" s="386"/>
      <c r="HKP88" s="135"/>
      <c r="HKQ88" s="387"/>
      <c r="HKR88" s="387"/>
      <c r="HKS88" s="383"/>
      <c r="HKT88" s="384"/>
      <c r="HKU88" s="28"/>
      <c r="HKV88" s="385"/>
      <c r="HKW88" s="396"/>
      <c r="HKX88" s="392"/>
      <c r="HKY88" s="135"/>
      <c r="HKZ88" s="135"/>
      <c r="HLA88" s="386"/>
      <c r="HLB88" s="135"/>
      <c r="HLC88" s="387"/>
      <c r="HLD88" s="387"/>
      <c r="HLE88" s="383"/>
      <c r="HLF88" s="384"/>
      <c r="HLG88" s="28"/>
      <c r="HLH88" s="385"/>
      <c r="HLI88" s="396"/>
      <c r="HLJ88" s="392"/>
      <c r="HLK88" s="135"/>
      <c r="HLL88" s="135"/>
      <c r="HLM88" s="386"/>
      <c r="HLN88" s="135"/>
      <c r="HLO88" s="387"/>
      <c r="HLP88" s="387"/>
      <c r="HLQ88" s="383"/>
      <c r="HLR88" s="384"/>
      <c r="HLS88" s="28"/>
      <c r="HLT88" s="385"/>
      <c r="HLU88" s="396"/>
      <c r="HLV88" s="392"/>
      <c r="HLW88" s="135"/>
      <c r="HLX88" s="135"/>
      <c r="HLY88" s="386"/>
      <c r="HLZ88" s="135"/>
      <c r="HMA88" s="387"/>
      <c r="HMB88" s="387"/>
      <c r="HMC88" s="383"/>
      <c r="HMD88" s="384"/>
      <c r="HME88" s="28"/>
      <c r="HMF88" s="385"/>
      <c r="HMG88" s="396"/>
      <c r="HMH88" s="392"/>
      <c r="HMI88" s="135"/>
      <c r="HMJ88" s="135"/>
      <c r="HMK88" s="386"/>
      <c r="HML88" s="135"/>
      <c r="HMM88" s="387"/>
      <c r="HMN88" s="387"/>
      <c r="HMO88" s="383"/>
      <c r="HMP88" s="384"/>
      <c r="HMQ88" s="28"/>
      <c r="HMR88" s="385"/>
      <c r="HMS88" s="396"/>
      <c r="HMT88" s="392"/>
      <c r="HMU88" s="135"/>
      <c r="HMV88" s="135"/>
      <c r="HMW88" s="386"/>
      <c r="HMX88" s="135"/>
      <c r="HMY88" s="387"/>
      <c r="HMZ88" s="387"/>
      <c r="HNA88" s="383"/>
      <c r="HNB88" s="384"/>
      <c r="HNC88" s="28"/>
      <c r="HND88" s="385"/>
      <c r="HNE88" s="396"/>
      <c r="HNF88" s="392"/>
      <c r="HNG88" s="135"/>
      <c r="HNH88" s="135"/>
      <c r="HNI88" s="386"/>
      <c r="HNJ88" s="135"/>
      <c r="HNK88" s="387"/>
      <c r="HNL88" s="387"/>
      <c r="HNM88" s="383"/>
      <c r="HNN88" s="384"/>
      <c r="HNO88" s="28"/>
      <c r="HNP88" s="385"/>
      <c r="HNQ88" s="396"/>
      <c r="HNR88" s="392"/>
      <c r="HNS88" s="135"/>
      <c r="HNT88" s="135"/>
      <c r="HNU88" s="386"/>
      <c r="HNV88" s="135"/>
      <c r="HNW88" s="387"/>
      <c r="HNX88" s="387"/>
      <c r="HNY88" s="383"/>
      <c r="HNZ88" s="384"/>
      <c r="HOA88" s="28"/>
      <c r="HOB88" s="385"/>
      <c r="HOC88" s="396"/>
      <c r="HOD88" s="392"/>
      <c r="HOE88" s="135"/>
      <c r="HOF88" s="135"/>
      <c r="HOG88" s="386"/>
      <c r="HOH88" s="135"/>
      <c r="HOI88" s="387"/>
      <c r="HOJ88" s="387"/>
      <c r="HOK88" s="383"/>
      <c r="HOL88" s="384"/>
      <c r="HOM88" s="28"/>
      <c r="HON88" s="385"/>
      <c r="HOO88" s="396"/>
      <c r="HOP88" s="392"/>
      <c r="HOQ88" s="135"/>
      <c r="HOR88" s="135"/>
      <c r="HOS88" s="386"/>
      <c r="HOT88" s="135"/>
      <c r="HOU88" s="387"/>
      <c r="HOV88" s="387"/>
      <c r="HOW88" s="383"/>
      <c r="HOX88" s="384"/>
      <c r="HOY88" s="28"/>
      <c r="HOZ88" s="385"/>
      <c r="HPA88" s="396"/>
      <c r="HPB88" s="392"/>
      <c r="HPC88" s="135"/>
      <c r="HPD88" s="135"/>
      <c r="HPE88" s="386"/>
      <c r="HPF88" s="135"/>
      <c r="HPG88" s="387"/>
      <c r="HPH88" s="387"/>
      <c r="HPI88" s="383"/>
      <c r="HPJ88" s="384"/>
      <c r="HPK88" s="28"/>
      <c r="HPL88" s="385"/>
      <c r="HPM88" s="396"/>
      <c r="HPN88" s="392"/>
      <c r="HPO88" s="135"/>
      <c r="HPP88" s="135"/>
      <c r="HPQ88" s="386"/>
      <c r="HPR88" s="135"/>
      <c r="HPS88" s="387"/>
      <c r="HPT88" s="387"/>
      <c r="HPU88" s="383"/>
      <c r="HPV88" s="384"/>
      <c r="HPW88" s="28"/>
      <c r="HPX88" s="385"/>
      <c r="HPY88" s="396"/>
      <c r="HPZ88" s="392"/>
      <c r="HQA88" s="135"/>
      <c r="HQB88" s="135"/>
      <c r="HQC88" s="386"/>
      <c r="HQD88" s="135"/>
      <c r="HQE88" s="387"/>
      <c r="HQF88" s="387"/>
      <c r="HQG88" s="383"/>
      <c r="HQH88" s="384"/>
      <c r="HQI88" s="28"/>
      <c r="HQJ88" s="385"/>
      <c r="HQK88" s="396"/>
      <c r="HQL88" s="392"/>
      <c r="HQM88" s="135"/>
      <c r="HQN88" s="135"/>
      <c r="HQO88" s="386"/>
      <c r="HQP88" s="135"/>
      <c r="HQQ88" s="387"/>
      <c r="HQR88" s="387"/>
      <c r="HQS88" s="383"/>
      <c r="HQT88" s="384"/>
      <c r="HQU88" s="28"/>
      <c r="HQV88" s="385"/>
      <c r="HQW88" s="396"/>
      <c r="HQX88" s="392"/>
      <c r="HQY88" s="135"/>
      <c r="HQZ88" s="135"/>
      <c r="HRA88" s="386"/>
      <c r="HRB88" s="135"/>
      <c r="HRC88" s="387"/>
      <c r="HRD88" s="387"/>
      <c r="HRE88" s="383"/>
      <c r="HRF88" s="384"/>
      <c r="HRG88" s="28"/>
      <c r="HRH88" s="385"/>
      <c r="HRI88" s="396"/>
      <c r="HRJ88" s="392"/>
      <c r="HRK88" s="135"/>
      <c r="HRL88" s="135"/>
      <c r="HRM88" s="386"/>
      <c r="HRN88" s="135"/>
      <c r="HRO88" s="387"/>
      <c r="HRP88" s="387"/>
      <c r="HRQ88" s="383"/>
      <c r="HRR88" s="384"/>
      <c r="HRS88" s="28"/>
      <c r="HRT88" s="385"/>
      <c r="HRU88" s="396"/>
      <c r="HRV88" s="392"/>
      <c r="HRW88" s="135"/>
      <c r="HRX88" s="135"/>
      <c r="HRY88" s="386"/>
      <c r="HRZ88" s="135"/>
      <c r="HSA88" s="387"/>
      <c r="HSB88" s="387"/>
      <c r="HSC88" s="383"/>
      <c r="HSD88" s="384"/>
      <c r="HSE88" s="28"/>
      <c r="HSF88" s="385"/>
      <c r="HSG88" s="396"/>
      <c r="HSH88" s="392"/>
      <c r="HSI88" s="135"/>
      <c r="HSJ88" s="135"/>
      <c r="HSK88" s="386"/>
      <c r="HSL88" s="135"/>
      <c r="HSM88" s="387"/>
      <c r="HSN88" s="387"/>
      <c r="HSO88" s="383"/>
      <c r="HSP88" s="384"/>
      <c r="HSQ88" s="28"/>
      <c r="HSR88" s="385"/>
      <c r="HSS88" s="396"/>
      <c r="HST88" s="392"/>
      <c r="HSU88" s="135"/>
      <c r="HSV88" s="135"/>
      <c r="HSW88" s="386"/>
      <c r="HSX88" s="135"/>
      <c r="HSY88" s="387"/>
      <c r="HSZ88" s="387"/>
      <c r="HTA88" s="383"/>
      <c r="HTB88" s="384"/>
      <c r="HTC88" s="28"/>
      <c r="HTD88" s="385"/>
      <c r="HTE88" s="396"/>
      <c r="HTF88" s="392"/>
      <c r="HTG88" s="135"/>
      <c r="HTH88" s="135"/>
      <c r="HTI88" s="386"/>
      <c r="HTJ88" s="135"/>
      <c r="HTK88" s="387"/>
      <c r="HTL88" s="387"/>
      <c r="HTM88" s="383"/>
      <c r="HTN88" s="384"/>
      <c r="HTO88" s="28"/>
      <c r="HTP88" s="385"/>
      <c r="HTQ88" s="396"/>
      <c r="HTR88" s="392"/>
      <c r="HTS88" s="135"/>
      <c r="HTT88" s="135"/>
      <c r="HTU88" s="386"/>
      <c r="HTV88" s="135"/>
      <c r="HTW88" s="387"/>
      <c r="HTX88" s="387"/>
      <c r="HTY88" s="383"/>
      <c r="HTZ88" s="384"/>
      <c r="HUA88" s="28"/>
      <c r="HUB88" s="385"/>
      <c r="HUC88" s="396"/>
      <c r="HUD88" s="392"/>
      <c r="HUE88" s="135"/>
      <c r="HUF88" s="135"/>
      <c r="HUG88" s="386"/>
      <c r="HUH88" s="135"/>
      <c r="HUI88" s="387"/>
      <c r="HUJ88" s="387"/>
      <c r="HUK88" s="383"/>
      <c r="HUL88" s="384"/>
      <c r="HUM88" s="28"/>
      <c r="HUN88" s="385"/>
      <c r="HUO88" s="396"/>
      <c r="HUP88" s="392"/>
      <c r="HUQ88" s="135"/>
      <c r="HUR88" s="135"/>
      <c r="HUS88" s="386"/>
      <c r="HUT88" s="135"/>
      <c r="HUU88" s="387"/>
      <c r="HUV88" s="387"/>
      <c r="HUW88" s="383"/>
      <c r="HUX88" s="384"/>
      <c r="HUY88" s="28"/>
      <c r="HUZ88" s="385"/>
      <c r="HVA88" s="396"/>
      <c r="HVB88" s="392"/>
      <c r="HVC88" s="135"/>
      <c r="HVD88" s="135"/>
      <c r="HVE88" s="386"/>
      <c r="HVF88" s="135"/>
      <c r="HVG88" s="387"/>
      <c r="HVH88" s="387"/>
      <c r="HVI88" s="383"/>
      <c r="HVJ88" s="384"/>
      <c r="HVK88" s="28"/>
      <c r="HVL88" s="385"/>
      <c r="HVM88" s="396"/>
      <c r="HVN88" s="392"/>
      <c r="HVO88" s="135"/>
      <c r="HVP88" s="135"/>
      <c r="HVQ88" s="386"/>
      <c r="HVR88" s="135"/>
      <c r="HVS88" s="387"/>
      <c r="HVT88" s="387"/>
      <c r="HVU88" s="383"/>
      <c r="HVV88" s="384"/>
      <c r="HVW88" s="28"/>
      <c r="HVX88" s="385"/>
      <c r="HVY88" s="396"/>
      <c r="HVZ88" s="392"/>
      <c r="HWA88" s="135"/>
      <c r="HWB88" s="135"/>
      <c r="HWC88" s="386"/>
      <c r="HWD88" s="135"/>
      <c r="HWE88" s="387"/>
      <c r="HWF88" s="387"/>
      <c r="HWG88" s="383"/>
      <c r="HWH88" s="384"/>
      <c r="HWI88" s="28"/>
      <c r="HWJ88" s="385"/>
      <c r="HWK88" s="396"/>
      <c r="HWL88" s="392"/>
      <c r="HWM88" s="135"/>
      <c r="HWN88" s="135"/>
      <c r="HWO88" s="386"/>
      <c r="HWP88" s="135"/>
      <c r="HWQ88" s="387"/>
      <c r="HWR88" s="387"/>
      <c r="HWS88" s="383"/>
      <c r="HWT88" s="384"/>
      <c r="HWU88" s="28"/>
      <c r="HWV88" s="385"/>
      <c r="HWW88" s="396"/>
      <c r="HWX88" s="392"/>
      <c r="HWY88" s="135"/>
      <c r="HWZ88" s="135"/>
      <c r="HXA88" s="386"/>
      <c r="HXB88" s="135"/>
      <c r="HXC88" s="387"/>
      <c r="HXD88" s="387"/>
      <c r="HXE88" s="383"/>
      <c r="HXF88" s="384"/>
      <c r="HXG88" s="28"/>
      <c r="HXH88" s="385"/>
      <c r="HXI88" s="396"/>
      <c r="HXJ88" s="392"/>
      <c r="HXK88" s="135"/>
      <c r="HXL88" s="135"/>
      <c r="HXM88" s="386"/>
      <c r="HXN88" s="135"/>
      <c r="HXO88" s="387"/>
      <c r="HXP88" s="387"/>
      <c r="HXQ88" s="383"/>
      <c r="HXR88" s="384"/>
      <c r="HXS88" s="28"/>
      <c r="HXT88" s="385"/>
      <c r="HXU88" s="396"/>
      <c r="HXV88" s="392"/>
      <c r="HXW88" s="135"/>
      <c r="HXX88" s="135"/>
      <c r="HXY88" s="386"/>
      <c r="HXZ88" s="135"/>
      <c r="HYA88" s="387"/>
      <c r="HYB88" s="387"/>
      <c r="HYC88" s="383"/>
      <c r="HYD88" s="384"/>
      <c r="HYE88" s="28"/>
      <c r="HYF88" s="385"/>
      <c r="HYG88" s="396"/>
      <c r="HYH88" s="392"/>
      <c r="HYI88" s="135"/>
      <c r="HYJ88" s="135"/>
      <c r="HYK88" s="386"/>
      <c r="HYL88" s="135"/>
      <c r="HYM88" s="387"/>
      <c r="HYN88" s="387"/>
      <c r="HYO88" s="383"/>
      <c r="HYP88" s="384"/>
      <c r="HYQ88" s="28"/>
      <c r="HYR88" s="385"/>
      <c r="HYS88" s="396"/>
      <c r="HYT88" s="392"/>
      <c r="HYU88" s="135"/>
      <c r="HYV88" s="135"/>
      <c r="HYW88" s="386"/>
      <c r="HYX88" s="135"/>
      <c r="HYY88" s="387"/>
      <c r="HYZ88" s="387"/>
      <c r="HZA88" s="383"/>
      <c r="HZB88" s="384"/>
      <c r="HZC88" s="28"/>
      <c r="HZD88" s="385"/>
      <c r="HZE88" s="396"/>
      <c r="HZF88" s="392"/>
      <c r="HZG88" s="135"/>
      <c r="HZH88" s="135"/>
      <c r="HZI88" s="386"/>
      <c r="HZJ88" s="135"/>
      <c r="HZK88" s="387"/>
      <c r="HZL88" s="387"/>
      <c r="HZM88" s="383"/>
      <c r="HZN88" s="384"/>
      <c r="HZO88" s="28"/>
      <c r="HZP88" s="385"/>
      <c r="HZQ88" s="396"/>
      <c r="HZR88" s="392"/>
      <c r="HZS88" s="135"/>
      <c r="HZT88" s="135"/>
      <c r="HZU88" s="386"/>
      <c r="HZV88" s="135"/>
      <c r="HZW88" s="387"/>
      <c r="HZX88" s="387"/>
      <c r="HZY88" s="383"/>
      <c r="HZZ88" s="384"/>
      <c r="IAA88" s="28"/>
      <c r="IAB88" s="385"/>
      <c r="IAC88" s="396"/>
      <c r="IAD88" s="392"/>
      <c r="IAE88" s="135"/>
      <c r="IAF88" s="135"/>
      <c r="IAG88" s="386"/>
      <c r="IAH88" s="135"/>
      <c r="IAI88" s="387"/>
      <c r="IAJ88" s="387"/>
      <c r="IAK88" s="383"/>
      <c r="IAL88" s="384"/>
      <c r="IAM88" s="28"/>
      <c r="IAN88" s="385"/>
      <c r="IAO88" s="396"/>
      <c r="IAP88" s="392"/>
      <c r="IAQ88" s="135"/>
      <c r="IAR88" s="135"/>
      <c r="IAS88" s="386"/>
      <c r="IAT88" s="135"/>
      <c r="IAU88" s="387"/>
      <c r="IAV88" s="387"/>
      <c r="IAW88" s="383"/>
      <c r="IAX88" s="384"/>
      <c r="IAY88" s="28"/>
      <c r="IAZ88" s="385"/>
      <c r="IBA88" s="396"/>
      <c r="IBB88" s="392"/>
      <c r="IBC88" s="135"/>
      <c r="IBD88" s="135"/>
      <c r="IBE88" s="386"/>
      <c r="IBF88" s="135"/>
      <c r="IBG88" s="387"/>
      <c r="IBH88" s="387"/>
      <c r="IBI88" s="383"/>
      <c r="IBJ88" s="384"/>
      <c r="IBK88" s="28"/>
      <c r="IBL88" s="385"/>
      <c r="IBM88" s="396"/>
      <c r="IBN88" s="392"/>
      <c r="IBO88" s="135"/>
      <c r="IBP88" s="135"/>
      <c r="IBQ88" s="386"/>
      <c r="IBR88" s="135"/>
      <c r="IBS88" s="387"/>
      <c r="IBT88" s="387"/>
      <c r="IBU88" s="383"/>
      <c r="IBV88" s="384"/>
      <c r="IBW88" s="28"/>
      <c r="IBX88" s="385"/>
      <c r="IBY88" s="396"/>
      <c r="IBZ88" s="392"/>
      <c r="ICA88" s="135"/>
      <c r="ICB88" s="135"/>
      <c r="ICC88" s="386"/>
      <c r="ICD88" s="135"/>
      <c r="ICE88" s="387"/>
      <c r="ICF88" s="387"/>
      <c r="ICG88" s="383"/>
      <c r="ICH88" s="384"/>
      <c r="ICI88" s="28"/>
      <c r="ICJ88" s="385"/>
      <c r="ICK88" s="396"/>
      <c r="ICL88" s="392"/>
      <c r="ICM88" s="135"/>
      <c r="ICN88" s="135"/>
      <c r="ICO88" s="386"/>
      <c r="ICP88" s="135"/>
      <c r="ICQ88" s="387"/>
      <c r="ICR88" s="387"/>
      <c r="ICS88" s="383"/>
      <c r="ICT88" s="384"/>
      <c r="ICU88" s="28"/>
      <c r="ICV88" s="385"/>
      <c r="ICW88" s="396"/>
      <c r="ICX88" s="392"/>
      <c r="ICY88" s="135"/>
      <c r="ICZ88" s="135"/>
      <c r="IDA88" s="386"/>
      <c r="IDB88" s="135"/>
      <c r="IDC88" s="387"/>
      <c r="IDD88" s="387"/>
      <c r="IDE88" s="383"/>
      <c r="IDF88" s="384"/>
      <c r="IDG88" s="28"/>
      <c r="IDH88" s="385"/>
      <c r="IDI88" s="396"/>
      <c r="IDJ88" s="392"/>
      <c r="IDK88" s="135"/>
      <c r="IDL88" s="135"/>
      <c r="IDM88" s="386"/>
      <c r="IDN88" s="135"/>
      <c r="IDO88" s="387"/>
      <c r="IDP88" s="387"/>
      <c r="IDQ88" s="383"/>
      <c r="IDR88" s="384"/>
      <c r="IDS88" s="28"/>
      <c r="IDT88" s="385"/>
      <c r="IDU88" s="396"/>
      <c r="IDV88" s="392"/>
      <c r="IDW88" s="135"/>
      <c r="IDX88" s="135"/>
      <c r="IDY88" s="386"/>
      <c r="IDZ88" s="135"/>
      <c r="IEA88" s="387"/>
      <c r="IEB88" s="387"/>
      <c r="IEC88" s="383"/>
      <c r="IED88" s="384"/>
      <c r="IEE88" s="28"/>
      <c r="IEF88" s="385"/>
      <c r="IEG88" s="396"/>
      <c r="IEH88" s="392"/>
      <c r="IEI88" s="135"/>
      <c r="IEJ88" s="135"/>
      <c r="IEK88" s="386"/>
      <c r="IEL88" s="135"/>
      <c r="IEM88" s="387"/>
      <c r="IEN88" s="387"/>
      <c r="IEO88" s="383"/>
      <c r="IEP88" s="384"/>
      <c r="IEQ88" s="28"/>
      <c r="IER88" s="385"/>
      <c r="IES88" s="396"/>
      <c r="IET88" s="392"/>
      <c r="IEU88" s="135"/>
      <c r="IEV88" s="135"/>
      <c r="IEW88" s="386"/>
      <c r="IEX88" s="135"/>
      <c r="IEY88" s="387"/>
      <c r="IEZ88" s="387"/>
      <c r="IFA88" s="383"/>
      <c r="IFB88" s="384"/>
      <c r="IFC88" s="28"/>
      <c r="IFD88" s="385"/>
      <c r="IFE88" s="396"/>
      <c r="IFF88" s="392"/>
      <c r="IFG88" s="135"/>
      <c r="IFH88" s="135"/>
      <c r="IFI88" s="386"/>
      <c r="IFJ88" s="135"/>
      <c r="IFK88" s="387"/>
      <c r="IFL88" s="387"/>
      <c r="IFM88" s="383"/>
      <c r="IFN88" s="384"/>
      <c r="IFO88" s="28"/>
      <c r="IFP88" s="385"/>
      <c r="IFQ88" s="396"/>
      <c r="IFR88" s="392"/>
      <c r="IFS88" s="135"/>
      <c r="IFT88" s="135"/>
      <c r="IFU88" s="386"/>
      <c r="IFV88" s="135"/>
      <c r="IFW88" s="387"/>
      <c r="IFX88" s="387"/>
      <c r="IFY88" s="383"/>
      <c r="IFZ88" s="384"/>
      <c r="IGA88" s="28"/>
      <c r="IGB88" s="385"/>
      <c r="IGC88" s="396"/>
      <c r="IGD88" s="392"/>
      <c r="IGE88" s="135"/>
      <c r="IGF88" s="135"/>
      <c r="IGG88" s="386"/>
      <c r="IGH88" s="135"/>
      <c r="IGI88" s="387"/>
      <c r="IGJ88" s="387"/>
      <c r="IGK88" s="383"/>
      <c r="IGL88" s="384"/>
      <c r="IGM88" s="28"/>
      <c r="IGN88" s="385"/>
      <c r="IGO88" s="396"/>
      <c r="IGP88" s="392"/>
      <c r="IGQ88" s="135"/>
      <c r="IGR88" s="135"/>
      <c r="IGS88" s="386"/>
      <c r="IGT88" s="135"/>
      <c r="IGU88" s="387"/>
      <c r="IGV88" s="387"/>
      <c r="IGW88" s="383"/>
      <c r="IGX88" s="384"/>
      <c r="IGY88" s="28"/>
      <c r="IGZ88" s="385"/>
      <c r="IHA88" s="396"/>
      <c r="IHB88" s="392"/>
      <c r="IHC88" s="135"/>
      <c r="IHD88" s="135"/>
      <c r="IHE88" s="386"/>
      <c r="IHF88" s="135"/>
      <c r="IHG88" s="387"/>
      <c r="IHH88" s="387"/>
      <c r="IHI88" s="383"/>
      <c r="IHJ88" s="384"/>
      <c r="IHK88" s="28"/>
      <c r="IHL88" s="385"/>
      <c r="IHM88" s="396"/>
      <c r="IHN88" s="392"/>
      <c r="IHO88" s="135"/>
      <c r="IHP88" s="135"/>
      <c r="IHQ88" s="386"/>
      <c r="IHR88" s="135"/>
      <c r="IHS88" s="387"/>
      <c r="IHT88" s="387"/>
      <c r="IHU88" s="383"/>
      <c r="IHV88" s="384"/>
      <c r="IHW88" s="28"/>
      <c r="IHX88" s="385"/>
      <c r="IHY88" s="396"/>
      <c r="IHZ88" s="392"/>
      <c r="IIA88" s="135"/>
      <c r="IIB88" s="135"/>
      <c r="IIC88" s="386"/>
      <c r="IID88" s="135"/>
      <c r="IIE88" s="387"/>
      <c r="IIF88" s="387"/>
      <c r="IIG88" s="383"/>
      <c r="IIH88" s="384"/>
      <c r="III88" s="28"/>
      <c r="IIJ88" s="385"/>
      <c r="IIK88" s="396"/>
      <c r="IIL88" s="392"/>
      <c r="IIM88" s="135"/>
      <c r="IIN88" s="135"/>
      <c r="IIO88" s="386"/>
      <c r="IIP88" s="135"/>
      <c r="IIQ88" s="387"/>
      <c r="IIR88" s="387"/>
      <c r="IIS88" s="383"/>
      <c r="IIT88" s="384"/>
      <c r="IIU88" s="28"/>
      <c r="IIV88" s="385"/>
      <c r="IIW88" s="396"/>
      <c r="IIX88" s="392"/>
      <c r="IIY88" s="135"/>
      <c r="IIZ88" s="135"/>
      <c r="IJA88" s="386"/>
      <c r="IJB88" s="135"/>
      <c r="IJC88" s="387"/>
      <c r="IJD88" s="387"/>
      <c r="IJE88" s="383"/>
      <c r="IJF88" s="384"/>
      <c r="IJG88" s="28"/>
      <c r="IJH88" s="385"/>
      <c r="IJI88" s="396"/>
      <c r="IJJ88" s="392"/>
      <c r="IJK88" s="135"/>
      <c r="IJL88" s="135"/>
      <c r="IJM88" s="386"/>
      <c r="IJN88" s="135"/>
      <c r="IJO88" s="387"/>
      <c r="IJP88" s="387"/>
      <c r="IJQ88" s="383"/>
      <c r="IJR88" s="384"/>
      <c r="IJS88" s="28"/>
      <c r="IJT88" s="385"/>
      <c r="IJU88" s="396"/>
      <c r="IJV88" s="392"/>
      <c r="IJW88" s="135"/>
      <c r="IJX88" s="135"/>
      <c r="IJY88" s="386"/>
      <c r="IJZ88" s="135"/>
      <c r="IKA88" s="387"/>
      <c r="IKB88" s="387"/>
      <c r="IKC88" s="383"/>
      <c r="IKD88" s="384"/>
      <c r="IKE88" s="28"/>
      <c r="IKF88" s="385"/>
      <c r="IKG88" s="396"/>
      <c r="IKH88" s="392"/>
      <c r="IKI88" s="135"/>
      <c r="IKJ88" s="135"/>
      <c r="IKK88" s="386"/>
      <c r="IKL88" s="135"/>
      <c r="IKM88" s="387"/>
      <c r="IKN88" s="387"/>
      <c r="IKO88" s="383"/>
      <c r="IKP88" s="384"/>
      <c r="IKQ88" s="28"/>
      <c r="IKR88" s="385"/>
      <c r="IKS88" s="396"/>
      <c r="IKT88" s="392"/>
      <c r="IKU88" s="135"/>
      <c r="IKV88" s="135"/>
      <c r="IKW88" s="386"/>
      <c r="IKX88" s="135"/>
      <c r="IKY88" s="387"/>
      <c r="IKZ88" s="387"/>
      <c r="ILA88" s="383"/>
      <c r="ILB88" s="384"/>
      <c r="ILC88" s="28"/>
      <c r="ILD88" s="385"/>
      <c r="ILE88" s="396"/>
      <c r="ILF88" s="392"/>
      <c r="ILG88" s="135"/>
      <c r="ILH88" s="135"/>
      <c r="ILI88" s="386"/>
      <c r="ILJ88" s="135"/>
      <c r="ILK88" s="387"/>
      <c r="ILL88" s="387"/>
      <c r="ILM88" s="383"/>
      <c r="ILN88" s="384"/>
      <c r="ILO88" s="28"/>
      <c r="ILP88" s="385"/>
      <c r="ILQ88" s="396"/>
      <c r="ILR88" s="392"/>
      <c r="ILS88" s="135"/>
      <c r="ILT88" s="135"/>
      <c r="ILU88" s="386"/>
      <c r="ILV88" s="135"/>
      <c r="ILW88" s="387"/>
      <c r="ILX88" s="387"/>
      <c r="ILY88" s="383"/>
      <c r="ILZ88" s="384"/>
      <c r="IMA88" s="28"/>
      <c r="IMB88" s="385"/>
      <c r="IMC88" s="396"/>
      <c r="IMD88" s="392"/>
      <c r="IME88" s="135"/>
      <c r="IMF88" s="135"/>
      <c r="IMG88" s="386"/>
      <c r="IMH88" s="135"/>
      <c r="IMI88" s="387"/>
      <c r="IMJ88" s="387"/>
      <c r="IMK88" s="383"/>
      <c r="IML88" s="384"/>
      <c r="IMM88" s="28"/>
      <c r="IMN88" s="385"/>
      <c r="IMO88" s="396"/>
      <c r="IMP88" s="392"/>
      <c r="IMQ88" s="135"/>
      <c r="IMR88" s="135"/>
      <c r="IMS88" s="386"/>
      <c r="IMT88" s="135"/>
      <c r="IMU88" s="387"/>
      <c r="IMV88" s="387"/>
      <c r="IMW88" s="383"/>
      <c r="IMX88" s="384"/>
      <c r="IMY88" s="28"/>
      <c r="IMZ88" s="385"/>
      <c r="INA88" s="396"/>
      <c r="INB88" s="392"/>
      <c r="INC88" s="135"/>
      <c r="IND88" s="135"/>
      <c r="INE88" s="386"/>
      <c r="INF88" s="135"/>
      <c r="ING88" s="387"/>
      <c r="INH88" s="387"/>
      <c r="INI88" s="383"/>
      <c r="INJ88" s="384"/>
      <c r="INK88" s="28"/>
      <c r="INL88" s="385"/>
      <c r="INM88" s="396"/>
      <c r="INN88" s="392"/>
      <c r="INO88" s="135"/>
      <c r="INP88" s="135"/>
      <c r="INQ88" s="386"/>
      <c r="INR88" s="135"/>
      <c r="INS88" s="387"/>
      <c r="INT88" s="387"/>
      <c r="INU88" s="383"/>
      <c r="INV88" s="384"/>
      <c r="INW88" s="28"/>
      <c r="INX88" s="385"/>
      <c r="INY88" s="396"/>
      <c r="INZ88" s="392"/>
      <c r="IOA88" s="135"/>
      <c r="IOB88" s="135"/>
      <c r="IOC88" s="386"/>
      <c r="IOD88" s="135"/>
      <c r="IOE88" s="387"/>
      <c r="IOF88" s="387"/>
      <c r="IOG88" s="383"/>
      <c r="IOH88" s="384"/>
      <c r="IOI88" s="28"/>
      <c r="IOJ88" s="385"/>
      <c r="IOK88" s="396"/>
      <c r="IOL88" s="392"/>
      <c r="IOM88" s="135"/>
      <c r="ION88" s="135"/>
      <c r="IOO88" s="386"/>
      <c r="IOP88" s="135"/>
      <c r="IOQ88" s="387"/>
      <c r="IOR88" s="387"/>
      <c r="IOS88" s="383"/>
      <c r="IOT88" s="384"/>
      <c r="IOU88" s="28"/>
      <c r="IOV88" s="385"/>
      <c r="IOW88" s="396"/>
      <c r="IOX88" s="392"/>
      <c r="IOY88" s="135"/>
      <c r="IOZ88" s="135"/>
      <c r="IPA88" s="386"/>
      <c r="IPB88" s="135"/>
      <c r="IPC88" s="387"/>
      <c r="IPD88" s="387"/>
      <c r="IPE88" s="383"/>
      <c r="IPF88" s="384"/>
      <c r="IPG88" s="28"/>
      <c r="IPH88" s="385"/>
      <c r="IPI88" s="396"/>
      <c r="IPJ88" s="392"/>
      <c r="IPK88" s="135"/>
      <c r="IPL88" s="135"/>
      <c r="IPM88" s="386"/>
      <c r="IPN88" s="135"/>
      <c r="IPO88" s="387"/>
      <c r="IPP88" s="387"/>
      <c r="IPQ88" s="383"/>
      <c r="IPR88" s="384"/>
      <c r="IPS88" s="28"/>
      <c r="IPT88" s="385"/>
      <c r="IPU88" s="396"/>
      <c r="IPV88" s="392"/>
      <c r="IPW88" s="135"/>
      <c r="IPX88" s="135"/>
      <c r="IPY88" s="386"/>
      <c r="IPZ88" s="135"/>
      <c r="IQA88" s="387"/>
      <c r="IQB88" s="387"/>
      <c r="IQC88" s="383"/>
      <c r="IQD88" s="384"/>
      <c r="IQE88" s="28"/>
      <c r="IQF88" s="385"/>
      <c r="IQG88" s="396"/>
      <c r="IQH88" s="392"/>
      <c r="IQI88" s="135"/>
      <c r="IQJ88" s="135"/>
      <c r="IQK88" s="386"/>
      <c r="IQL88" s="135"/>
      <c r="IQM88" s="387"/>
      <c r="IQN88" s="387"/>
      <c r="IQO88" s="383"/>
      <c r="IQP88" s="384"/>
      <c r="IQQ88" s="28"/>
      <c r="IQR88" s="385"/>
      <c r="IQS88" s="396"/>
      <c r="IQT88" s="392"/>
      <c r="IQU88" s="135"/>
      <c r="IQV88" s="135"/>
      <c r="IQW88" s="386"/>
      <c r="IQX88" s="135"/>
      <c r="IQY88" s="387"/>
      <c r="IQZ88" s="387"/>
      <c r="IRA88" s="383"/>
      <c r="IRB88" s="384"/>
      <c r="IRC88" s="28"/>
      <c r="IRD88" s="385"/>
      <c r="IRE88" s="396"/>
      <c r="IRF88" s="392"/>
      <c r="IRG88" s="135"/>
      <c r="IRH88" s="135"/>
      <c r="IRI88" s="386"/>
      <c r="IRJ88" s="135"/>
      <c r="IRK88" s="387"/>
      <c r="IRL88" s="387"/>
      <c r="IRM88" s="383"/>
      <c r="IRN88" s="384"/>
      <c r="IRO88" s="28"/>
      <c r="IRP88" s="385"/>
      <c r="IRQ88" s="396"/>
      <c r="IRR88" s="392"/>
      <c r="IRS88" s="135"/>
      <c r="IRT88" s="135"/>
      <c r="IRU88" s="386"/>
      <c r="IRV88" s="135"/>
      <c r="IRW88" s="387"/>
      <c r="IRX88" s="387"/>
      <c r="IRY88" s="383"/>
      <c r="IRZ88" s="384"/>
      <c r="ISA88" s="28"/>
      <c r="ISB88" s="385"/>
      <c r="ISC88" s="396"/>
      <c r="ISD88" s="392"/>
      <c r="ISE88" s="135"/>
      <c r="ISF88" s="135"/>
      <c r="ISG88" s="386"/>
      <c r="ISH88" s="135"/>
      <c r="ISI88" s="387"/>
      <c r="ISJ88" s="387"/>
      <c r="ISK88" s="383"/>
      <c r="ISL88" s="384"/>
      <c r="ISM88" s="28"/>
      <c r="ISN88" s="385"/>
      <c r="ISO88" s="396"/>
      <c r="ISP88" s="392"/>
      <c r="ISQ88" s="135"/>
      <c r="ISR88" s="135"/>
      <c r="ISS88" s="386"/>
      <c r="IST88" s="135"/>
      <c r="ISU88" s="387"/>
      <c r="ISV88" s="387"/>
      <c r="ISW88" s="383"/>
      <c r="ISX88" s="384"/>
      <c r="ISY88" s="28"/>
      <c r="ISZ88" s="385"/>
      <c r="ITA88" s="396"/>
      <c r="ITB88" s="392"/>
      <c r="ITC88" s="135"/>
      <c r="ITD88" s="135"/>
      <c r="ITE88" s="386"/>
      <c r="ITF88" s="135"/>
      <c r="ITG88" s="387"/>
      <c r="ITH88" s="387"/>
      <c r="ITI88" s="383"/>
      <c r="ITJ88" s="384"/>
      <c r="ITK88" s="28"/>
      <c r="ITL88" s="385"/>
      <c r="ITM88" s="396"/>
      <c r="ITN88" s="392"/>
      <c r="ITO88" s="135"/>
      <c r="ITP88" s="135"/>
      <c r="ITQ88" s="386"/>
      <c r="ITR88" s="135"/>
      <c r="ITS88" s="387"/>
      <c r="ITT88" s="387"/>
      <c r="ITU88" s="383"/>
      <c r="ITV88" s="384"/>
      <c r="ITW88" s="28"/>
      <c r="ITX88" s="385"/>
      <c r="ITY88" s="396"/>
      <c r="ITZ88" s="392"/>
      <c r="IUA88" s="135"/>
      <c r="IUB88" s="135"/>
      <c r="IUC88" s="386"/>
      <c r="IUD88" s="135"/>
      <c r="IUE88" s="387"/>
      <c r="IUF88" s="387"/>
      <c r="IUG88" s="383"/>
      <c r="IUH88" s="384"/>
      <c r="IUI88" s="28"/>
      <c r="IUJ88" s="385"/>
      <c r="IUK88" s="396"/>
      <c r="IUL88" s="392"/>
      <c r="IUM88" s="135"/>
      <c r="IUN88" s="135"/>
      <c r="IUO88" s="386"/>
      <c r="IUP88" s="135"/>
      <c r="IUQ88" s="387"/>
      <c r="IUR88" s="387"/>
      <c r="IUS88" s="383"/>
      <c r="IUT88" s="384"/>
      <c r="IUU88" s="28"/>
      <c r="IUV88" s="385"/>
      <c r="IUW88" s="396"/>
      <c r="IUX88" s="392"/>
      <c r="IUY88" s="135"/>
      <c r="IUZ88" s="135"/>
      <c r="IVA88" s="386"/>
      <c r="IVB88" s="135"/>
      <c r="IVC88" s="387"/>
      <c r="IVD88" s="387"/>
      <c r="IVE88" s="383"/>
      <c r="IVF88" s="384"/>
      <c r="IVG88" s="28"/>
      <c r="IVH88" s="385"/>
      <c r="IVI88" s="396"/>
      <c r="IVJ88" s="392"/>
      <c r="IVK88" s="135"/>
      <c r="IVL88" s="135"/>
      <c r="IVM88" s="386"/>
      <c r="IVN88" s="135"/>
      <c r="IVO88" s="387"/>
      <c r="IVP88" s="387"/>
      <c r="IVQ88" s="383"/>
      <c r="IVR88" s="384"/>
      <c r="IVS88" s="28"/>
      <c r="IVT88" s="385"/>
      <c r="IVU88" s="396"/>
      <c r="IVV88" s="392"/>
      <c r="IVW88" s="135"/>
      <c r="IVX88" s="135"/>
      <c r="IVY88" s="386"/>
      <c r="IVZ88" s="135"/>
      <c r="IWA88" s="387"/>
      <c r="IWB88" s="387"/>
      <c r="IWC88" s="383"/>
      <c r="IWD88" s="384"/>
      <c r="IWE88" s="28"/>
      <c r="IWF88" s="385"/>
      <c r="IWG88" s="396"/>
      <c r="IWH88" s="392"/>
      <c r="IWI88" s="135"/>
      <c r="IWJ88" s="135"/>
      <c r="IWK88" s="386"/>
      <c r="IWL88" s="135"/>
      <c r="IWM88" s="387"/>
      <c r="IWN88" s="387"/>
      <c r="IWO88" s="383"/>
      <c r="IWP88" s="384"/>
      <c r="IWQ88" s="28"/>
      <c r="IWR88" s="385"/>
      <c r="IWS88" s="396"/>
      <c r="IWT88" s="392"/>
      <c r="IWU88" s="135"/>
      <c r="IWV88" s="135"/>
      <c r="IWW88" s="386"/>
      <c r="IWX88" s="135"/>
      <c r="IWY88" s="387"/>
      <c r="IWZ88" s="387"/>
      <c r="IXA88" s="383"/>
      <c r="IXB88" s="384"/>
      <c r="IXC88" s="28"/>
      <c r="IXD88" s="385"/>
      <c r="IXE88" s="396"/>
      <c r="IXF88" s="392"/>
      <c r="IXG88" s="135"/>
      <c r="IXH88" s="135"/>
      <c r="IXI88" s="386"/>
      <c r="IXJ88" s="135"/>
      <c r="IXK88" s="387"/>
      <c r="IXL88" s="387"/>
      <c r="IXM88" s="383"/>
      <c r="IXN88" s="384"/>
      <c r="IXO88" s="28"/>
      <c r="IXP88" s="385"/>
      <c r="IXQ88" s="396"/>
      <c r="IXR88" s="392"/>
      <c r="IXS88" s="135"/>
      <c r="IXT88" s="135"/>
      <c r="IXU88" s="386"/>
      <c r="IXV88" s="135"/>
      <c r="IXW88" s="387"/>
      <c r="IXX88" s="387"/>
      <c r="IXY88" s="383"/>
      <c r="IXZ88" s="384"/>
      <c r="IYA88" s="28"/>
      <c r="IYB88" s="385"/>
      <c r="IYC88" s="396"/>
      <c r="IYD88" s="392"/>
      <c r="IYE88" s="135"/>
      <c r="IYF88" s="135"/>
      <c r="IYG88" s="386"/>
      <c r="IYH88" s="135"/>
      <c r="IYI88" s="387"/>
      <c r="IYJ88" s="387"/>
      <c r="IYK88" s="383"/>
      <c r="IYL88" s="384"/>
      <c r="IYM88" s="28"/>
      <c r="IYN88" s="385"/>
      <c r="IYO88" s="396"/>
      <c r="IYP88" s="392"/>
      <c r="IYQ88" s="135"/>
      <c r="IYR88" s="135"/>
      <c r="IYS88" s="386"/>
      <c r="IYT88" s="135"/>
      <c r="IYU88" s="387"/>
      <c r="IYV88" s="387"/>
      <c r="IYW88" s="383"/>
      <c r="IYX88" s="384"/>
      <c r="IYY88" s="28"/>
      <c r="IYZ88" s="385"/>
      <c r="IZA88" s="396"/>
      <c r="IZB88" s="392"/>
      <c r="IZC88" s="135"/>
      <c r="IZD88" s="135"/>
      <c r="IZE88" s="386"/>
      <c r="IZF88" s="135"/>
      <c r="IZG88" s="387"/>
      <c r="IZH88" s="387"/>
      <c r="IZI88" s="383"/>
      <c r="IZJ88" s="384"/>
      <c r="IZK88" s="28"/>
      <c r="IZL88" s="385"/>
      <c r="IZM88" s="396"/>
      <c r="IZN88" s="392"/>
      <c r="IZO88" s="135"/>
      <c r="IZP88" s="135"/>
      <c r="IZQ88" s="386"/>
      <c r="IZR88" s="135"/>
      <c r="IZS88" s="387"/>
      <c r="IZT88" s="387"/>
      <c r="IZU88" s="383"/>
      <c r="IZV88" s="384"/>
      <c r="IZW88" s="28"/>
      <c r="IZX88" s="385"/>
      <c r="IZY88" s="396"/>
      <c r="IZZ88" s="392"/>
      <c r="JAA88" s="135"/>
      <c r="JAB88" s="135"/>
      <c r="JAC88" s="386"/>
      <c r="JAD88" s="135"/>
      <c r="JAE88" s="387"/>
      <c r="JAF88" s="387"/>
      <c r="JAG88" s="383"/>
      <c r="JAH88" s="384"/>
      <c r="JAI88" s="28"/>
      <c r="JAJ88" s="385"/>
      <c r="JAK88" s="396"/>
      <c r="JAL88" s="392"/>
      <c r="JAM88" s="135"/>
      <c r="JAN88" s="135"/>
      <c r="JAO88" s="386"/>
      <c r="JAP88" s="135"/>
      <c r="JAQ88" s="387"/>
      <c r="JAR88" s="387"/>
      <c r="JAS88" s="383"/>
      <c r="JAT88" s="384"/>
      <c r="JAU88" s="28"/>
      <c r="JAV88" s="385"/>
      <c r="JAW88" s="396"/>
      <c r="JAX88" s="392"/>
      <c r="JAY88" s="135"/>
      <c r="JAZ88" s="135"/>
      <c r="JBA88" s="386"/>
      <c r="JBB88" s="135"/>
      <c r="JBC88" s="387"/>
      <c r="JBD88" s="387"/>
      <c r="JBE88" s="383"/>
      <c r="JBF88" s="384"/>
      <c r="JBG88" s="28"/>
      <c r="JBH88" s="385"/>
      <c r="JBI88" s="396"/>
      <c r="JBJ88" s="392"/>
      <c r="JBK88" s="135"/>
      <c r="JBL88" s="135"/>
      <c r="JBM88" s="386"/>
      <c r="JBN88" s="135"/>
      <c r="JBO88" s="387"/>
      <c r="JBP88" s="387"/>
      <c r="JBQ88" s="383"/>
      <c r="JBR88" s="384"/>
      <c r="JBS88" s="28"/>
      <c r="JBT88" s="385"/>
      <c r="JBU88" s="396"/>
      <c r="JBV88" s="392"/>
      <c r="JBW88" s="135"/>
      <c r="JBX88" s="135"/>
      <c r="JBY88" s="386"/>
      <c r="JBZ88" s="135"/>
      <c r="JCA88" s="387"/>
      <c r="JCB88" s="387"/>
      <c r="JCC88" s="383"/>
      <c r="JCD88" s="384"/>
      <c r="JCE88" s="28"/>
      <c r="JCF88" s="385"/>
      <c r="JCG88" s="396"/>
      <c r="JCH88" s="392"/>
      <c r="JCI88" s="135"/>
      <c r="JCJ88" s="135"/>
      <c r="JCK88" s="386"/>
      <c r="JCL88" s="135"/>
      <c r="JCM88" s="387"/>
      <c r="JCN88" s="387"/>
      <c r="JCO88" s="383"/>
      <c r="JCP88" s="384"/>
      <c r="JCQ88" s="28"/>
      <c r="JCR88" s="385"/>
      <c r="JCS88" s="396"/>
      <c r="JCT88" s="392"/>
      <c r="JCU88" s="135"/>
      <c r="JCV88" s="135"/>
      <c r="JCW88" s="386"/>
      <c r="JCX88" s="135"/>
      <c r="JCY88" s="387"/>
      <c r="JCZ88" s="387"/>
      <c r="JDA88" s="383"/>
      <c r="JDB88" s="384"/>
      <c r="JDC88" s="28"/>
      <c r="JDD88" s="385"/>
      <c r="JDE88" s="396"/>
      <c r="JDF88" s="392"/>
      <c r="JDG88" s="135"/>
      <c r="JDH88" s="135"/>
      <c r="JDI88" s="386"/>
      <c r="JDJ88" s="135"/>
      <c r="JDK88" s="387"/>
      <c r="JDL88" s="387"/>
      <c r="JDM88" s="383"/>
      <c r="JDN88" s="384"/>
      <c r="JDO88" s="28"/>
      <c r="JDP88" s="385"/>
      <c r="JDQ88" s="396"/>
      <c r="JDR88" s="392"/>
      <c r="JDS88" s="135"/>
      <c r="JDT88" s="135"/>
      <c r="JDU88" s="386"/>
      <c r="JDV88" s="135"/>
      <c r="JDW88" s="387"/>
      <c r="JDX88" s="387"/>
      <c r="JDY88" s="383"/>
      <c r="JDZ88" s="384"/>
      <c r="JEA88" s="28"/>
      <c r="JEB88" s="385"/>
      <c r="JEC88" s="396"/>
      <c r="JED88" s="392"/>
      <c r="JEE88" s="135"/>
      <c r="JEF88" s="135"/>
      <c r="JEG88" s="386"/>
      <c r="JEH88" s="135"/>
      <c r="JEI88" s="387"/>
      <c r="JEJ88" s="387"/>
      <c r="JEK88" s="383"/>
      <c r="JEL88" s="384"/>
      <c r="JEM88" s="28"/>
      <c r="JEN88" s="385"/>
      <c r="JEO88" s="396"/>
      <c r="JEP88" s="392"/>
      <c r="JEQ88" s="135"/>
      <c r="JER88" s="135"/>
      <c r="JES88" s="386"/>
      <c r="JET88" s="135"/>
      <c r="JEU88" s="387"/>
      <c r="JEV88" s="387"/>
      <c r="JEW88" s="383"/>
      <c r="JEX88" s="384"/>
      <c r="JEY88" s="28"/>
      <c r="JEZ88" s="385"/>
      <c r="JFA88" s="396"/>
      <c r="JFB88" s="392"/>
      <c r="JFC88" s="135"/>
      <c r="JFD88" s="135"/>
      <c r="JFE88" s="386"/>
      <c r="JFF88" s="135"/>
      <c r="JFG88" s="387"/>
      <c r="JFH88" s="387"/>
      <c r="JFI88" s="383"/>
      <c r="JFJ88" s="384"/>
      <c r="JFK88" s="28"/>
      <c r="JFL88" s="385"/>
      <c r="JFM88" s="396"/>
      <c r="JFN88" s="392"/>
      <c r="JFO88" s="135"/>
      <c r="JFP88" s="135"/>
      <c r="JFQ88" s="386"/>
      <c r="JFR88" s="135"/>
      <c r="JFS88" s="387"/>
      <c r="JFT88" s="387"/>
      <c r="JFU88" s="383"/>
      <c r="JFV88" s="384"/>
      <c r="JFW88" s="28"/>
      <c r="JFX88" s="385"/>
      <c r="JFY88" s="396"/>
      <c r="JFZ88" s="392"/>
      <c r="JGA88" s="135"/>
      <c r="JGB88" s="135"/>
      <c r="JGC88" s="386"/>
      <c r="JGD88" s="135"/>
      <c r="JGE88" s="387"/>
      <c r="JGF88" s="387"/>
      <c r="JGG88" s="383"/>
      <c r="JGH88" s="384"/>
      <c r="JGI88" s="28"/>
      <c r="JGJ88" s="385"/>
      <c r="JGK88" s="396"/>
      <c r="JGL88" s="392"/>
      <c r="JGM88" s="135"/>
      <c r="JGN88" s="135"/>
      <c r="JGO88" s="386"/>
      <c r="JGP88" s="135"/>
      <c r="JGQ88" s="387"/>
      <c r="JGR88" s="387"/>
      <c r="JGS88" s="383"/>
      <c r="JGT88" s="384"/>
      <c r="JGU88" s="28"/>
      <c r="JGV88" s="385"/>
      <c r="JGW88" s="396"/>
      <c r="JGX88" s="392"/>
      <c r="JGY88" s="135"/>
      <c r="JGZ88" s="135"/>
      <c r="JHA88" s="386"/>
      <c r="JHB88" s="135"/>
      <c r="JHC88" s="387"/>
      <c r="JHD88" s="387"/>
      <c r="JHE88" s="383"/>
      <c r="JHF88" s="384"/>
      <c r="JHG88" s="28"/>
      <c r="JHH88" s="385"/>
      <c r="JHI88" s="396"/>
      <c r="JHJ88" s="392"/>
      <c r="JHK88" s="135"/>
      <c r="JHL88" s="135"/>
      <c r="JHM88" s="386"/>
      <c r="JHN88" s="135"/>
      <c r="JHO88" s="387"/>
      <c r="JHP88" s="387"/>
      <c r="JHQ88" s="383"/>
      <c r="JHR88" s="384"/>
      <c r="JHS88" s="28"/>
      <c r="JHT88" s="385"/>
      <c r="JHU88" s="396"/>
      <c r="JHV88" s="392"/>
      <c r="JHW88" s="135"/>
      <c r="JHX88" s="135"/>
      <c r="JHY88" s="386"/>
      <c r="JHZ88" s="135"/>
      <c r="JIA88" s="387"/>
      <c r="JIB88" s="387"/>
      <c r="JIC88" s="383"/>
      <c r="JID88" s="384"/>
      <c r="JIE88" s="28"/>
      <c r="JIF88" s="385"/>
      <c r="JIG88" s="396"/>
      <c r="JIH88" s="392"/>
      <c r="JII88" s="135"/>
      <c r="JIJ88" s="135"/>
      <c r="JIK88" s="386"/>
      <c r="JIL88" s="135"/>
      <c r="JIM88" s="387"/>
      <c r="JIN88" s="387"/>
      <c r="JIO88" s="383"/>
      <c r="JIP88" s="384"/>
      <c r="JIQ88" s="28"/>
      <c r="JIR88" s="385"/>
      <c r="JIS88" s="396"/>
      <c r="JIT88" s="392"/>
      <c r="JIU88" s="135"/>
      <c r="JIV88" s="135"/>
      <c r="JIW88" s="386"/>
      <c r="JIX88" s="135"/>
      <c r="JIY88" s="387"/>
      <c r="JIZ88" s="387"/>
      <c r="JJA88" s="383"/>
      <c r="JJB88" s="384"/>
      <c r="JJC88" s="28"/>
      <c r="JJD88" s="385"/>
      <c r="JJE88" s="396"/>
      <c r="JJF88" s="392"/>
      <c r="JJG88" s="135"/>
      <c r="JJH88" s="135"/>
      <c r="JJI88" s="386"/>
      <c r="JJJ88" s="135"/>
      <c r="JJK88" s="387"/>
      <c r="JJL88" s="387"/>
      <c r="JJM88" s="383"/>
      <c r="JJN88" s="384"/>
      <c r="JJO88" s="28"/>
      <c r="JJP88" s="385"/>
      <c r="JJQ88" s="396"/>
      <c r="JJR88" s="392"/>
      <c r="JJS88" s="135"/>
      <c r="JJT88" s="135"/>
      <c r="JJU88" s="386"/>
      <c r="JJV88" s="135"/>
      <c r="JJW88" s="387"/>
      <c r="JJX88" s="387"/>
      <c r="JJY88" s="383"/>
      <c r="JJZ88" s="384"/>
      <c r="JKA88" s="28"/>
      <c r="JKB88" s="385"/>
      <c r="JKC88" s="396"/>
      <c r="JKD88" s="392"/>
      <c r="JKE88" s="135"/>
      <c r="JKF88" s="135"/>
      <c r="JKG88" s="386"/>
      <c r="JKH88" s="135"/>
      <c r="JKI88" s="387"/>
      <c r="JKJ88" s="387"/>
      <c r="JKK88" s="383"/>
      <c r="JKL88" s="384"/>
      <c r="JKM88" s="28"/>
      <c r="JKN88" s="385"/>
      <c r="JKO88" s="396"/>
      <c r="JKP88" s="392"/>
      <c r="JKQ88" s="135"/>
      <c r="JKR88" s="135"/>
      <c r="JKS88" s="386"/>
      <c r="JKT88" s="135"/>
      <c r="JKU88" s="387"/>
      <c r="JKV88" s="387"/>
      <c r="JKW88" s="383"/>
      <c r="JKX88" s="384"/>
      <c r="JKY88" s="28"/>
      <c r="JKZ88" s="385"/>
      <c r="JLA88" s="396"/>
      <c r="JLB88" s="392"/>
      <c r="JLC88" s="135"/>
      <c r="JLD88" s="135"/>
      <c r="JLE88" s="386"/>
      <c r="JLF88" s="135"/>
      <c r="JLG88" s="387"/>
      <c r="JLH88" s="387"/>
      <c r="JLI88" s="383"/>
      <c r="JLJ88" s="384"/>
      <c r="JLK88" s="28"/>
      <c r="JLL88" s="385"/>
      <c r="JLM88" s="396"/>
      <c r="JLN88" s="392"/>
      <c r="JLO88" s="135"/>
      <c r="JLP88" s="135"/>
      <c r="JLQ88" s="386"/>
      <c r="JLR88" s="135"/>
      <c r="JLS88" s="387"/>
      <c r="JLT88" s="387"/>
      <c r="JLU88" s="383"/>
      <c r="JLV88" s="384"/>
      <c r="JLW88" s="28"/>
      <c r="JLX88" s="385"/>
      <c r="JLY88" s="396"/>
      <c r="JLZ88" s="392"/>
      <c r="JMA88" s="135"/>
      <c r="JMB88" s="135"/>
      <c r="JMC88" s="386"/>
      <c r="JMD88" s="135"/>
      <c r="JME88" s="387"/>
      <c r="JMF88" s="387"/>
      <c r="JMG88" s="383"/>
      <c r="JMH88" s="384"/>
      <c r="JMI88" s="28"/>
      <c r="JMJ88" s="385"/>
      <c r="JMK88" s="396"/>
      <c r="JML88" s="392"/>
      <c r="JMM88" s="135"/>
      <c r="JMN88" s="135"/>
      <c r="JMO88" s="386"/>
      <c r="JMP88" s="135"/>
      <c r="JMQ88" s="387"/>
      <c r="JMR88" s="387"/>
      <c r="JMS88" s="383"/>
      <c r="JMT88" s="384"/>
      <c r="JMU88" s="28"/>
      <c r="JMV88" s="385"/>
      <c r="JMW88" s="396"/>
      <c r="JMX88" s="392"/>
      <c r="JMY88" s="135"/>
      <c r="JMZ88" s="135"/>
      <c r="JNA88" s="386"/>
      <c r="JNB88" s="135"/>
      <c r="JNC88" s="387"/>
      <c r="JND88" s="387"/>
      <c r="JNE88" s="383"/>
      <c r="JNF88" s="384"/>
      <c r="JNG88" s="28"/>
      <c r="JNH88" s="385"/>
      <c r="JNI88" s="396"/>
      <c r="JNJ88" s="392"/>
      <c r="JNK88" s="135"/>
      <c r="JNL88" s="135"/>
      <c r="JNM88" s="386"/>
      <c r="JNN88" s="135"/>
      <c r="JNO88" s="387"/>
      <c r="JNP88" s="387"/>
      <c r="JNQ88" s="383"/>
      <c r="JNR88" s="384"/>
      <c r="JNS88" s="28"/>
      <c r="JNT88" s="385"/>
      <c r="JNU88" s="396"/>
      <c r="JNV88" s="392"/>
      <c r="JNW88" s="135"/>
      <c r="JNX88" s="135"/>
      <c r="JNY88" s="386"/>
      <c r="JNZ88" s="135"/>
      <c r="JOA88" s="387"/>
      <c r="JOB88" s="387"/>
      <c r="JOC88" s="383"/>
      <c r="JOD88" s="384"/>
      <c r="JOE88" s="28"/>
      <c r="JOF88" s="385"/>
      <c r="JOG88" s="396"/>
      <c r="JOH88" s="392"/>
      <c r="JOI88" s="135"/>
      <c r="JOJ88" s="135"/>
      <c r="JOK88" s="386"/>
      <c r="JOL88" s="135"/>
      <c r="JOM88" s="387"/>
      <c r="JON88" s="387"/>
      <c r="JOO88" s="383"/>
      <c r="JOP88" s="384"/>
      <c r="JOQ88" s="28"/>
      <c r="JOR88" s="385"/>
      <c r="JOS88" s="396"/>
      <c r="JOT88" s="392"/>
      <c r="JOU88" s="135"/>
      <c r="JOV88" s="135"/>
      <c r="JOW88" s="386"/>
      <c r="JOX88" s="135"/>
      <c r="JOY88" s="387"/>
      <c r="JOZ88" s="387"/>
      <c r="JPA88" s="383"/>
      <c r="JPB88" s="384"/>
      <c r="JPC88" s="28"/>
      <c r="JPD88" s="385"/>
      <c r="JPE88" s="396"/>
      <c r="JPF88" s="392"/>
      <c r="JPG88" s="135"/>
      <c r="JPH88" s="135"/>
      <c r="JPI88" s="386"/>
      <c r="JPJ88" s="135"/>
      <c r="JPK88" s="387"/>
      <c r="JPL88" s="387"/>
      <c r="JPM88" s="383"/>
      <c r="JPN88" s="384"/>
      <c r="JPO88" s="28"/>
      <c r="JPP88" s="385"/>
      <c r="JPQ88" s="396"/>
      <c r="JPR88" s="392"/>
      <c r="JPS88" s="135"/>
      <c r="JPT88" s="135"/>
      <c r="JPU88" s="386"/>
      <c r="JPV88" s="135"/>
      <c r="JPW88" s="387"/>
      <c r="JPX88" s="387"/>
      <c r="JPY88" s="383"/>
      <c r="JPZ88" s="384"/>
      <c r="JQA88" s="28"/>
      <c r="JQB88" s="385"/>
      <c r="JQC88" s="396"/>
      <c r="JQD88" s="392"/>
      <c r="JQE88" s="135"/>
      <c r="JQF88" s="135"/>
      <c r="JQG88" s="386"/>
      <c r="JQH88" s="135"/>
      <c r="JQI88" s="387"/>
      <c r="JQJ88" s="387"/>
      <c r="JQK88" s="383"/>
      <c r="JQL88" s="384"/>
      <c r="JQM88" s="28"/>
      <c r="JQN88" s="385"/>
      <c r="JQO88" s="396"/>
      <c r="JQP88" s="392"/>
      <c r="JQQ88" s="135"/>
      <c r="JQR88" s="135"/>
      <c r="JQS88" s="386"/>
      <c r="JQT88" s="135"/>
      <c r="JQU88" s="387"/>
      <c r="JQV88" s="387"/>
      <c r="JQW88" s="383"/>
      <c r="JQX88" s="384"/>
      <c r="JQY88" s="28"/>
      <c r="JQZ88" s="385"/>
      <c r="JRA88" s="396"/>
      <c r="JRB88" s="392"/>
      <c r="JRC88" s="135"/>
      <c r="JRD88" s="135"/>
      <c r="JRE88" s="386"/>
      <c r="JRF88" s="135"/>
      <c r="JRG88" s="387"/>
      <c r="JRH88" s="387"/>
      <c r="JRI88" s="383"/>
      <c r="JRJ88" s="384"/>
      <c r="JRK88" s="28"/>
      <c r="JRL88" s="385"/>
      <c r="JRM88" s="396"/>
      <c r="JRN88" s="392"/>
      <c r="JRO88" s="135"/>
      <c r="JRP88" s="135"/>
      <c r="JRQ88" s="386"/>
      <c r="JRR88" s="135"/>
      <c r="JRS88" s="387"/>
      <c r="JRT88" s="387"/>
      <c r="JRU88" s="383"/>
      <c r="JRV88" s="384"/>
      <c r="JRW88" s="28"/>
      <c r="JRX88" s="385"/>
      <c r="JRY88" s="396"/>
      <c r="JRZ88" s="392"/>
      <c r="JSA88" s="135"/>
      <c r="JSB88" s="135"/>
      <c r="JSC88" s="386"/>
      <c r="JSD88" s="135"/>
      <c r="JSE88" s="387"/>
      <c r="JSF88" s="387"/>
      <c r="JSG88" s="383"/>
      <c r="JSH88" s="384"/>
      <c r="JSI88" s="28"/>
      <c r="JSJ88" s="385"/>
      <c r="JSK88" s="396"/>
      <c r="JSL88" s="392"/>
      <c r="JSM88" s="135"/>
      <c r="JSN88" s="135"/>
      <c r="JSO88" s="386"/>
      <c r="JSP88" s="135"/>
      <c r="JSQ88" s="387"/>
      <c r="JSR88" s="387"/>
      <c r="JSS88" s="383"/>
      <c r="JST88" s="384"/>
      <c r="JSU88" s="28"/>
      <c r="JSV88" s="385"/>
      <c r="JSW88" s="396"/>
      <c r="JSX88" s="392"/>
      <c r="JSY88" s="135"/>
      <c r="JSZ88" s="135"/>
      <c r="JTA88" s="386"/>
      <c r="JTB88" s="135"/>
      <c r="JTC88" s="387"/>
      <c r="JTD88" s="387"/>
      <c r="JTE88" s="383"/>
      <c r="JTF88" s="384"/>
      <c r="JTG88" s="28"/>
      <c r="JTH88" s="385"/>
      <c r="JTI88" s="396"/>
      <c r="JTJ88" s="392"/>
      <c r="JTK88" s="135"/>
      <c r="JTL88" s="135"/>
      <c r="JTM88" s="386"/>
      <c r="JTN88" s="135"/>
      <c r="JTO88" s="387"/>
      <c r="JTP88" s="387"/>
      <c r="JTQ88" s="383"/>
      <c r="JTR88" s="384"/>
      <c r="JTS88" s="28"/>
      <c r="JTT88" s="385"/>
      <c r="JTU88" s="396"/>
      <c r="JTV88" s="392"/>
      <c r="JTW88" s="135"/>
      <c r="JTX88" s="135"/>
      <c r="JTY88" s="386"/>
      <c r="JTZ88" s="135"/>
      <c r="JUA88" s="387"/>
      <c r="JUB88" s="387"/>
      <c r="JUC88" s="383"/>
      <c r="JUD88" s="384"/>
      <c r="JUE88" s="28"/>
      <c r="JUF88" s="385"/>
      <c r="JUG88" s="396"/>
      <c r="JUH88" s="392"/>
      <c r="JUI88" s="135"/>
      <c r="JUJ88" s="135"/>
      <c r="JUK88" s="386"/>
      <c r="JUL88" s="135"/>
      <c r="JUM88" s="387"/>
      <c r="JUN88" s="387"/>
      <c r="JUO88" s="383"/>
      <c r="JUP88" s="384"/>
      <c r="JUQ88" s="28"/>
      <c r="JUR88" s="385"/>
      <c r="JUS88" s="396"/>
      <c r="JUT88" s="392"/>
      <c r="JUU88" s="135"/>
      <c r="JUV88" s="135"/>
      <c r="JUW88" s="386"/>
      <c r="JUX88" s="135"/>
      <c r="JUY88" s="387"/>
      <c r="JUZ88" s="387"/>
      <c r="JVA88" s="383"/>
      <c r="JVB88" s="384"/>
      <c r="JVC88" s="28"/>
      <c r="JVD88" s="385"/>
      <c r="JVE88" s="396"/>
      <c r="JVF88" s="392"/>
      <c r="JVG88" s="135"/>
      <c r="JVH88" s="135"/>
      <c r="JVI88" s="386"/>
      <c r="JVJ88" s="135"/>
      <c r="JVK88" s="387"/>
      <c r="JVL88" s="387"/>
      <c r="JVM88" s="383"/>
      <c r="JVN88" s="384"/>
      <c r="JVO88" s="28"/>
      <c r="JVP88" s="385"/>
      <c r="JVQ88" s="396"/>
      <c r="JVR88" s="392"/>
      <c r="JVS88" s="135"/>
      <c r="JVT88" s="135"/>
      <c r="JVU88" s="386"/>
      <c r="JVV88" s="135"/>
      <c r="JVW88" s="387"/>
      <c r="JVX88" s="387"/>
      <c r="JVY88" s="383"/>
      <c r="JVZ88" s="384"/>
      <c r="JWA88" s="28"/>
      <c r="JWB88" s="385"/>
      <c r="JWC88" s="396"/>
      <c r="JWD88" s="392"/>
      <c r="JWE88" s="135"/>
      <c r="JWF88" s="135"/>
      <c r="JWG88" s="386"/>
      <c r="JWH88" s="135"/>
      <c r="JWI88" s="387"/>
      <c r="JWJ88" s="387"/>
      <c r="JWK88" s="383"/>
      <c r="JWL88" s="384"/>
      <c r="JWM88" s="28"/>
      <c r="JWN88" s="385"/>
      <c r="JWO88" s="396"/>
      <c r="JWP88" s="392"/>
      <c r="JWQ88" s="135"/>
      <c r="JWR88" s="135"/>
      <c r="JWS88" s="386"/>
      <c r="JWT88" s="135"/>
      <c r="JWU88" s="387"/>
      <c r="JWV88" s="387"/>
      <c r="JWW88" s="383"/>
      <c r="JWX88" s="384"/>
      <c r="JWY88" s="28"/>
      <c r="JWZ88" s="385"/>
      <c r="JXA88" s="396"/>
      <c r="JXB88" s="392"/>
      <c r="JXC88" s="135"/>
      <c r="JXD88" s="135"/>
      <c r="JXE88" s="386"/>
      <c r="JXF88" s="135"/>
      <c r="JXG88" s="387"/>
      <c r="JXH88" s="387"/>
      <c r="JXI88" s="383"/>
      <c r="JXJ88" s="384"/>
      <c r="JXK88" s="28"/>
      <c r="JXL88" s="385"/>
      <c r="JXM88" s="396"/>
      <c r="JXN88" s="392"/>
      <c r="JXO88" s="135"/>
      <c r="JXP88" s="135"/>
      <c r="JXQ88" s="386"/>
      <c r="JXR88" s="135"/>
      <c r="JXS88" s="387"/>
      <c r="JXT88" s="387"/>
      <c r="JXU88" s="383"/>
      <c r="JXV88" s="384"/>
      <c r="JXW88" s="28"/>
      <c r="JXX88" s="385"/>
      <c r="JXY88" s="396"/>
      <c r="JXZ88" s="392"/>
      <c r="JYA88" s="135"/>
      <c r="JYB88" s="135"/>
      <c r="JYC88" s="386"/>
      <c r="JYD88" s="135"/>
      <c r="JYE88" s="387"/>
      <c r="JYF88" s="387"/>
      <c r="JYG88" s="383"/>
      <c r="JYH88" s="384"/>
      <c r="JYI88" s="28"/>
      <c r="JYJ88" s="385"/>
      <c r="JYK88" s="396"/>
      <c r="JYL88" s="392"/>
      <c r="JYM88" s="135"/>
      <c r="JYN88" s="135"/>
      <c r="JYO88" s="386"/>
      <c r="JYP88" s="135"/>
      <c r="JYQ88" s="387"/>
      <c r="JYR88" s="387"/>
      <c r="JYS88" s="383"/>
      <c r="JYT88" s="384"/>
      <c r="JYU88" s="28"/>
      <c r="JYV88" s="385"/>
      <c r="JYW88" s="396"/>
      <c r="JYX88" s="392"/>
      <c r="JYY88" s="135"/>
      <c r="JYZ88" s="135"/>
      <c r="JZA88" s="386"/>
      <c r="JZB88" s="135"/>
      <c r="JZC88" s="387"/>
      <c r="JZD88" s="387"/>
      <c r="JZE88" s="383"/>
      <c r="JZF88" s="384"/>
      <c r="JZG88" s="28"/>
      <c r="JZH88" s="385"/>
      <c r="JZI88" s="396"/>
      <c r="JZJ88" s="392"/>
      <c r="JZK88" s="135"/>
      <c r="JZL88" s="135"/>
      <c r="JZM88" s="386"/>
      <c r="JZN88" s="135"/>
      <c r="JZO88" s="387"/>
      <c r="JZP88" s="387"/>
      <c r="JZQ88" s="383"/>
      <c r="JZR88" s="384"/>
      <c r="JZS88" s="28"/>
      <c r="JZT88" s="385"/>
      <c r="JZU88" s="396"/>
      <c r="JZV88" s="392"/>
      <c r="JZW88" s="135"/>
      <c r="JZX88" s="135"/>
      <c r="JZY88" s="386"/>
      <c r="JZZ88" s="135"/>
      <c r="KAA88" s="387"/>
      <c r="KAB88" s="387"/>
      <c r="KAC88" s="383"/>
      <c r="KAD88" s="384"/>
      <c r="KAE88" s="28"/>
      <c r="KAF88" s="385"/>
      <c r="KAG88" s="396"/>
      <c r="KAH88" s="392"/>
      <c r="KAI88" s="135"/>
      <c r="KAJ88" s="135"/>
      <c r="KAK88" s="386"/>
      <c r="KAL88" s="135"/>
      <c r="KAM88" s="387"/>
      <c r="KAN88" s="387"/>
      <c r="KAO88" s="383"/>
      <c r="KAP88" s="384"/>
      <c r="KAQ88" s="28"/>
      <c r="KAR88" s="385"/>
      <c r="KAS88" s="396"/>
      <c r="KAT88" s="392"/>
      <c r="KAU88" s="135"/>
      <c r="KAV88" s="135"/>
      <c r="KAW88" s="386"/>
      <c r="KAX88" s="135"/>
      <c r="KAY88" s="387"/>
      <c r="KAZ88" s="387"/>
      <c r="KBA88" s="383"/>
      <c r="KBB88" s="384"/>
      <c r="KBC88" s="28"/>
      <c r="KBD88" s="385"/>
      <c r="KBE88" s="396"/>
      <c r="KBF88" s="392"/>
      <c r="KBG88" s="135"/>
      <c r="KBH88" s="135"/>
      <c r="KBI88" s="386"/>
      <c r="KBJ88" s="135"/>
      <c r="KBK88" s="387"/>
      <c r="KBL88" s="387"/>
      <c r="KBM88" s="383"/>
      <c r="KBN88" s="384"/>
      <c r="KBO88" s="28"/>
      <c r="KBP88" s="385"/>
      <c r="KBQ88" s="396"/>
      <c r="KBR88" s="392"/>
      <c r="KBS88" s="135"/>
      <c r="KBT88" s="135"/>
      <c r="KBU88" s="386"/>
      <c r="KBV88" s="135"/>
      <c r="KBW88" s="387"/>
      <c r="KBX88" s="387"/>
      <c r="KBY88" s="383"/>
      <c r="KBZ88" s="384"/>
      <c r="KCA88" s="28"/>
      <c r="KCB88" s="385"/>
      <c r="KCC88" s="396"/>
      <c r="KCD88" s="392"/>
      <c r="KCE88" s="135"/>
      <c r="KCF88" s="135"/>
      <c r="KCG88" s="386"/>
      <c r="KCH88" s="135"/>
      <c r="KCI88" s="387"/>
      <c r="KCJ88" s="387"/>
      <c r="KCK88" s="383"/>
      <c r="KCL88" s="384"/>
      <c r="KCM88" s="28"/>
      <c r="KCN88" s="385"/>
      <c r="KCO88" s="396"/>
      <c r="KCP88" s="392"/>
      <c r="KCQ88" s="135"/>
      <c r="KCR88" s="135"/>
      <c r="KCS88" s="386"/>
      <c r="KCT88" s="135"/>
      <c r="KCU88" s="387"/>
      <c r="KCV88" s="387"/>
      <c r="KCW88" s="383"/>
      <c r="KCX88" s="384"/>
      <c r="KCY88" s="28"/>
      <c r="KCZ88" s="385"/>
      <c r="KDA88" s="396"/>
      <c r="KDB88" s="392"/>
      <c r="KDC88" s="135"/>
      <c r="KDD88" s="135"/>
      <c r="KDE88" s="386"/>
      <c r="KDF88" s="135"/>
      <c r="KDG88" s="387"/>
      <c r="KDH88" s="387"/>
      <c r="KDI88" s="383"/>
      <c r="KDJ88" s="384"/>
      <c r="KDK88" s="28"/>
      <c r="KDL88" s="385"/>
      <c r="KDM88" s="396"/>
      <c r="KDN88" s="392"/>
      <c r="KDO88" s="135"/>
      <c r="KDP88" s="135"/>
      <c r="KDQ88" s="386"/>
      <c r="KDR88" s="135"/>
      <c r="KDS88" s="387"/>
      <c r="KDT88" s="387"/>
      <c r="KDU88" s="383"/>
      <c r="KDV88" s="384"/>
      <c r="KDW88" s="28"/>
      <c r="KDX88" s="385"/>
      <c r="KDY88" s="396"/>
      <c r="KDZ88" s="392"/>
      <c r="KEA88" s="135"/>
      <c r="KEB88" s="135"/>
      <c r="KEC88" s="386"/>
      <c r="KED88" s="135"/>
      <c r="KEE88" s="387"/>
      <c r="KEF88" s="387"/>
      <c r="KEG88" s="383"/>
      <c r="KEH88" s="384"/>
      <c r="KEI88" s="28"/>
      <c r="KEJ88" s="385"/>
      <c r="KEK88" s="396"/>
      <c r="KEL88" s="392"/>
      <c r="KEM88" s="135"/>
      <c r="KEN88" s="135"/>
      <c r="KEO88" s="386"/>
      <c r="KEP88" s="135"/>
      <c r="KEQ88" s="387"/>
      <c r="KER88" s="387"/>
      <c r="KES88" s="383"/>
      <c r="KET88" s="384"/>
      <c r="KEU88" s="28"/>
      <c r="KEV88" s="385"/>
      <c r="KEW88" s="396"/>
      <c r="KEX88" s="392"/>
      <c r="KEY88" s="135"/>
      <c r="KEZ88" s="135"/>
      <c r="KFA88" s="386"/>
      <c r="KFB88" s="135"/>
      <c r="KFC88" s="387"/>
      <c r="KFD88" s="387"/>
      <c r="KFE88" s="383"/>
      <c r="KFF88" s="384"/>
      <c r="KFG88" s="28"/>
      <c r="KFH88" s="385"/>
      <c r="KFI88" s="396"/>
      <c r="KFJ88" s="392"/>
      <c r="KFK88" s="135"/>
      <c r="KFL88" s="135"/>
      <c r="KFM88" s="386"/>
      <c r="KFN88" s="135"/>
      <c r="KFO88" s="387"/>
      <c r="KFP88" s="387"/>
      <c r="KFQ88" s="383"/>
      <c r="KFR88" s="384"/>
      <c r="KFS88" s="28"/>
      <c r="KFT88" s="385"/>
      <c r="KFU88" s="396"/>
      <c r="KFV88" s="392"/>
      <c r="KFW88" s="135"/>
      <c r="KFX88" s="135"/>
      <c r="KFY88" s="386"/>
      <c r="KFZ88" s="135"/>
      <c r="KGA88" s="387"/>
      <c r="KGB88" s="387"/>
      <c r="KGC88" s="383"/>
      <c r="KGD88" s="384"/>
      <c r="KGE88" s="28"/>
      <c r="KGF88" s="385"/>
      <c r="KGG88" s="396"/>
      <c r="KGH88" s="392"/>
      <c r="KGI88" s="135"/>
      <c r="KGJ88" s="135"/>
      <c r="KGK88" s="386"/>
      <c r="KGL88" s="135"/>
      <c r="KGM88" s="387"/>
      <c r="KGN88" s="387"/>
      <c r="KGO88" s="383"/>
      <c r="KGP88" s="384"/>
      <c r="KGQ88" s="28"/>
      <c r="KGR88" s="385"/>
      <c r="KGS88" s="396"/>
      <c r="KGT88" s="392"/>
      <c r="KGU88" s="135"/>
      <c r="KGV88" s="135"/>
      <c r="KGW88" s="386"/>
      <c r="KGX88" s="135"/>
      <c r="KGY88" s="387"/>
      <c r="KGZ88" s="387"/>
      <c r="KHA88" s="383"/>
      <c r="KHB88" s="384"/>
      <c r="KHC88" s="28"/>
      <c r="KHD88" s="385"/>
      <c r="KHE88" s="396"/>
      <c r="KHF88" s="392"/>
      <c r="KHG88" s="135"/>
      <c r="KHH88" s="135"/>
      <c r="KHI88" s="386"/>
      <c r="KHJ88" s="135"/>
      <c r="KHK88" s="387"/>
      <c r="KHL88" s="387"/>
      <c r="KHM88" s="383"/>
      <c r="KHN88" s="384"/>
      <c r="KHO88" s="28"/>
      <c r="KHP88" s="385"/>
      <c r="KHQ88" s="396"/>
      <c r="KHR88" s="392"/>
      <c r="KHS88" s="135"/>
      <c r="KHT88" s="135"/>
      <c r="KHU88" s="386"/>
      <c r="KHV88" s="135"/>
      <c r="KHW88" s="387"/>
      <c r="KHX88" s="387"/>
      <c r="KHY88" s="383"/>
      <c r="KHZ88" s="384"/>
      <c r="KIA88" s="28"/>
      <c r="KIB88" s="385"/>
      <c r="KIC88" s="396"/>
      <c r="KID88" s="392"/>
      <c r="KIE88" s="135"/>
      <c r="KIF88" s="135"/>
      <c r="KIG88" s="386"/>
      <c r="KIH88" s="135"/>
      <c r="KII88" s="387"/>
      <c r="KIJ88" s="387"/>
      <c r="KIK88" s="383"/>
      <c r="KIL88" s="384"/>
      <c r="KIM88" s="28"/>
      <c r="KIN88" s="385"/>
      <c r="KIO88" s="396"/>
      <c r="KIP88" s="392"/>
      <c r="KIQ88" s="135"/>
      <c r="KIR88" s="135"/>
      <c r="KIS88" s="386"/>
      <c r="KIT88" s="135"/>
      <c r="KIU88" s="387"/>
      <c r="KIV88" s="387"/>
      <c r="KIW88" s="383"/>
      <c r="KIX88" s="384"/>
      <c r="KIY88" s="28"/>
      <c r="KIZ88" s="385"/>
      <c r="KJA88" s="396"/>
      <c r="KJB88" s="392"/>
      <c r="KJC88" s="135"/>
      <c r="KJD88" s="135"/>
      <c r="KJE88" s="386"/>
      <c r="KJF88" s="135"/>
      <c r="KJG88" s="387"/>
      <c r="KJH88" s="387"/>
      <c r="KJI88" s="383"/>
      <c r="KJJ88" s="384"/>
      <c r="KJK88" s="28"/>
      <c r="KJL88" s="385"/>
      <c r="KJM88" s="396"/>
      <c r="KJN88" s="392"/>
      <c r="KJO88" s="135"/>
      <c r="KJP88" s="135"/>
      <c r="KJQ88" s="386"/>
      <c r="KJR88" s="135"/>
      <c r="KJS88" s="387"/>
      <c r="KJT88" s="387"/>
      <c r="KJU88" s="383"/>
      <c r="KJV88" s="384"/>
      <c r="KJW88" s="28"/>
      <c r="KJX88" s="385"/>
      <c r="KJY88" s="396"/>
      <c r="KJZ88" s="392"/>
      <c r="KKA88" s="135"/>
      <c r="KKB88" s="135"/>
      <c r="KKC88" s="386"/>
      <c r="KKD88" s="135"/>
      <c r="KKE88" s="387"/>
      <c r="KKF88" s="387"/>
      <c r="KKG88" s="383"/>
      <c r="KKH88" s="384"/>
      <c r="KKI88" s="28"/>
      <c r="KKJ88" s="385"/>
      <c r="KKK88" s="396"/>
      <c r="KKL88" s="392"/>
      <c r="KKM88" s="135"/>
      <c r="KKN88" s="135"/>
      <c r="KKO88" s="386"/>
      <c r="KKP88" s="135"/>
      <c r="KKQ88" s="387"/>
      <c r="KKR88" s="387"/>
      <c r="KKS88" s="383"/>
      <c r="KKT88" s="384"/>
      <c r="KKU88" s="28"/>
      <c r="KKV88" s="385"/>
      <c r="KKW88" s="396"/>
      <c r="KKX88" s="392"/>
      <c r="KKY88" s="135"/>
      <c r="KKZ88" s="135"/>
      <c r="KLA88" s="386"/>
      <c r="KLB88" s="135"/>
      <c r="KLC88" s="387"/>
      <c r="KLD88" s="387"/>
      <c r="KLE88" s="383"/>
      <c r="KLF88" s="384"/>
      <c r="KLG88" s="28"/>
      <c r="KLH88" s="385"/>
      <c r="KLI88" s="396"/>
      <c r="KLJ88" s="392"/>
      <c r="KLK88" s="135"/>
      <c r="KLL88" s="135"/>
      <c r="KLM88" s="386"/>
      <c r="KLN88" s="135"/>
      <c r="KLO88" s="387"/>
      <c r="KLP88" s="387"/>
      <c r="KLQ88" s="383"/>
      <c r="KLR88" s="384"/>
      <c r="KLS88" s="28"/>
      <c r="KLT88" s="385"/>
      <c r="KLU88" s="396"/>
      <c r="KLV88" s="392"/>
      <c r="KLW88" s="135"/>
      <c r="KLX88" s="135"/>
      <c r="KLY88" s="386"/>
      <c r="KLZ88" s="135"/>
      <c r="KMA88" s="387"/>
      <c r="KMB88" s="387"/>
      <c r="KMC88" s="383"/>
      <c r="KMD88" s="384"/>
      <c r="KME88" s="28"/>
      <c r="KMF88" s="385"/>
      <c r="KMG88" s="396"/>
      <c r="KMH88" s="392"/>
      <c r="KMI88" s="135"/>
      <c r="KMJ88" s="135"/>
      <c r="KMK88" s="386"/>
      <c r="KML88" s="135"/>
      <c r="KMM88" s="387"/>
      <c r="KMN88" s="387"/>
      <c r="KMO88" s="383"/>
      <c r="KMP88" s="384"/>
      <c r="KMQ88" s="28"/>
      <c r="KMR88" s="385"/>
      <c r="KMS88" s="396"/>
      <c r="KMT88" s="392"/>
      <c r="KMU88" s="135"/>
      <c r="KMV88" s="135"/>
      <c r="KMW88" s="386"/>
      <c r="KMX88" s="135"/>
      <c r="KMY88" s="387"/>
      <c r="KMZ88" s="387"/>
      <c r="KNA88" s="383"/>
      <c r="KNB88" s="384"/>
      <c r="KNC88" s="28"/>
      <c r="KND88" s="385"/>
      <c r="KNE88" s="396"/>
      <c r="KNF88" s="392"/>
      <c r="KNG88" s="135"/>
      <c r="KNH88" s="135"/>
      <c r="KNI88" s="386"/>
      <c r="KNJ88" s="135"/>
      <c r="KNK88" s="387"/>
      <c r="KNL88" s="387"/>
      <c r="KNM88" s="383"/>
      <c r="KNN88" s="384"/>
      <c r="KNO88" s="28"/>
      <c r="KNP88" s="385"/>
      <c r="KNQ88" s="396"/>
      <c r="KNR88" s="392"/>
      <c r="KNS88" s="135"/>
      <c r="KNT88" s="135"/>
      <c r="KNU88" s="386"/>
      <c r="KNV88" s="135"/>
      <c r="KNW88" s="387"/>
      <c r="KNX88" s="387"/>
      <c r="KNY88" s="383"/>
      <c r="KNZ88" s="384"/>
      <c r="KOA88" s="28"/>
      <c r="KOB88" s="385"/>
      <c r="KOC88" s="396"/>
      <c r="KOD88" s="392"/>
      <c r="KOE88" s="135"/>
      <c r="KOF88" s="135"/>
      <c r="KOG88" s="386"/>
      <c r="KOH88" s="135"/>
      <c r="KOI88" s="387"/>
      <c r="KOJ88" s="387"/>
      <c r="KOK88" s="383"/>
      <c r="KOL88" s="384"/>
      <c r="KOM88" s="28"/>
      <c r="KON88" s="385"/>
      <c r="KOO88" s="396"/>
      <c r="KOP88" s="392"/>
      <c r="KOQ88" s="135"/>
      <c r="KOR88" s="135"/>
      <c r="KOS88" s="386"/>
      <c r="KOT88" s="135"/>
      <c r="KOU88" s="387"/>
      <c r="KOV88" s="387"/>
      <c r="KOW88" s="383"/>
      <c r="KOX88" s="384"/>
      <c r="KOY88" s="28"/>
      <c r="KOZ88" s="385"/>
      <c r="KPA88" s="396"/>
      <c r="KPB88" s="392"/>
      <c r="KPC88" s="135"/>
      <c r="KPD88" s="135"/>
      <c r="KPE88" s="386"/>
      <c r="KPF88" s="135"/>
      <c r="KPG88" s="387"/>
      <c r="KPH88" s="387"/>
      <c r="KPI88" s="383"/>
      <c r="KPJ88" s="384"/>
      <c r="KPK88" s="28"/>
      <c r="KPL88" s="385"/>
      <c r="KPM88" s="396"/>
      <c r="KPN88" s="392"/>
      <c r="KPO88" s="135"/>
      <c r="KPP88" s="135"/>
      <c r="KPQ88" s="386"/>
      <c r="KPR88" s="135"/>
      <c r="KPS88" s="387"/>
      <c r="KPT88" s="387"/>
      <c r="KPU88" s="383"/>
      <c r="KPV88" s="384"/>
      <c r="KPW88" s="28"/>
      <c r="KPX88" s="385"/>
      <c r="KPY88" s="396"/>
      <c r="KPZ88" s="392"/>
      <c r="KQA88" s="135"/>
      <c r="KQB88" s="135"/>
      <c r="KQC88" s="386"/>
      <c r="KQD88" s="135"/>
      <c r="KQE88" s="387"/>
      <c r="KQF88" s="387"/>
      <c r="KQG88" s="383"/>
      <c r="KQH88" s="384"/>
      <c r="KQI88" s="28"/>
      <c r="KQJ88" s="385"/>
      <c r="KQK88" s="396"/>
      <c r="KQL88" s="392"/>
      <c r="KQM88" s="135"/>
      <c r="KQN88" s="135"/>
      <c r="KQO88" s="386"/>
      <c r="KQP88" s="135"/>
      <c r="KQQ88" s="387"/>
      <c r="KQR88" s="387"/>
      <c r="KQS88" s="383"/>
      <c r="KQT88" s="384"/>
      <c r="KQU88" s="28"/>
      <c r="KQV88" s="385"/>
      <c r="KQW88" s="396"/>
      <c r="KQX88" s="392"/>
      <c r="KQY88" s="135"/>
      <c r="KQZ88" s="135"/>
      <c r="KRA88" s="386"/>
      <c r="KRB88" s="135"/>
      <c r="KRC88" s="387"/>
      <c r="KRD88" s="387"/>
      <c r="KRE88" s="383"/>
      <c r="KRF88" s="384"/>
      <c r="KRG88" s="28"/>
      <c r="KRH88" s="385"/>
      <c r="KRI88" s="396"/>
      <c r="KRJ88" s="392"/>
      <c r="KRK88" s="135"/>
      <c r="KRL88" s="135"/>
      <c r="KRM88" s="386"/>
      <c r="KRN88" s="135"/>
      <c r="KRO88" s="387"/>
      <c r="KRP88" s="387"/>
      <c r="KRQ88" s="383"/>
      <c r="KRR88" s="384"/>
      <c r="KRS88" s="28"/>
      <c r="KRT88" s="385"/>
      <c r="KRU88" s="396"/>
      <c r="KRV88" s="392"/>
      <c r="KRW88" s="135"/>
      <c r="KRX88" s="135"/>
      <c r="KRY88" s="386"/>
      <c r="KRZ88" s="135"/>
      <c r="KSA88" s="387"/>
      <c r="KSB88" s="387"/>
      <c r="KSC88" s="383"/>
      <c r="KSD88" s="384"/>
      <c r="KSE88" s="28"/>
      <c r="KSF88" s="385"/>
      <c r="KSG88" s="396"/>
      <c r="KSH88" s="392"/>
      <c r="KSI88" s="135"/>
      <c r="KSJ88" s="135"/>
      <c r="KSK88" s="386"/>
      <c r="KSL88" s="135"/>
      <c r="KSM88" s="387"/>
      <c r="KSN88" s="387"/>
      <c r="KSO88" s="383"/>
      <c r="KSP88" s="384"/>
      <c r="KSQ88" s="28"/>
      <c r="KSR88" s="385"/>
      <c r="KSS88" s="396"/>
      <c r="KST88" s="392"/>
      <c r="KSU88" s="135"/>
      <c r="KSV88" s="135"/>
      <c r="KSW88" s="386"/>
      <c r="KSX88" s="135"/>
      <c r="KSY88" s="387"/>
      <c r="KSZ88" s="387"/>
      <c r="KTA88" s="383"/>
      <c r="KTB88" s="384"/>
      <c r="KTC88" s="28"/>
      <c r="KTD88" s="385"/>
      <c r="KTE88" s="396"/>
      <c r="KTF88" s="392"/>
      <c r="KTG88" s="135"/>
      <c r="KTH88" s="135"/>
      <c r="KTI88" s="386"/>
      <c r="KTJ88" s="135"/>
      <c r="KTK88" s="387"/>
      <c r="KTL88" s="387"/>
      <c r="KTM88" s="383"/>
      <c r="KTN88" s="384"/>
      <c r="KTO88" s="28"/>
      <c r="KTP88" s="385"/>
      <c r="KTQ88" s="396"/>
      <c r="KTR88" s="392"/>
      <c r="KTS88" s="135"/>
      <c r="KTT88" s="135"/>
      <c r="KTU88" s="386"/>
      <c r="KTV88" s="135"/>
      <c r="KTW88" s="387"/>
      <c r="KTX88" s="387"/>
      <c r="KTY88" s="383"/>
      <c r="KTZ88" s="384"/>
      <c r="KUA88" s="28"/>
      <c r="KUB88" s="385"/>
      <c r="KUC88" s="396"/>
      <c r="KUD88" s="392"/>
      <c r="KUE88" s="135"/>
      <c r="KUF88" s="135"/>
      <c r="KUG88" s="386"/>
      <c r="KUH88" s="135"/>
      <c r="KUI88" s="387"/>
      <c r="KUJ88" s="387"/>
      <c r="KUK88" s="383"/>
      <c r="KUL88" s="384"/>
      <c r="KUM88" s="28"/>
      <c r="KUN88" s="385"/>
      <c r="KUO88" s="396"/>
      <c r="KUP88" s="392"/>
      <c r="KUQ88" s="135"/>
      <c r="KUR88" s="135"/>
      <c r="KUS88" s="386"/>
      <c r="KUT88" s="135"/>
      <c r="KUU88" s="387"/>
      <c r="KUV88" s="387"/>
      <c r="KUW88" s="383"/>
      <c r="KUX88" s="384"/>
      <c r="KUY88" s="28"/>
      <c r="KUZ88" s="385"/>
      <c r="KVA88" s="396"/>
      <c r="KVB88" s="392"/>
      <c r="KVC88" s="135"/>
      <c r="KVD88" s="135"/>
      <c r="KVE88" s="386"/>
      <c r="KVF88" s="135"/>
      <c r="KVG88" s="387"/>
      <c r="KVH88" s="387"/>
      <c r="KVI88" s="383"/>
      <c r="KVJ88" s="384"/>
      <c r="KVK88" s="28"/>
      <c r="KVL88" s="385"/>
      <c r="KVM88" s="396"/>
      <c r="KVN88" s="392"/>
      <c r="KVO88" s="135"/>
      <c r="KVP88" s="135"/>
      <c r="KVQ88" s="386"/>
      <c r="KVR88" s="135"/>
      <c r="KVS88" s="387"/>
      <c r="KVT88" s="387"/>
      <c r="KVU88" s="383"/>
      <c r="KVV88" s="384"/>
      <c r="KVW88" s="28"/>
      <c r="KVX88" s="385"/>
      <c r="KVY88" s="396"/>
      <c r="KVZ88" s="392"/>
      <c r="KWA88" s="135"/>
      <c r="KWB88" s="135"/>
      <c r="KWC88" s="386"/>
      <c r="KWD88" s="135"/>
      <c r="KWE88" s="387"/>
      <c r="KWF88" s="387"/>
      <c r="KWG88" s="383"/>
      <c r="KWH88" s="384"/>
      <c r="KWI88" s="28"/>
      <c r="KWJ88" s="385"/>
      <c r="KWK88" s="396"/>
      <c r="KWL88" s="392"/>
      <c r="KWM88" s="135"/>
      <c r="KWN88" s="135"/>
      <c r="KWO88" s="386"/>
      <c r="KWP88" s="135"/>
      <c r="KWQ88" s="387"/>
      <c r="KWR88" s="387"/>
      <c r="KWS88" s="383"/>
      <c r="KWT88" s="384"/>
      <c r="KWU88" s="28"/>
      <c r="KWV88" s="385"/>
      <c r="KWW88" s="396"/>
      <c r="KWX88" s="392"/>
      <c r="KWY88" s="135"/>
      <c r="KWZ88" s="135"/>
      <c r="KXA88" s="386"/>
      <c r="KXB88" s="135"/>
      <c r="KXC88" s="387"/>
      <c r="KXD88" s="387"/>
      <c r="KXE88" s="383"/>
      <c r="KXF88" s="384"/>
      <c r="KXG88" s="28"/>
      <c r="KXH88" s="385"/>
      <c r="KXI88" s="396"/>
      <c r="KXJ88" s="392"/>
      <c r="KXK88" s="135"/>
      <c r="KXL88" s="135"/>
      <c r="KXM88" s="386"/>
      <c r="KXN88" s="135"/>
      <c r="KXO88" s="387"/>
      <c r="KXP88" s="387"/>
      <c r="KXQ88" s="383"/>
      <c r="KXR88" s="384"/>
      <c r="KXS88" s="28"/>
      <c r="KXT88" s="385"/>
      <c r="KXU88" s="396"/>
      <c r="KXV88" s="392"/>
      <c r="KXW88" s="135"/>
      <c r="KXX88" s="135"/>
      <c r="KXY88" s="386"/>
      <c r="KXZ88" s="135"/>
      <c r="KYA88" s="387"/>
      <c r="KYB88" s="387"/>
      <c r="KYC88" s="383"/>
      <c r="KYD88" s="384"/>
      <c r="KYE88" s="28"/>
      <c r="KYF88" s="385"/>
      <c r="KYG88" s="396"/>
      <c r="KYH88" s="392"/>
      <c r="KYI88" s="135"/>
      <c r="KYJ88" s="135"/>
      <c r="KYK88" s="386"/>
      <c r="KYL88" s="135"/>
      <c r="KYM88" s="387"/>
      <c r="KYN88" s="387"/>
      <c r="KYO88" s="383"/>
      <c r="KYP88" s="384"/>
      <c r="KYQ88" s="28"/>
      <c r="KYR88" s="385"/>
      <c r="KYS88" s="396"/>
      <c r="KYT88" s="392"/>
      <c r="KYU88" s="135"/>
      <c r="KYV88" s="135"/>
      <c r="KYW88" s="386"/>
      <c r="KYX88" s="135"/>
      <c r="KYY88" s="387"/>
      <c r="KYZ88" s="387"/>
      <c r="KZA88" s="383"/>
      <c r="KZB88" s="384"/>
      <c r="KZC88" s="28"/>
      <c r="KZD88" s="385"/>
      <c r="KZE88" s="396"/>
      <c r="KZF88" s="392"/>
      <c r="KZG88" s="135"/>
      <c r="KZH88" s="135"/>
      <c r="KZI88" s="386"/>
      <c r="KZJ88" s="135"/>
      <c r="KZK88" s="387"/>
      <c r="KZL88" s="387"/>
      <c r="KZM88" s="383"/>
      <c r="KZN88" s="384"/>
      <c r="KZO88" s="28"/>
      <c r="KZP88" s="385"/>
      <c r="KZQ88" s="396"/>
      <c r="KZR88" s="392"/>
      <c r="KZS88" s="135"/>
      <c r="KZT88" s="135"/>
      <c r="KZU88" s="386"/>
      <c r="KZV88" s="135"/>
      <c r="KZW88" s="387"/>
      <c r="KZX88" s="387"/>
      <c r="KZY88" s="383"/>
      <c r="KZZ88" s="384"/>
      <c r="LAA88" s="28"/>
      <c r="LAB88" s="385"/>
      <c r="LAC88" s="396"/>
      <c r="LAD88" s="392"/>
      <c r="LAE88" s="135"/>
      <c r="LAF88" s="135"/>
      <c r="LAG88" s="386"/>
      <c r="LAH88" s="135"/>
      <c r="LAI88" s="387"/>
      <c r="LAJ88" s="387"/>
      <c r="LAK88" s="383"/>
      <c r="LAL88" s="384"/>
      <c r="LAM88" s="28"/>
      <c r="LAN88" s="385"/>
      <c r="LAO88" s="396"/>
      <c r="LAP88" s="392"/>
      <c r="LAQ88" s="135"/>
      <c r="LAR88" s="135"/>
      <c r="LAS88" s="386"/>
      <c r="LAT88" s="135"/>
      <c r="LAU88" s="387"/>
      <c r="LAV88" s="387"/>
      <c r="LAW88" s="383"/>
      <c r="LAX88" s="384"/>
      <c r="LAY88" s="28"/>
      <c r="LAZ88" s="385"/>
      <c r="LBA88" s="396"/>
      <c r="LBB88" s="392"/>
      <c r="LBC88" s="135"/>
      <c r="LBD88" s="135"/>
      <c r="LBE88" s="386"/>
      <c r="LBF88" s="135"/>
      <c r="LBG88" s="387"/>
      <c r="LBH88" s="387"/>
      <c r="LBI88" s="383"/>
      <c r="LBJ88" s="384"/>
      <c r="LBK88" s="28"/>
      <c r="LBL88" s="385"/>
      <c r="LBM88" s="396"/>
      <c r="LBN88" s="392"/>
      <c r="LBO88" s="135"/>
      <c r="LBP88" s="135"/>
      <c r="LBQ88" s="386"/>
      <c r="LBR88" s="135"/>
      <c r="LBS88" s="387"/>
      <c r="LBT88" s="387"/>
      <c r="LBU88" s="383"/>
      <c r="LBV88" s="384"/>
      <c r="LBW88" s="28"/>
      <c r="LBX88" s="385"/>
      <c r="LBY88" s="396"/>
      <c r="LBZ88" s="392"/>
      <c r="LCA88" s="135"/>
      <c r="LCB88" s="135"/>
      <c r="LCC88" s="386"/>
      <c r="LCD88" s="135"/>
      <c r="LCE88" s="387"/>
      <c r="LCF88" s="387"/>
      <c r="LCG88" s="383"/>
      <c r="LCH88" s="384"/>
      <c r="LCI88" s="28"/>
      <c r="LCJ88" s="385"/>
      <c r="LCK88" s="396"/>
      <c r="LCL88" s="392"/>
      <c r="LCM88" s="135"/>
      <c r="LCN88" s="135"/>
      <c r="LCO88" s="386"/>
      <c r="LCP88" s="135"/>
      <c r="LCQ88" s="387"/>
      <c r="LCR88" s="387"/>
      <c r="LCS88" s="383"/>
      <c r="LCT88" s="384"/>
      <c r="LCU88" s="28"/>
      <c r="LCV88" s="385"/>
      <c r="LCW88" s="396"/>
      <c r="LCX88" s="392"/>
      <c r="LCY88" s="135"/>
      <c r="LCZ88" s="135"/>
      <c r="LDA88" s="386"/>
      <c r="LDB88" s="135"/>
      <c r="LDC88" s="387"/>
      <c r="LDD88" s="387"/>
      <c r="LDE88" s="383"/>
      <c r="LDF88" s="384"/>
      <c r="LDG88" s="28"/>
      <c r="LDH88" s="385"/>
      <c r="LDI88" s="396"/>
      <c r="LDJ88" s="392"/>
      <c r="LDK88" s="135"/>
      <c r="LDL88" s="135"/>
      <c r="LDM88" s="386"/>
      <c r="LDN88" s="135"/>
      <c r="LDO88" s="387"/>
      <c r="LDP88" s="387"/>
      <c r="LDQ88" s="383"/>
      <c r="LDR88" s="384"/>
      <c r="LDS88" s="28"/>
      <c r="LDT88" s="385"/>
      <c r="LDU88" s="396"/>
      <c r="LDV88" s="392"/>
      <c r="LDW88" s="135"/>
      <c r="LDX88" s="135"/>
      <c r="LDY88" s="386"/>
      <c r="LDZ88" s="135"/>
      <c r="LEA88" s="387"/>
      <c r="LEB88" s="387"/>
      <c r="LEC88" s="383"/>
      <c r="LED88" s="384"/>
      <c r="LEE88" s="28"/>
      <c r="LEF88" s="385"/>
      <c r="LEG88" s="396"/>
      <c r="LEH88" s="392"/>
      <c r="LEI88" s="135"/>
      <c r="LEJ88" s="135"/>
      <c r="LEK88" s="386"/>
      <c r="LEL88" s="135"/>
      <c r="LEM88" s="387"/>
      <c r="LEN88" s="387"/>
      <c r="LEO88" s="383"/>
      <c r="LEP88" s="384"/>
      <c r="LEQ88" s="28"/>
      <c r="LER88" s="385"/>
      <c r="LES88" s="396"/>
      <c r="LET88" s="392"/>
      <c r="LEU88" s="135"/>
      <c r="LEV88" s="135"/>
      <c r="LEW88" s="386"/>
      <c r="LEX88" s="135"/>
      <c r="LEY88" s="387"/>
      <c r="LEZ88" s="387"/>
      <c r="LFA88" s="383"/>
      <c r="LFB88" s="384"/>
      <c r="LFC88" s="28"/>
      <c r="LFD88" s="385"/>
      <c r="LFE88" s="396"/>
      <c r="LFF88" s="392"/>
      <c r="LFG88" s="135"/>
      <c r="LFH88" s="135"/>
      <c r="LFI88" s="386"/>
      <c r="LFJ88" s="135"/>
      <c r="LFK88" s="387"/>
      <c r="LFL88" s="387"/>
      <c r="LFM88" s="383"/>
      <c r="LFN88" s="384"/>
      <c r="LFO88" s="28"/>
      <c r="LFP88" s="385"/>
      <c r="LFQ88" s="396"/>
      <c r="LFR88" s="392"/>
      <c r="LFS88" s="135"/>
      <c r="LFT88" s="135"/>
      <c r="LFU88" s="386"/>
      <c r="LFV88" s="135"/>
      <c r="LFW88" s="387"/>
      <c r="LFX88" s="387"/>
      <c r="LFY88" s="383"/>
      <c r="LFZ88" s="384"/>
      <c r="LGA88" s="28"/>
      <c r="LGB88" s="385"/>
      <c r="LGC88" s="396"/>
      <c r="LGD88" s="392"/>
      <c r="LGE88" s="135"/>
      <c r="LGF88" s="135"/>
      <c r="LGG88" s="386"/>
      <c r="LGH88" s="135"/>
      <c r="LGI88" s="387"/>
      <c r="LGJ88" s="387"/>
      <c r="LGK88" s="383"/>
      <c r="LGL88" s="384"/>
      <c r="LGM88" s="28"/>
      <c r="LGN88" s="385"/>
      <c r="LGO88" s="396"/>
      <c r="LGP88" s="392"/>
      <c r="LGQ88" s="135"/>
      <c r="LGR88" s="135"/>
      <c r="LGS88" s="386"/>
      <c r="LGT88" s="135"/>
      <c r="LGU88" s="387"/>
      <c r="LGV88" s="387"/>
      <c r="LGW88" s="383"/>
      <c r="LGX88" s="384"/>
      <c r="LGY88" s="28"/>
      <c r="LGZ88" s="385"/>
      <c r="LHA88" s="396"/>
      <c r="LHB88" s="392"/>
      <c r="LHC88" s="135"/>
      <c r="LHD88" s="135"/>
      <c r="LHE88" s="386"/>
      <c r="LHF88" s="135"/>
      <c r="LHG88" s="387"/>
      <c r="LHH88" s="387"/>
      <c r="LHI88" s="383"/>
      <c r="LHJ88" s="384"/>
      <c r="LHK88" s="28"/>
      <c r="LHL88" s="385"/>
      <c r="LHM88" s="396"/>
      <c r="LHN88" s="392"/>
      <c r="LHO88" s="135"/>
      <c r="LHP88" s="135"/>
      <c r="LHQ88" s="386"/>
      <c r="LHR88" s="135"/>
      <c r="LHS88" s="387"/>
      <c r="LHT88" s="387"/>
      <c r="LHU88" s="383"/>
      <c r="LHV88" s="384"/>
      <c r="LHW88" s="28"/>
      <c r="LHX88" s="385"/>
      <c r="LHY88" s="396"/>
      <c r="LHZ88" s="392"/>
      <c r="LIA88" s="135"/>
      <c r="LIB88" s="135"/>
      <c r="LIC88" s="386"/>
      <c r="LID88" s="135"/>
      <c r="LIE88" s="387"/>
      <c r="LIF88" s="387"/>
      <c r="LIG88" s="383"/>
      <c r="LIH88" s="384"/>
      <c r="LII88" s="28"/>
      <c r="LIJ88" s="385"/>
      <c r="LIK88" s="396"/>
      <c r="LIL88" s="392"/>
      <c r="LIM88" s="135"/>
      <c r="LIN88" s="135"/>
      <c r="LIO88" s="386"/>
      <c r="LIP88" s="135"/>
      <c r="LIQ88" s="387"/>
      <c r="LIR88" s="387"/>
      <c r="LIS88" s="383"/>
      <c r="LIT88" s="384"/>
      <c r="LIU88" s="28"/>
      <c r="LIV88" s="385"/>
      <c r="LIW88" s="396"/>
      <c r="LIX88" s="392"/>
      <c r="LIY88" s="135"/>
      <c r="LIZ88" s="135"/>
      <c r="LJA88" s="386"/>
      <c r="LJB88" s="135"/>
      <c r="LJC88" s="387"/>
      <c r="LJD88" s="387"/>
      <c r="LJE88" s="383"/>
      <c r="LJF88" s="384"/>
      <c r="LJG88" s="28"/>
      <c r="LJH88" s="385"/>
      <c r="LJI88" s="396"/>
      <c r="LJJ88" s="392"/>
      <c r="LJK88" s="135"/>
      <c r="LJL88" s="135"/>
      <c r="LJM88" s="386"/>
      <c r="LJN88" s="135"/>
      <c r="LJO88" s="387"/>
      <c r="LJP88" s="387"/>
      <c r="LJQ88" s="383"/>
      <c r="LJR88" s="384"/>
      <c r="LJS88" s="28"/>
      <c r="LJT88" s="385"/>
      <c r="LJU88" s="396"/>
      <c r="LJV88" s="392"/>
      <c r="LJW88" s="135"/>
      <c r="LJX88" s="135"/>
      <c r="LJY88" s="386"/>
      <c r="LJZ88" s="135"/>
      <c r="LKA88" s="387"/>
      <c r="LKB88" s="387"/>
      <c r="LKC88" s="383"/>
      <c r="LKD88" s="384"/>
      <c r="LKE88" s="28"/>
      <c r="LKF88" s="385"/>
      <c r="LKG88" s="396"/>
      <c r="LKH88" s="392"/>
      <c r="LKI88" s="135"/>
      <c r="LKJ88" s="135"/>
      <c r="LKK88" s="386"/>
      <c r="LKL88" s="135"/>
      <c r="LKM88" s="387"/>
      <c r="LKN88" s="387"/>
      <c r="LKO88" s="383"/>
      <c r="LKP88" s="384"/>
      <c r="LKQ88" s="28"/>
      <c r="LKR88" s="385"/>
      <c r="LKS88" s="396"/>
      <c r="LKT88" s="392"/>
      <c r="LKU88" s="135"/>
      <c r="LKV88" s="135"/>
      <c r="LKW88" s="386"/>
      <c r="LKX88" s="135"/>
      <c r="LKY88" s="387"/>
      <c r="LKZ88" s="387"/>
      <c r="LLA88" s="383"/>
      <c r="LLB88" s="384"/>
      <c r="LLC88" s="28"/>
      <c r="LLD88" s="385"/>
      <c r="LLE88" s="396"/>
      <c r="LLF88" s="392"/>
      <c r="LLG88" s="135"/>
      <c r="LLH88" s="135"/>
      <c r="LLI88" s="386"/>
      <c r="LLJ88" s="135"/>
      <c r="LLK88" s="387"/>
      <c r="LLL88" s="387"/>
      <c r="LLM88" s="383"/>
      <c r="LLN88" s="384"/>
      <c r="LLO88" s="28"/>
      <c r="LLP88" s="385"/>
      <c r="LLQ88" s="396"/>
      <c r="LLR88" s="392"/>
      <c r="LLS88" s="135"/>
      <c r="LLT88" s="135"/>
      <c r="LLU88" s="386"/>
      <c r="LLV88" s="135"/>
      <c r="LLW88" s="387"/>
      <c r="LLX88" s="387"/>
      <c r="LLY88" s="383"/>
      <c r="LLZ88" s="384"/>
      <c r="LMA88" s="28"/>
      <c r="LMB88" s="385"/>
      <c r="LMC88" s="396"/>
      <c r="LMD88" s="392"/>
      <c r="LME88" s="135"/>
      <c r="LMF88" s="135"/>
      <c r="LMG88" s="386"/>
      <c r="LMH88" s="135"/>
      <c r="LMI88" s="387"/>
      <c r="LMJ88" s="387"/>
      <c r="LMK88" s="383"/>
      <c r="LML88" s="384"/>
      <c r="LMM88" s="28"/>
      <c r="LMN88" s="385"/>
      <c r="LMO88" s="396"/>
      <c r="LMP88" s="392"/>
      <c r="LMQ88" s="135"/>
      <c r="LMR88" s="135"/>
      <c r="LMS88" s="386"/>
      <c r="LMT88" s="135"/>
      <c r="LMU88" s="387"/>
      <c r="LMV88" s="387"/>
      <c r="LMW88" s="383"/>
      <c r="LMX88" s="384"/>
      <c r="LMY88" s="28"/>
      <c r="LMZ88" s="385"/>
      <c r="LNA88" s="396"/>
      <c r="LNB88" s="392"/>
      <c r="LNC88" s="135"/>
      <c r="LND88" s="135"/>
      <c r="LNE88" s="386"/>
      <c r="LNF88" s="135"/>
      <c r="LNG88" s="387"/>
      <c r="LNH88" s="387"/>
      <c r="LNI88" s="383"/>
      <c r="LNJ88" s="384"/>
      <c r="LNK88" s="28"/>
      <c r="LNL88" s="385"/>
      <c r="LNM88" s="396"/>
      <c r="LNN88" s="392"/>
      <c r="LNO88" s="135"/>
      <c r="LNP88" s="135"/>
      <c r="LNQ88" s="386"/>
      <c r="LNR88" s="135"/>
      <c r="LNS88" s="387"/>
      <c r="LNT88" s="387"/>
      <c r="LNU88" s="383"/>
      <c r="LNV88" s="384"/>
      <c r="LNW88" s="28"/>
      <c r="LNX88" s="385"/>
      <c r="LNY88" s="396"/>
      <c r="LNZ88" s="392"/>
      <c r="LOA88" s="135"/>
      <c r="LOB88" s="135"/>
      <c r="LOC88" s="386"/>
      <c r="LOD88" s="135"/>
      <c r="LOE88" s="387"/>
      <c r="LOF88" s="387"/>
      <c r="LOG88" s="383"/>
      <c r="LOH88" s="384"/>
      <c r="LOI88" s="28"/>
      <c r="LOJ88" s="385"/>
      <c r="LOK88" s="396"/>
      <c r="LOL88" s="392"/>
      <c r="LOM88" s="135"/>
      <c r="LON88" s="135"/>
      <c r="LOO88" s="386"/>
      <c r="LOP88" s="135"/>
      <c r="LOQ88" s="387"/>
      <c r="LOR88" s="387"/>
      <c r="LOS88" s="383"/>
      <c r="LOT88" s="384"/>
      <c r="LOU88" s="28"/>
      <c r="LOV88" s="385"/>
      <c r="LOW88" s="396"/>
      <c r="LOX88" s="392"/>
      <c r="LOY88" s="135"/>
      <c r="LOZ88" s="135"/>
      <c r="LPA88" s="386"/>
      <c r="LPB88" s="135"/>
      <c r="LPC88" s="387"/>
      <c r="LPD88" s="387"/>
      <c r="LPE88" s="383"/>
      <c r="LPF88" s="384"/>
      <c r="LPG88" s="28"/>
      <c r="LPH88" s="385"/>
      <c r="LPI88" s="396"/>
      <c r="LPJ88" s="392"/>
      <c r="LPK88" s="135"/>
      <c r="LPL88" s="135"/>
      <c r="LPM88" s="386"/>
      <c r="LPN88" s="135"/>
      <c r="LPO88" s="387"/>
      <c r="LPP88" s="387"/>
      <c r="LPQ88" s="383"/>
      <c r="LPR88" s="384"/>
      <c r="LPS88" s="28"/>
      <c r="LPT88" s="385"/>
      <c r="LPU88" s="396"/>
      <c r="LPV88" s="392"/>
      <c r="LPW88" s="135"/>
      <c r="LPX88" s="135"/>
      <c r="LPY88" s="386"/>
      <c r="LPZ88" s="135"/>
      <c r="LQA88" s="387"/>
      <c r="LQB88" s="387"/>
      <c r="LQC88" s="383"/>
      <c r="LQD88" s="384"/>
      <c r="LQE88" s="28"/>
      <c r="LQF88" s="385"/>
      <c r="LQG88" s="396"/>
      <c r="LQH88" s="392"/>
      <c r="LQI88" s="135"/>
      <c r="LQJ88" s="135"/>
      <c r="LQK88" s="386"/>
      <c r="LQL88" s="135"/>
      <c r="LQM88" s="387"/>
      <c r="LQN88" s="387"/>
      <c r="LQO88" s="383"/>
      <c r="LQP88" s="384"/>
      <c r="LQQ88" s="28"/>
      <c r="LQR88" s="385"/>
      <c r="LQS88" s="396"/>
      <c r="LQT88" s="392"/>
      <c r="LQU88" s="135"/>
      <c r="LQV88" s="135"/>
      <c r="LQW88" s="386"/>
      <c r="LQX88" s="135"/>
      <c r="LQY88" s="387"/>
      <c r="LQZ88" s="387"/>
      <c r="LRA88" s="383"/>
      <c r="LRB88" s="384"/>
      <c r="LRC88" s="28"/>
      <c r="LRD88" s="385"/>
      <c r="LRE88" s="396"/>
      <c r="LRF88" s="392"/>
      <c r="LRG88" s="135"/>
      <c r="LRH88" s="135"/>
      <c r="LRI88" s="386"/>
      <c r="LRJ88" s="135"/>
      <c r="LRK88" s="387"/>
      <c r="LRL88" s="387"/>
      <c r="LRM88" s="383"/>
      <c r="LRN88" s="384"/>
      <c r="LRO88" s="28"/>
      <c r="LRP88" s="385"/>
      <c r="LRQ88" s="396"/>
      <c r="LRR88" s="392"/>
      <c r="LRS88" s="135"/>
      <c r="LRT88" s="135"/>
      <c r="LRU88" s="386"/>
      <c r="LRV88" s="135"/>
      <c r="LRW88" s="387"/>
      <c r="LRX88" s="387"/>
      <c r="LRY88" s="383"/>
      <c r="LRZ88" s="384"/>
      <c r="LSA88" s="28"/>
      <c r="LSB88" s="385"/>
      <c r="LSC88" s="396"/>
      <c r="LSD88" s="392"/>
      <c r="LSE88" s="135"/>
      <c r="LSF88" s="135"/>
      <c r="LSG88" s="386"/>
      <c r="LSH88" s="135"/>
      <c r="LSI88" s="387"/>
      <c r="LSJ88" s="387"/>
      <c r="LSK88" s="383"/>
      <c r="LSL88" s="384"/>
      <c r="LSM88" s="28"/>
      <c r="LSN88" s="385"/>
      <c r="LSO88" s="396"/>
      <c r="LSP88" s="392"/>
      <c r="LSQ88" s="135"/>
      <c r="LSR88" s="135"/>
      <c r="LSS88" s="386"/>
      <c r="LST88" s="135"/>
      <c r="LSU88" s="387"/>
      <c r="LSV88" s="387"/>
      <c r="LSW88" s="383"/>
      <c r="LSX88" s="384"/>
      <c r="LSY88" s="28"/>
      <c r="LSZ88" s="385"/>
      <c r="LTA88" s="396"/>
      <c r="LTB88" s="392"/>
      <c r="LTC88" s="135"/>
      <c r="LTD88" s="135"/>
      <c r="LTE88" s="386"/>
      <c r="LTF88" s="135"/>
      <c r="LTG88" s="387"/>
      <c r="LTH88" s="387"/>
      <c r="LTI88" s="383"/>
      <c r="LTJ88" s="384"/>
      <c r="LTK88" s="28"/>
      <c r="LTL88" s="385"/>
      <c r="LTM88" s="396"/>
      <c r="LTN88" s="392"/>
      <c r="LTO88" s="135"/>
      <c r="LTP88" s="135"/>
      <c r="LTQ88" s="386"/>
      <c r="LTR88" s="135"/>
      <c r="LTS88" s="387"/>
      <c r="LTT88" s="387"/>
      <c r="LTU88" s="383"/>
      <c r="LTV88" s="384"/>
      <c r="LTW88" s="28"/>
      <c r="LTX88" s="385"/>
      <c r="LTY88" s="396"/>
      <c r="LTZ88" s="392"/>
      <c r="LUA88" s="135"/>
      <c r="LUB88" s="135"/>
      <c r="LUC88" s="386"/>
      <c r="LUD88" s="135"/>
      <c r="LUE88" s="387"/>
      <c r="LUF88" s="387"/>
      <c r="LUG88" s="383"/>
      <c r="LUH88" s="384"/>
      <c r="LUI88" s="28"/>
      <c r="LUJ88" s="385"/>
      <c r="LUK88" s="396"/>
      <c r="LUL88" s="392"/>
      <c r="LUM88" s="135"/>
      <c r="LUN88" s="135"/>
      <c r="LUO88" s="386"/>
      <c r="LUP88" s="135"/>
      <c r="LUQ88" s="387"/>
      <c r="LUR88" s="387"/>
      <c r="LUS88" s="383"/>
      <c r="LUT88" s="384"/>
      <c r="LUU88" s="28"/>
      <c r="LUV88" s="385"/>
      <c r="LUW88" s="396"/>
      <c r="LUX88" s="392"/>
      <c r="LUY88" s="135"/>
      <c r="LUZ88" s="135"/>
      <c r="LVA88" s="386"/>
      <c r="LVB88" s="135"/>
      <c r="LVC88" s="387"/>
      <c r="LVD88" s="387"/>
      <c r="LVE88" s="383"/>
      <c r="LVF88" s="384"/>
      <c r="LVG88" s="28"/>
      <c r="LVH88" s="385"/>
      <c r="LVI88" s="396"/>
      <c r="LVJ88" s="392"/>
      <c r="LVK88" s="135"/>
      <c r="LVL88" s="135"/>
      <c r="LVM88" s="386"/>
      <c r="LVN88" s="135"/>
      <c r="LVO88" s="387"/>
      <c r="LVP88" s="387"/>
      <c r="LVQ88" s="383"/>
      <c r="LVR88" s="384"/>
      <c r="LVS88" s="28"/>
      <c r="LVT88" s="385"/>
      <c r="LVU88" s="396"/>
      <c r="LVV88" s="392"/>
      <c r="LVW88" s="135"/>
      <c r="LVX88" s="135"/>
      <c r="LVY88" s="386"/>
      <c r="LVZ88" s="135"/>
      <c r="LWA88" s="387"/>
      <c r="LWB88" s="387"/>
      <c r="LWC88" s="383"/>
      <c r="LWD88" s="384"/>
      <c r="LWE88" s="28"/>
      <c r="LWF88" s="385"/>
      <c r="LWG88" s="396"/>
      <c r="LWH88" s="392"/>
      <c r="LWI88" s="135"/>
      <c r="LWJ88" s="135"/>
      <c r="LWK88" s="386"/>
      <c r="LWL88" s="135"/>
      <c r="LWM88" s="387"/>
      <c r="LWN88" s="387"/>
      <c r="LWO88" s="383"/>
      <c r="LWP88" s="384"/>
      <c r="LWQ88" s="28"/>
      <c r="LWR88" s="385"/>
      <c r="LWS88" s="396"/>
      <c r="LWT88" s="392"/>
      <c r="LWU88" s="135"/>
      <c r="LWV88" s="135"/>
      <c r="LWW88" s="386"/>
      <c r="LWX88" s="135"/>
      <c r="LWY88" s="387"/>
      <c r="LWZ88" s="387"/>
      <c r="LXA88" s="383"/>
      <c r="LXB88" s="384"/>
      <c r="LXC88" s="28"/>
      <c r="LXD88" s="385"/>
      <c r="LXE88" s="396"/>
      <c r="LXF88" s="392"/>
      <c r="LXG88" s="135"/>
      <c r="LXH88" s="135"/>
      <c r="LXI88" s="386"/>
      <c r="LXJ88" s="135"/>
      <c r="LXK88" s="387"/>
      <c r="LXL88" s="387"/>
      <c r="LXM88" s="383"/>
      <c r="LXN88" s="384"/>
      <c r="LXO88" s="28"/>
      <c r="LXP88" s="385"/>
      <c r="LXQ88" s="396"/>
      <c r="LXR88" s="392"/>
      <c r="LXS88" s="135"/>
      <c r="LXT88" s="135"/>
      <c r="LXU88" s="386"/>
      <c r="LXV88" s="135"/>
      <c r="LXW88" s="387"/>
      <c r="LXX88" s="387"/>
      <c r="LXY88" s="383"/>
      <c r="LXZ88" s="384"/>
      <c r="LYA88" s="28"/>
      <c r="LYB88" s="385"/>
      <c r="LYC88" s="396"/>
      <c r="LYD88" s="392"/>
      <c r="LYE88" s="135"/>
      <c r="LYF88" s="135"/>
      <c r="LYG88" s="386"/>
      <c r="LYH88" s="135"/>
      <c r="LYI88" s="387"/>
      <c r="LYJ88" s="387"/>
      <c r="LYK88" s="383"/>
      <c r="LYL88" s="384"/>
      <c r="LYM88" s="28"/>
      <c r="LYN88" s="385"/>
      <c r="LYO88" s="396"/>
      <c r="LYP88" s="392"/>
      <c r="LYQ88" s="135"/>
      <c r="LYR88" s="135"/>
      <c r="LYS88" s="386"/>
      <c r="LYT88" s="135"/>
      <c r="LYU88" s="387"/>
      <c r="LYV88" s="387"/>
      <c r="LYW88" s="383"/>
      <c r="LYX88" s="384"/>
      <c r="LYY88" s="28"/>
      <c r="LYZ88" s="385"/>
      <c r="LZA88" s="396"/>
      <c r="LZB88" s="392"/>
      <c r="LZC88" s="135"/>
      <c r="LZD88" s="135"/>
      <c r="LZE88" s="386"/>
      <c r="LZF88" s="135"/>
      <c r="LZG88" s="387"/>
      <c r="LZH88" s="387"/>
      <c r="LZI88" s="383"/>
      <c r="LZJ88" s="384"/>
      <c r="LZK88" s="28"/>
      <c r="LZL88" s="385"/>
      <c r="LZM88" s="396"/>
      <c r="LZN88" s="392"/>
      <c r="LZO88" s="135"/>
      <c r="LZP88" s="135"/>
      <c r="LZQ88" s="386"/>
      <c r="LZR88" s="135"/>
      <c r="LZS88" s="387"/>
      <c r="LZT88" s="387"/>
      <c r="LZU88" s="383"/>
      <c r="LZV88" s="384"/>
      <c r="LZW88" s="28"/>
      <c r="LZX88" s="385"/>
      <c r="LZY88" s="396"/>
      <c r="LZZ88" s="392"/>
      <c r="MAA88" s="135"/>
      <c r="MAB88" s="135"/>
      <c r="MAC88" s="386"/>
      <c r="MAD88" s="135"/>
      <c r="MAE88" s="387"/>
      <c r="MAF88" s="387"/>
      <c r="MAG88" s="383"/>
      <c r="MAH88" s="384"/>
      <c r="MAI88" s="28"/>
      <c r="MAJ88" s="385"/>
      <c r="MAK88" s="396"/>
      <c r="MAL88" s="392"/>
      <c r="MAM88" s="135"/>
      <c r="MAN88" s="135"/>
      <c r="MAO88" s="386"/>
      <c r="MAP88" s="135"/>
      <c r="MAQ88" s="387"/>
      <c r="MAR88" s="387"/>
      <c r="MAS88" s="383"/>
      <c r="MAT88" s="384"/>
      <c r="MAU88" s="28"/>
      <c r="MAV88" s="385"/>
      <c r="MAW88" s="396"/>
      <c r="MAX88" s="392"/>
      <c r="MAY88" s="135"/>
      <c r="MAZ88" s="135"/>
      <c r="MBA88" s="386"/>
      <c r="MBB88" s="135"/>
      <c r="MBC88" s="387"/>
      <c r="MBD88" s="387"/>
      <c r="MBE88" s="383"/>
      <c r="MBF88" s="384"/>
      <c r="MBG88" s="28"/>
      <c r="MBH88" s="385"/>
      <c r="MBI88" s="396"/>
      <c r="MBJ88" s="392"/>
      <c r="MBK88" s="135"/>
      <c r="MBL88" s="135"/>
      <c r="MBM88" s="386"/>
      <c r="MBN88" s="135"/>
      <c r="MBO88" s="387"/>
      <c r="MBP88" s="387"/>
      <c r="MBQ88" s="383"/>
      <c r="MBR88" s="384"/>
      <c r="MBS88" s="28"/>
      <c r="MBT88" s="385"/>
      <c r="MBU88" s="396"/>
      <c r="MBV88" s="392"/>
      <c r="MBW88" s="135"/>
      <c r="MBX88" s="135"/>
      <c r="MBY88" s="386"/>
      <c r="MBZ88" s="135"/>
      <c r="MCA88" s="387"/>
      <c r="MCB88" s="387"/>
      <c r="MCC88" s="383"/>
      <c r="MCD88" s="384"/>
      <c r="MCE88" s="28"/>
      <c r="MCF88" s="385"/>
      <c r="MCG88" s="396"/>
      <c r="MCH88" s="392"/>
      <c r="MCI88" s="135"/>
      <c r="MCJ88" s="135"/>
      <c r="MCK88" s="386"/>
      <c r="MCL88" s="135"/>
      <c r="MCM88" s="387"/>
      <c r="MCN88" s="387"/>
      <c r="MCO88" s="383"/>
      <c r="MCP88" s="384"/>
      <c r="MCQ88" s="28"/>
      <c r="MCR88" s="385"/>
      <c r="MCS88" s="396"/>
      <c r="MCT88" s="392"/>
      <c r="MCU88" s="135"/>
      <c r="MCV88" s="135"/>
      <c r="MCW88" s="386"/>
      <c r="MCX88" s="135"/>
      <c r="MCY88" s="387"/>
      <c r="MCZ88" s="387"/>
      <c r="MDA88" s="383"/>
      <c r="MDB88" s="384"/>
      <c r="MDC88" s="28"/>
      <c r="MDD88" s="385"/>
      <c r="MDE88" s="396"/>
      <c r="MDF88" s="392"/>
      <c r="MDG88" s="135"/>
      <c r="MDH88" s="135"/>
      <c r="MDI88" s="386"/>
      <c r="MDJ88" s="135"/>
      <c r="MDK88" s="387"/>
      <c r="MDL88" s="387"/>
      <c r="MDM88" s="383"/>
      <c r="MDN88" s="384"/>
      <c r="MDO88" s="28"/>
      <c r="MDP88" s="385"/>
      <c r="MDQ88" s="396"/>
      <c r="MDR88" s="392"/>
      <c r="MDS88" s="135"/>
      <c r="MDT88" s="135"/>
      <c r="MDU88" s="386"/>
      <c r="MDV88" s="135"/>
      <c r="MDW88" s="387"/>
      <c r="MDX88" s="387"/>
      <c r="MDY88" s="383"/>
      <c r="MDZ88" s="384"/>
      <c r="MEA88" s="28"/>
      <c r="MEB88" s="385"/>
      <c r="MEC88" s="396"/>
      <c r="MED88" s="392"/>
      <c r="MEE88" s="135"/>
      <c r="MEF88" s="135"/>
      <c r="MEG88" s="386"/>
      <c r="MEH88" s="135"/>
      <c r="MEI88" s="387"/>
      <c r="MEJ88" s="387"/>
      <c r="MEK88" s="383"/>
      <c r="MEL88" s="384"/>
      <c r="MEM88" s="28"/>
      <c r="MEN88" s="385"/>
      <c r="MEO88" s="396"/>
      <c r="MEP88" s="392"/>
      <c r="MEQ88" s="135"/>
      <c r="MER88" s="135"/>
      <c r="MES88" s="386"/>
      <c r="MET88" s="135"/>
      <c r="MEU88" s="387"/>
      <c r="MEV88" s="387"/>
      <c r="MEW88" s="383"/>
      <c r="MEX88" s="384"/>
      <c r="MEY88" s="28"/>
      <c r="MEZ88" s="385"/>
      <c r="MFA88" s="396"/>
      <c r="MFB88" s="392"/>
      <c r="MFC88" s="135"/>
      <c r="MFD88" s="135"/>
      <c r="MFE88" s="386"/>
      <c r="MFF88" s="135"/>
      <c r="MFG88" s="387"/>
      <c r="MFH88" s="387"/>
      <c r="MFI88" s="383"/>
      <c r="MFJ88" s="384"/>
      <c r="MFK88" s="28"/>
      <c r="MFL88" s="385"/>
      <c r="MFM88" s="396"/>
      <c r="MFN88" s="392"/>
      <c r="MFO88" s="135"/>
      <c r="MFP88" s="135"/>
      <c r="MFQ88" s="386"/>
      <c r="MFR88" s="135"/>
      <c r="MFS88" s="387"/>
      <c r="MFT88" s="387"/>
      <c r="MFU88" s="383"/>
      <c r="MFV88" s="384"/>
      <c r="MFW88" s="28"/>
      <c r="MFX88" s="385"/>
      <c r="MFY88" s="396"/>
      <c r="MFZ88" s="392"/>
      <c r="MGA88" s="135"/>
      <c r="MGB88" s="135"/>
      <c r="MGC88" s="386"/>
      <c r="MGD88" s="135"/>
      <c r="MGE88" s="387"/>
      <c r="MGF88" s="387"/>
      <c r="MGG88" s="383"/>
      <c r="MGH88" s="384"/>
      <c r="MGI88" s="28"/>
      <c r="MGJ88" s="385"/>
      <c r="MGK88" s="396"/>
      <c r="MGL88" s="392"/>
      <c r="MGM88" s="135"/>
      <c r="MGN88" s="135"/>
      <c r="MGO88" s="386"/>
      <c r="MGP88" s="135"/>
      <c r="MGQ88" s="387"/>
      <c r="MGR88" s="387"/>
      <c r="MGS88" s="383"/>
      <c r="MGT88" s="384"/>
      <c r="MGU88" s="28"/>
      <c r="MGV88" s="385"/>
      <c r="MGW88" s="396"/>
      <c r="MGX88" s="392"/>
      <c r="MGY88" s="135"/>
      <c r="MGZ88" s="135"/>
      <c r="MHA88" s="386"/>
      <c r="MHB88" s="135"/>
      <c r="MHC88" s="387"/>
      <c r="MHD88" s="387"/>
      <c r="MHE88" s="383"/>
      <c r="MHF88" s="384"/>
      <c r="MHG88" s="28"/>
      <c r="MHH88" s="385"/>
      <c r="MHI88" s="396"/>
      <c r="MHJ88" s="392"/>
      <c r="MHK88" s="135"/>
      <c r="MHL88" s="135"/>
      <c r="MHM88" s="386"/>
      <c r="MHN88" s="135"/>
      <c r="MHO88" s="387"/>
      <c r="MHP88" s="387"/>
      <c r="MHQ88" s="383"/>
      <c r="MHR88" s="384"/>
      <c r="MHS88" s="28"/>
      <c r="MHT88" s="385"/>
      <c r="MHU88" s="396"/>
      <c r="MHV88" s="392"/>
      <c r="MHW88" s="135"/>
      <c r="MHX88" s="135"/>
      <c r="MHY88" s="386"/>
      <c r="MHZ88" s="135"/>
      <c r="MIA88" s="387"/>
      <c r="MIB88" s="387"/>
      <c r="MIC88" s="383"/>
      <c r="MID88" s="384"/>
      <c r="MIE88" s="28"/>
      <c r="MIF88" s="385"/>
      <c r="MIG88" s="396"/>
      <c r="MIH88" s="392"/>
      <c r="MII88" s="135"/>
      <c r="MIJ88" s="135"/>
      <c r="MIK88" s="386"/>
      <c r="MIL88" s="135"/>
      <c r="MIM88" s="387"/>
      <c r="MIN88" s="387"/>
      <c r="MIO88" s="383"/>
      <c r="MIP88" s="384"/>
      <c r="MIQ88" s="28"/>
      <c r="MIR88" s="385"/>
      <c r="MIS88" s="396"/>
      <c r="MIT88" s="392"/>
      <c r="MIU88" s="135"/>
      <c r="MIV88" s="135"/>
      <c r="MIW88" s="386"/>
      <c r="MIX88" s="135"/>
      <c r="MIY88" s="387"/>
      <c r="MIZ88" s="387"/>
      <c r="MJA88" s="383"/>
      <c r="MJB88" s="384"/>
      <c r="MJC88" s="28"/>
      <c r="MJD88" s="385"/>
      <c r="MJE88" s="396"/>
      <c r="MJF88" s="392"/>
      <c r="MJG88" s="135"/>
      <c r="MJH88" s="135"/>
      <c r="MJI88" s="386"/>
      <c r="MJJ88" s="135"/>
      <c r="MJK88" s="387"/>
      <c r="MJL88" s="387"/>
      <c r="MJM88" s="383"/>
      <c r="MJN88" s="384"/>
      <c r="MJO88" s="28"/>
      <c r="MJP88" s="385"/>
      <c r="MJQ88" s="396"/>
      <c r="MJR88" s="392"/>
      <c r="MJS88" s="135"/>
      <c r="MJT88" s="135"/>
      <c r="MJU88" s="386"/>
      <c r="MJV88" s="135"/>
      <c r="MJW88" s="387"/>
      <c r="MJX88" s="387"/>
      <c r="MJY88" s="383"/>
      <c r="MJZ88" s="384"/>
      <c r="MKA88" s="28"/>
      <c r="MKB88" s="385"/>
      <c r="MKC88" s="396"/>
      <c r="MKD88" s="392"/>
      <c r="MKE88" s="135"/>
      <c r="MKF88" s="135"/>
      <c r="MKG88" s="386"/>
      <c r="MKH88" s="135"/>
      <c r="MKI88" s="387"/>
      <c r="MKJ88" s="387"/>
      <c r="MKK88" s="383"/>
      <c r="MKL88" s="384"/>
      <c r="MKM88" s="28"/>
      <c r="MKN88" s="385"/>
      <c r="MKO88" s="396"/>
      <c r="MKP88" s="392"/>
      <c r="MKQ88" s="135"/>
      <c r="MKR88" s="135"/>
      <c r="MKS88" s="386"/>
      <c r="MKT88" s="135"/>
      <c r="MKU88" s="387"/>
      <c r="MKV88" s="387"/>
      <c r="MKW88" s="383"/>
      <c r="MKX88" s="384"/>
      <c r="MKY88" s="28"/>
      <c r="MKZ88" s="385"/>
      <c r="MLA88" s="396"/>
      <c r="MLB88" s="392"/>
      <c r="MLC88" s="135"/>
      <c r="MLD88" s="135"/>
      <c r="MLE88" s="386"/>
      <c r="MLF88" s="135"/>
      <c r="MLG88" s="387"/>
      <c r="MLH88" s="387"/>
      <c r="MLI88" s="383"/>
      <c r="MLJ88" s="384"/>
      <c r="MLK88" s="28"/>
      <c r="MLL88" s="385"/>
      <c r="MLM88" s="396"/>
      <c r="MLN88" s="392"/>
      <c r="MLO88" s="135"/>
      <c r="MLP88" s="135"/>
      <c r="MLQ88" s="386"/>
      <c r="MLR88" s="135"/>
      <c r="MLS88" s="387"/>
      <c r="MLT88" s="387"/>
      <c r="MLU88" s="383"/>
      <c r="MLV88" s="384"/>
      <c r="MLW88" s="28"/>
      <c r="MLX88" s="385"/>
      <c r="MLY88" s="396"/>
      <c r="MLZ88" s="392"/>
      <c r="MMA88" s="135"/>
      <c r="MMB88" s="135"/>
      <c r="MMC88" s="386"/>
      <c r="MMD88" s="135"/>
      <c r="MME88" s="387"/>
      <c r="MMF88" s="387"/>
      <c r="MMG88" s="383"/>
      <c r="MMH88" s="384"/>
      <c r="MMI88" s="28"/>
      <c r="MMJ88" s="385"/>
      <c r="MMK88" s="396"/>
      <c r="MML88" s="392"/>
      <c r="MMM88" s="135"/>
      <c r="MMN88" s="135"/>
      <c r="MMO88" s="386"/>
      <c r="MMP88" s="135"/>
      <c r="MMQ88" s="387"/>
      <c r="MMR88" s="387"/>
      <c r="MMS88" s="383"/>
      <c r="MMT88" s="384"/>
      <c r="MMU88" s="28"/>
      <c r="MMV88" s="385"/>
      <c r="MMW88" s="396"/>
      <c r="MMX88" s="392"/>
      <c r="MMY88" s="135"/>
      <c r="MMZ88" s="135"/>
      <c r="MNA88" s="386"/>
      <c r="MNB88" s="135"/>
      <c r="MNC88" s="387"/>
      <c r="MND88" s="387"/>
      <c r="MNE88" s="383"/>
      <c r="MNF88" s="384"/>
      <c r="MNG88" s="28"/>
      <c r="MNH88" s="385"/>
      <c r="MNI88" s="396"/>
      <c r="MNJ88" s="392"/>
      <c r="MNK88" s="135"/>
      <c r="MNL88" s="135"/>
      <c r="MNM88" s="386"/>
      <c r="MNN88" s="135"/>
      <c r="MNO88" s="387"/>
      <c r="MNP88" s="387"/>
      <c r="MNQ88" s="383"/>
      <c r="MNR88" s="384"/>
      <c r="MNS88" s="28"/>
      <c r="MNT88" s="385"/>
      <c r="MNU88" s="396"/>
      <c r="MNV88" s="392"/>
      <c r="MNW88" s="135"/>
      <c r="MNX88" s="135"/>
      <c r="MNY88" s="386"/>
      <c r="MNZ88" s="135"/>
      <c r="MOA88" s="387"/>
      <c r="MOB88" s="387"/>
      <c r="MOC88" s="383"/>
      <c r="MOD88" s="384"/>
      <c r="MOE88" s="28"/>
      <c r="MOF88" s="385"/>
      <c r="MOG88" s="396"/>
      <c r="MOH88" s="392"/>
      <c r="MOI88" s="135"/>
      <c r="MOJ88" s="135"/>
      <c r="MOK88" s="386"/>
      <c r="MOL88" s="135"/>
      <c r="MOM88" s="387"/>
      <c r="MON88" s="387"/>
      <c r="MOO88" s="383"/>
      <c r="MOP88" s="384"/>
      <c r="MOQ88" s="28"/>
      <c r="MOR88" s="385"/>
      <c r="MOS88" s="396"/>
      <c r="MOT88" s="392"/>
      <c r="MOU88" s="135"/>
      <c r="MOV88" s="135"/>
      <c r="MOW88" s="386"/>
      <c r="MOX88" s="135"/>
      <c r="MOY88" s="387"/>
      <c r="MOZ88" s="387"/>
      <c r="MPA88" s="383"/>
      <c r="MPB88" s="384"/>
      <c r="MPC88" s="28"/>
      <c r="MPD88" s="385"/>
      <c r="MPE88" s="396"/>
      <c r="MPF88" s="392"/>
      <c r="MPG88" s="135"/>
      <c r="MPH88" s="135"/>
      <c r="MPI88" s="386"/>
      <c r="MPJ88" s="135"/>
      <c r="MPK88" s="387"/>
      <c r="MPL88" s="387"/>
      <c r="MPM88" s="383"/>
      <c r="MPN88" s="384"/>
      <c r="MPO88" s="28"/>
      <c r="MPP88" s="385"/>
      <c r="MPQ88" s="396"/>
      <c r="MPR88" s="392"/>
      <c r="MPS88" s="135"/>
      <c r="MPT88" s="135"/>
      <c r="MPU88" s="386"/>
      <c r="MPV88" s="135"/>
      <c r="MPW88" s="387"/>
      <c r="MPX88" s="387"/>
      <c r="MPY88" s="383"/>
      <c r="MPZ88" s="384"/>
      <c r="MQA88" s="28"/>
      <c r="MQB88" s="385"/>
      <c r="MQC88" s="396"/>
      <c r="MQD88" s="392"/>
      <c r="MQE88" s="135"/>
      <c r="MQF88" s="135"/>
      <c r="MQG88" s="386"/>
      <c r="MQH88" s="135"/>
      <c r="MQI88" s="387"/>
      <c r="MQJ88" s="387"/>
      <c r="MQK88" s="383"/>
      <c r="MQL88" s="384"/>
      <c r="MQM88" s="28"/>
      <c r="MQN88" s="385"/>
      <c r="MQO88" s="396"/>
      <c r="MQP88" s="392"/>
      <c r="MQQ88" s="135"/>
      <c r="MQR88" s="135"/>
      <c r="MQS88" s="386"/>
      <c r="MQT88" s="135"/>
      <c r="MQU88" s="387"/>
      <c r="MQV88" s="387"/>
      <c r="MQW88" s="383"/>
      <c r="MQX88" s="384"/>
      <c r="MQY88" s="28"/>
      <c r="MQZ88" s="385"/>
      <c r="MRA88" s="396"/>
      <c r="MRB88" s="392"/>
      <c r="MRC88" s="135"/>
      <c r="MRD88" s="135"/>
      <c r="MRE88" s="386"/>
      <c r="MRF88" s="135"/>
      <c r="MRG88" s="387"/>
      <c r="MRH88" s="387"/>
      <c r="MRI88" s="383"/>
      <c r="MRJ88" s="384"/>
      <c r="MRK88" s="28"/>
      <c r="MRL88" s="385"/>
      <c r="MRM88" s="396"/>
      <c r="MRN88" s="392"/>
      <c r="MRO88" s="135"/>
      <c r="MRP88" s="135"/>
      <c r="MRQ88" s="386"/>
      <c r="MRR88" s="135"/>
      <c r="MRS88" s="387"/>
      <c r="MRT88" s="387"/>
      <c r="MRU88" s="383"/>
      <c r="MRV88" s="384"/>
      <c r="MRW88" s="28"/>
      <c r="MRX88" s="385"/>
      <c r="MRY88" s="396"/>
      <c r="MRZ88" s="392"/>
      <c r="MSA88" s="135"/>
      <c r="MSB88" s="135"/>
      <c r="MSC88" s="386"/>
      <c r="MSD88" s="135"/>
      <c r="MSE88" s="387"/>
      <c r="MSF88" s="387"/>
      <c r="MSG88" s="383"/>
      <c r="MSH88" s="384"/>
      <c r="MSI88" s="28"/>
      <c r="MSJ88" s="385"/>
      <c r="MSK88" s="396"/>
      <c r="MSL88" s="392"/>
      <c r="MSM88" s="135"/>
      <c r="MSN88" s="135"/>
      <c r="MSO88" s="386"/>
      <c r="MSP88" s="135"/>
      <c r="MSQ88" s="387"/>
      <c r="MSR88" s="387"/>
      <c r="MSS88" s="383"/>
      <c r="MST88" s="384"/>
      <c r="MSU88" s="28"/>
      <c r="MSV88" s="385"/>
      <c r="MSW88" s="396"/>
      <c r="MSX88" s="392"/>
      <c r="MSY88" s="135"/>
      <c r="MSZ88" s="135"/>
      <c r="MTA88" s="386"/>
      <c r="MTB88" s="135"/>
      <c r="MTC88" s="387"/>
      <c r="MTD88" s="387"/>
      <c r="MTE88" s="383"/>
      <c r="MTF88" s="384"/>
      <c r="MTG88" s="28"/>
      <c r="MTH88" s="385"/>
      <c r="MTI88" s="396"/>
      <c r="MTJ88" s="392"/>
      <c r="MTK88" s="135"/>
      <c r="MTL88" s="135"/>
      <c r="MTM88" s="386"/>
      <c r="MTN88" s="135"/>
      <c r="MTO88" s="387"/>
      <c r="MTP88" s="387"/>
      <c r="MTQ88" s="383"/>
      <c r="MTR88" s="384"/>
      <c r="MTS88" s="28"/>
      <c r="MTT88" s="385"/>
      <c r="MTU88" s="396"/>
      <c r="MTV88" s="392"/>
      <c r="MTW88" s="135"/>
      <c r="MTX88" s="135"/>
      <c r="MTY88" s="386"/>
      <c r="MTZ88" s="135"/>
      <c r="MUA88" s="387"/>
      <c r="MUB88" s="387"/>
      <c r="MUC88" s="383"/>
      <c r="MUD88" s="384"/>
      <c r="MUE88" s="28"/>
      <c r="MUF88" s="385"/>
      <c r="MUG88" s="396"/>
      <c r="MUH88" s="392"/>
      <c r="MUI88" s="135"/>
      <c r="MUJ88" s="135"/>
      <c r="MUK88" s="386"/>
      <c r="MUL88" s="135"/>
      <c r="MUM88" s="387"/>
      <c r="MUN88" s="387"/>
      <c r="MUO88" s="383"/>
      <c r="MUP88" s="384"/>
      <c r="MUQ88" s="28"/>
      <c r="MUR88" s="385"/>
      <c r="MUS88" s="396"/>
      <c r="MUT88" s="392"/>
      <c r="MUU88" s="135"/>
      <c r="MUV88" s="135"/>
      <c r="MUW88" s="386"/>
      <c r="MUX88" s="135"/>
      <c r="MUY88" s="387"/>
      <c r="MUZ88" s="387"/>
      <c r="MVA88" s="383"/>
      <c r="MVB88" s="384"/>
      <c r="MVC88" s="28"/>
      <c r="MVD88" s="385"/>
      <c r="MVE88" s="396"/>
      <c r="MVF88" s="392"/>
      <c r="MVG88" s="135"/>
      <c r="MVH88" s="135"/>
      <c r="MVI88" s="386"/>
      <c r="MVJ88" s="135"/>
      <c r="MVK88" s="387"/>
      <c r="MVL88" s="387"/>
      <c r="MVM88" s="383"/>
      <c r="MVN88" s="384"/>
      <c r="MVO88" s="28"/>
      <c r="MVP88" s="385"/>
      <c r="MVQ88" s="396"/>
      <c r="MVR88" s="392"/>
      <c r="MVS88" s="135"/>
      <c r="MVT88" s="135"/>
      <c r="MVU88" s="386"/>
      <c r="MVV88" s="135"/>
      <c r="MVW88" s="387"/>
      <c r="MVX88" s="387"/>
      <c r="MVY88" s="383"/>
      <c r="MVZ88" s="384"/>
      <c r="MWA88" s="28"/>
      <c r="MWB88" s="385"/>
      <c r="MWC88" s="396"/>
      <c r="MWD88" s="392"/>
      <c r="MWE88" s="135"/>
      <c r="MWF88" s="135"/>
      <c r="MWG88" s="386"/>
      <c r="MWH88" s="135"/>
      <c r="MWI88" s="387"/>
      <c r="MWJ88" s="387"/>
      <c r="MWK88" s="383"/>
      <c r="MWL88" s="384"/>
      <c r="MWM88" s="28"/>
      <c r="MWN88" s="385"/>
      <c r="MWO88" s="396"/>
      <c r="MWP88" s="392"/>
      <c r="MWQ88" s="135"/>
      <c r="MWR88" s="135"/>
      <c r="MWS88" s="386"/>
      <c r="MWT88" s="135"/>
      <c r="MWU88" s="387"/>
      <c r="MWV88" s="387"/>
      <c r="MWW88" s="383"/>
      <c r="MWX88" s="384"/>
      <c r="MWY88" s="28"/>
      <c r="MWZ88" s="385"/>
      <c r="MXA88" s="396"/>
      <c r="MXB88" s="392"/>
      <c r="MXC88" s="135"/>
      <c r="MXD88" s="135"/>
      <c r="MXE88" s="386"/>
      <c r="MXF88" s="135"/>
      <c r="MXG88" s="387"/>
      <c r="MXH88" s="387"/>
      <c r="MXI88" s="383"/>
      <c r="MXJ88" s="384"/>
      <c r="MXK88" s="28"/>
      <c r="MXL88" s="385"/>
      <c r="MXM88" s="396"/>
      <c r="MXN88" s="392"/>
      <c r="MXO88" s="135"/>
      <c r="MXP88" s="135"/>
      <c r="MXQ88" s="386"/>
      <c r="MXR88" s="135"/>
      <c r="MXS88" s="387"/>
      <c r="MXT88" s="387"/>
      <c r="MXU88" s="383"/>
      <c r="MXV88" s="384"/>
      <c r="MXW88" s="28"/>
      <c r="MXX88" s="385"/>
      <c r="MXY88" s="396"/>
      <c r="MXZ88" s="392"/>
      <c r="MYA88" s="135"/>
      <c r="MYB88" s="135"/>
      <c r="MYC88" s="386"/>
      <c r="MYD88" s="135"/>
      <c r="MYE88" s="387"/>
      <c r="MYF88" s="387"/>
      <c r="MYG88" s="383"/>
      <c r="MYH88" s="384"/>
      <c r="MYI88" s="28"/>
      <c r="MYJ88" s="385"/>
      <c r="MYK88" s="396"/>
      <c r="MYL88" s="392"/>
      <c r="MYM88" s="135"/>
      <c r="MYN88" s="135"/>
      <c r="MYO88" s="386"/>
      <c r="MYP88" s="135"/>
      <c r="MYQ88" s="387"/>
      <c r="MYR88" s="387"/>
      <c r="MYS88" s="383"/>
      <c r="MYT88" s="384"/>
      <c r="MYU88" s="28"/>
      <c r="MYV88" s="385"/>
      <c r="MYW88" s="396"/>
      <c r="MYX88" s="392"/>
      <c r="MYY88" s="135"/>
      <c r="MYZ88" s="135"/>
      <c r="MZA88" s="386"/>
      <c r="MZB88" s="135"/>
      <c r="MZC88" s="387"/>
      <c r="MZD88" s="387"/>
      <c r="MZE88" s="383"/>
      <c r="MZF88" s="384"/>
      <c r="MZG88" s="28"/>
      <c r="MZH88" s="385"/>
      <c r="MZI88" s="396"/>
      <c r="MZJ88" s="392"/>
      <c r="MZK88" s="135"/>
      <c r="MZL88" s="135"/>
      <c r="MZM88" s="386"/>
      <c r="MZN88" s="135"/>
      <c r="MZO88" s="387"/>
      <c r="MZP88" s="387"/>
      <c r="MZQ88" s="383"/>
      <c r="MZR88" s="384"/>
      <c r="MZS88" s="28"/>
      <c r="MZT88" s="385"/>
      <c r="MZU88" s="396"/>
      <c r="MZV88" s="392"/>
      <c r="MZW88" s="135"/>
      <c r="MZX88" s="135"/>
      <c r="MZY88" s="386"/>
      <c r="MZZ88" s="135"/>
      <c r="NAA88" s="387"/>
      <c r="NAB88" s="387"/>
      <c r="NAC88" s="383"/>
      <c r="NAD88" s="384"/>
      <c r="NAE88" s="28"/>
      <c r="NAF88" s="385"/>
      <c r="NAG88" s="396"/>
      <c r="NAH88" s="392"/>
      <c r="NAI88" s="135"/>
      <c r="NAJ88" s="135"/>
      <c r="NAK88" s="386"/>
      <c r="NAL88" s="135"/>
      <c r="NAM88" s="387"/>
      <c r="NAN88" s="387"/>
      <c r="NAO88" s="383"/>
      <c r="NAP88" s="384"/>
      <c r="NAQ88" s="28"/>
      <c r="NAR88" s="385"/>
      <c r="NAS88" s="396"/>
      <c r="NAT88" s="392"/>
      <c r="NAU88" s="135"/>
      <c r="NAV88" s="135"/>
      <c r="NAW88" s="386"/>
      <c r="NAX88" s="135"/>
      <c r="NAY88" s="387"/>
      <c r="NAZ88" s="387"/>
      <c r="NBA88" s="383"/>
      <c r="NBB88" s="384"/>
      <c r="NBC88" s="28"/>
      <c r="NBD88" s="385"/>
      <c r="NBE88" s="396"/>
      <c r="NBF88" s="392"/>
      <c r="NBG88" s="135"/>
      <c r="NBH88" s="135"/>
      <c r="NBI88" s="386"/>
      <c r="NBJ88" s="135"/>
      <c r="NBK88" s="387"/>
      <c r="NBL88" s="387"/>
      <c r="NBM88" s="383"/>
      <c r="NBN88" s="384"/>
      <c r="NBO88" s="28"/>
      <c r="NBP88" s="385"/>
      <c r="NBQ88" s="396"/>
      <c r="NBR88" s="392"/>
      <c r="NBS88" s="135"/>
      <c r="NBT88" s="135"/>
      <c r="NBU88" s="386"/>
      <c r="NBV88" s="135"/>
      <c r="NBW88" s="387"/>
      <c r="NBX88" s="387"/>
      <c r="NBY88" s="383"/>
      <c r="NBZ88" s="384"/>
      <c r="NCA88" s="28"/>
      <c r="NCB88" s="385"/>
      <c r="NCC88" s="396"/>
      <c r="NCD88" s="392"/>
      <c r="NCE88" s="135"/>
      <c r="NCF88" s="135"/>
      <c r="NCG88" s="386"/>
      <c r="NCH88" s="135"/>
      <c r="NCI88" s="387"/>
      <c r="NCJ88" s="387"/>
      <c r="NCK88" s="383"/>
      <c r="NCL88" s="384"/>
      <c r="NCM88" s="28"/>
      <c r="NCN88" s="385"/>
      <c r="NCO88" s="396"/>
      <c r="NCP88" s="392"/>
      <c r="NCQ88" s="135"/>
      <c r="NCR88" s="135"/>
      <c r="NCS88" s="386"/>
      <c r="NCT88" s="135"/>
      <c r="NCU88" s="387"/>
      <c r="NCV88" s="387"/>
      <c r="NCW88" s="383"/>
      <c r="NCX88" s="384"/>
      <c r="NCY88" s="28"/>
      <c r="NCZ88" s="385"/>
      <c r="NDA88" s="396"/>
      <c r="NDB88" s="392"/>
      <c r="NDC88" s="135"/>
      <c r="NDD88" s="135"/>
      <c r="NDE88" s="386"/>
      <c r="NDF88" s="135"/>
      <c r="NDG88" s="387"/>
      <c r="NDH88" s="387"/>
      <c r="NDI88" s="383"/>
      <c r="NDJ88" s="384"/>
      <c r="NDK88" s="28"/>
      <c r="NDL88" s="385"/>
      <c r="NDM88" s="396"/>
      <c r="NDN88" s="392"/>
      <c r="NDO88" s="135"/>
      <c r="NDP88" s="135"/>
      <c r="NDQ88" s="386"/>
      <c r="NDR88" s="135"/>
      <c r="NDS88" s="387"/>
      <c r="NDT88" s="387"/>
      <c r="NDU88" s="383"/>
      <c r="NDV88" s="384"/>
      <c r="NDW88" s="28"/>
      <c r="NDX88" s="385"/>
      <c r="NDY88" s="396"/>
      <c r="NDZ88" s="392"/>
      <c r="NEA88" s="135"/>
      <c r="NEB88" s="135"/>
      <c r="NEC88" s="386"/>
      <c r="NED88" s="135"/>
      <c r="NEE88" s="387"/>
      <c r="NEF88" s="387"/>
      <c r="NEG88" s="383"/>
      <c r="NEH88" s="384"/>
      <c r="NEI88" s="28"/>
      <c r="NEJ88" s="385"/>
      <c r="NEK88" s="396"/>
      <c r="NEL88" s="392"/>
      <c r="NEM88" s="135"/>
      <c r="NEN88" s="135"/>
      <c r="NEO88" s="386"/>
      <c r="NEP88" s="135"/>
      <c r="NEQ88" s="387"/>
      <c r="NER88" s="387"/>
      <c r="NES88" s="383"/>
      <c r="NET88" s="384"/>
      <c r="NEU88" s="28"/>
      <c r="NEV88" s="385"/>
      <c r="NEW88" s="396"/>
      <c r="NEX88" s="392"/>
      <c r="NEY88" s="135"/>
      <c r="NEZ88" s="135"/>
      <c r="NFA88" s="386"/>
      <c r="NFB88" s="135"/>
      <c r="NFC88" s="387"/>
      <c r="NFD88" s="387"/>
      <c r="NFE88" s="383"/>
      <c r="NFF88" s="384"/>
      <c r="NFG88" s="28"/>
      <c r="NFH88" s="385"/>
      <c r="NFI88" s="396"/>
      <c r="NFJ88" s="392"/>
      <c r="NFK88" s="135"/>
      <c r="NFL88" s="135"/>
      <c r="NFM88" s="386"/>
      <c r="NFN88" s="135"/>
      <c r="NFO88" s="387"/>
      <c r="NFP88" s="387"/>
      <c r="NFQ88" s="383"/>
      <c r="NFR88" s="384"/>
      <c r="NFS88" s="28"/>
      <c r="NFT88" s="385"/>
      <c r="NFU88" s="396"/>
      <c r="NFV88" s="392"/>
      <c r="NFW88" s="135"/>
      <c r="NFX88" s="135"/>
      <c r="NFY88" s="386"/>
      <c r="NFZ88" s="135"/>
      <c r="NGA88" s="387"/>
      <c r="NGB88" s="387"/>
      <c r="NGC88" s="383"/>
      <c r="NGD88" s="384"/>
      <c r="NGE88" s="28"/>
      <c r="NGF88" s="385"/>
      <c r="NGG88" s="396"/>
      <c r="NGH88" s="392"/>
      <c r="NGI88" s="135"/>
      <c r="NGJ88" s="135"/>
      <c r="NGK88" s="386"/>
      <c r="NGL88" s="135"/>
      <c r="NGM88" s="387"/>
      <c r="NGN88" s="387"/>
      <c r="NGO88" s="383"/>
      <c r="NGP88" s="384"/>
      <c r="NGQ88" s="28"/>
      <c r="NGR88" s="385"/>
      <c r="NGS88" s="396"/>
      <c r="NGT88" s="392"/>
      <c r="NGU88" s="135"/>
      <c r="NGV88" s="135"/>
      <c r="NGW88" s="386"/>
      <c r="NGX88" s="135"/>
      <c r="NGY88" s="387"/>
      <c r="NGZ88" s="387"/>
      <c r="NHA88" s="383"/>
      <c r="NHB88" s="384"/>
      <c r="NHC88" s="28"/>
      <c r="NHD88" s="385"/>
      <c r="NHE88" s="396"/>
      <c r="NHF88" s="392"/>
      <c r="NHG88" s="135"/>
      <c r="NHH88" s="135"/>
      <c r="NHI88" s="386"/>
      <c r="NHJ88" s="135"/>
      <c r="NHK88" s="387"/>
      <c r="NHL88" s="387"/>
      <c r="NHM88" s="383"/>
      <c r="NHN88" s="384"/>
      <c r="NHO88" s="28"/>
      <c r="NHP88" s="385"/>
      <c r="NHQ88" s="396"/>
      <c r="NHR88" s="392"/>
      <c r="NHS88" s="135"/>
      <c r="NHT88" s="135"/>
      <c r="NHU88" s="386"/>
      <c r="NHV88" s="135"/>
      <c r="NHW88" s="387"/>
      <c r="NHX88" s="387"/>
      <c r="NHY88" s="383"/>
      <c r="NHZ88" s="384"/>
      <c r="NIA88" s="28"/>
      <c r="NIB88" s="385"/>
      <c r="NIC88" s="396"/>
      <c r="NID88" s="392"/>
      <c r="NIE88" s="135"/>
      <c r="NIF88" s="135"/>
      <c r="NIG88" s="386"/>
      <c r="NIH88" s="135"/>
      <c r="NII88" s="387"/>
      <c r="NIJ88" s="387"/>
      <c r="NIK88" s="383"/>
      <c r="NIL88" s="384"/>
      <c r="NIM88" s="28"/>
      <c r="NIN88" s="385"/>
      <c r="NIO88" s="396"/>
      <c r="NIP88" s="392"/>
      <c r="NIQ88" s="135"/>
      <c r="NIR88" s="135"/>
      <c r="NIS88" s="386"/>
      <c r="NIT88" s="135"/>
      <c r="NIU88" s="387"/>
      <c r="NIV88" s="387"/>
      <c r="NIW88" s="383"/>
      <c r="NIX88" s="384"/>
      <c r="NIY88" s="28"/>
      <c r="NIZ88" s="385"/>
      <c r="NJA88" s="396"/>
      <c r="NJB88" s="392"/>
      <c r="NJC88" s="135"/>
      <c r="NJD88" s="135"/>
      <c r="NJE88" s="386"/>
      <c r="NJF88" s="135"/>
      <c r="NJG88" s="387"/>
      <c r="NJH88" s="387"/>
      <c r="NJI88" s="383"/>
      <c r="NJJ88" s="384"/>
      <c r="NJK88" s="28"/>
      <c r="NJL88" s="385"/>
      <c r="NJM88" s="396"/>
      <c r="NJN88" s="392"/>
      <c r="NJO88" s="135"/>
      <c r="NJP88" s="135"/>
      <c r="NJQ88" s="386"/>
      <c r="NJR88" s="135"/>
      <c r="NJS88" s="387"/>
      <c r="NJT88" s="387"/>
      <c r="NJU88" s="383"/>
      <c r="NJV88" s="384"/>
      <c r="NJW88" s="28"/>
      <c r="NJX88" s="385"/>
      <c r="NJY88" s="396"/>
      <c r="NJZ88" s="392"/>
      <c r="NKA88" s="135"/>
      <c r="NKB88" s="135"/>
      <c r="NKC88" s="386"/>
      <c r="NKD88" s="135"/>
      <c r="NKE88" s="387"/>
      <c r="NKF88" s="387"/>
      <c r="NKG88" s="383"/>
      <c r="NKH88" s="384"/>
      <c r="NKI88" s="28"/>
      <c r="NKJ88" s="385"/>
      <c r="NKK88" s="396"/>
      <c r="NKL88" s="392"/>
      <c r="NKM88" s="135"/>
      <c r="NKN88" s="135"/>
      <c r="NKO88" s="386"/>
      <c r="NKP88" s="135"/>
      <c r="NKQ88" s="387"/>
      <c r="NKR88" s="387"/>
      <c r="NKS88" s="383"/>
      <c r="NKT88" s="384"/>
      <c r="NKU88" s="28"/>
      <c r="NKV88" s="385"/>
      <c r="NKW88" s="396"/>
      <c r="NKX88" s="392"/>
      <c r="NKY88" s="135"/>
      <c r="NKZ88" s="135"/>
      <c r="NLA88" s="386"/>
      <c r="NLB88" s="135"/>
      <c r="NLC88" s="387"/>
      <c r="NLD88" s="387"/>
      <c r="NLE88" s="383"/>
      <c r="NLF88" s="384"/>
      <c r="NLG88" s="28"/>
      <c r="NLH88" s="385"/>
      <c r="NLI88" s="396"/>
      <c r="NLJ88" s="392"/>
      <c r="NLK88" s="135"/>
      <c r="NLL88" s="135"/>
      <c r="NLM88" s="386"/>
      <c r="NLN88" s="135"/>
      <c r="NLO88" s="387"/>
      <c r="NLP88" s="387"/>
      <c r="NLQ88" s="383"/>
      <c r="NLR88" s="384"/>
      <c r="NLS88" s="28"/>
      <c r="NLT88" s="385"/>
      <c r="NLU88" s="396"/>
      <c r="NLV88" s="392"/>
      <c r="NLW88" s="135"/>
      <c r="NLX88" s="135"/>
      <c r="NLY88" s="386"/>
      <c r="NLZ88" s="135"/>
      <c r="NMA88" s="387"/>
      <c r="NMB88" s="387"/>
      <c r="NMC88" s="383"/>
      <c r="NMD88" s="384"/>
      <c r="NME88" s="28"/>
      <c r="NMF88" s="385"/>
      <c r="NMG88" s="396"/>
      <c r="NMH88" s="392"/>
      <c r="NMI88" s="135"/>
      <c r="NMJ88" s="135"/>
      <c r="NMK88" s="386"/>
      <c r="NML88" s="135"/>
      <c r="NMM88" s="387"/>
      <c r="NMN88" s="387"/>
      <c r="NMO88" s="383"/>
      <c r="NMP88" s="384"/>
      <c r="NMQ88" s="28"/>
      <c r="NMR88" s="385"/>
      <c r="NMS88" s="396"/>
      <c r="NMT88" s="392"/>
      <c r="NMU88" s="135"/>
      <c r="NMV88" s="135"/>
      <c r="NMW88" s="386"/>
      <c r="NMX88" s="135"/>
      <c r="NMY88" s="387"/>
      <c r="NMZ88" s="387"/>
      <c r="NNA88" s="383"/>
      <c r="NNB88" s="384"/>
      <c r="NNC88" s="28"/>
      <c r="NND88" s="385"/>
      <c r="NNE88" s="396"/>
      <c r="NNF88" s="392"/>
      <c r="NNG88" s="135"/>
      <c r="NNH88" s="135"/>
      <c r="NNI88" s="386"/>
      <c r="NNJ88" s="135"/>
      <c r="NNK88" s="387"/>
      <c r="NNL88" s="387"/>
      <c r="NNM88" s="383"/>
      <c r="NNN88" s="384"/>
      <c r="NNO88" s="28"/>
      <c r="NNP88" s="385"/>
      <c r="NNQ88" s="396"/>
      <c r="NNR88" s="392"/>
      <c r="NNS88" s="135"/>
      <c r="NNT88" s="135"/>
      <c r="NNU88" s="386"/>
      <c r="NNV88" s="135"/>
      <c r="NNW88" s="387"/>
      <c r="NNX88" s="387"/>
      <c r="NNY88" s="383"/>
      <c r="NNZ88" s="384"/>
      <c r="NOA88" s="28"/>
      <c r="NOB88" s="385"/>
      <c r="NOC88" s="396"/>
      <c r="NOD88" s="392"/>
      <c r="NOE88" s="135"/>
      <c r="NOF88" s="135"/>
      <c r="NOG88" s="386"/>
      <c r="NOH88" s="135"/>
      <c r="NOI88" s="387"/>
      <c r="NOJ88" s="387"/>
      <c r="NOK88" s="383"/>
      <c r="NOL88" s="384"/>
      <c r="NOM88" s="28"/>
      <c r="NON88" s="385"/>
      <c r="NOO88" s="396"/>
      <c r="NOP88" s="392"/>
      <c r="NOQ88" s="135"/>
      <c r="NOR88" s="135"/>
      <c r="NOS88" s="386"/>
      <c r="NOT88" s="135"/>
      <c r="NOU88" s="387"/>
      <c r="NOV88" s="387"/>
      <c r="NOW88" s="383"/>
      <c r="NOX88" s="384"/>
      <c r="NOY88" s="28"/>
      <c r="NOZ88" s="385"/>
      <c r="NPA88" s="396"/>
      <c r="NPB88" s="392"/>
      <c r="NPC88" s="135"/>
      <c r="NPD88" s="135"/>
      <c r="NPE88" s="386"/>
      <c r="NPF88" s="135"/>
      <c r="NPG88" s="387"/>
      <c r="NPH88" s="387"/>
      <c r="NPI88" s="383"/>
      <c r="NPJ88" s="384"/>
      <c r="NPK88" s="28"/>
      <c r="NPL88" s="385"/>
      <c r="NPM88" s="396"/>
      <c r="NPN88" s="392"/>
      <c r="NPO88" s="135"/>
      <c r="NPP88" s="135"/>
      <c r="NPQ88" s="386"/>
      <c r="NPR88" s="135"/>
      <c r="NPS88" s="387"/>
      <c r="NPT88" s="387"/>
      <c r="NPU88" s="383"/>
      <c r="NPV88" s="384"/>
      <c r="NPW88" s="28"/>
      <c r="NPX88" s="385"/>
      <c r="NPY88" s="396"/>
      <c r="NPZ88" s="392"/>
      <c r="NQA88" s="135"/>
      <c r="NQB88" s="135"/>
      <c r="NQC88" s="386"/>
      <c r="NQD88" s="135"/>
      <c r="NQE88" s="387"/>
      <c r="NQF88" s="387"/>
      <c r="NQG88" s="383"/>
      <c r="NQH88" s="384"/>
      <c r="NQI88" s="28"/>
      <c r="NQJ88" s="385"/>
      <c r="NQK88" s="396"/>
      <c r="NQL88" s="392"/>
      <c r="NQM88" s="135"/>
      <c r="NQN88" s="135"/>
      <c r="NQO88" s="386"/>
      <c r="NQP88" s="135"/>
      <c r="NQQ88" s="387"/>
      <c r="NQR88" s="387"/>
      <c r="NQS88" s="383"/>
      <c r="NQT88" s="384"/>
      <c r="NQU88" s="28"/>
      <c r="NQV88" s="385"/>
      <c r="NQW88" s="396"/>
      <c r="NQX88" s="392"/>
      <c r="NQY88" s="135"/>
      <c r="NQZ88" s="135"/>
      <c r="NRA88" s="386"/>
      <c r="NRB88" s="135"/>
      <c r="NRC88" s="387"/>
      <c r="NRD88" s="387"/>
      <c r="NRE88" s="383"/>
      <c r="NRF88" s="384"/>
      <c r="NRG88" s="28"/>
      <c r="NRH88" s="385"/>
      <c r="NRI88" s="396"/>
      <c r="NRJ88" s="392"/>
      <c r="NRK88" s="135"/>
      <c r="NRL88" s="135"/>
      <c r="NRM88" s="386"/>
      <c r="NRN88" s="135"/>
      <c r="NRO88" s="387"/>
      <c r="NRP88" s="387"/>
      <c r="NRQ88" s="383"/>
      <c r="NRR88" s="384"/>
      <c r="NRS88" s="28"/>
      <c r="NRT88" s="385"/>
      <c r="NRU88" s="396"/>
      <c r="NRV88" s="392"/>
      <c r="NRW88" s="135"/>
      <c r="NRX88" s="135"/>
      <c r="NRY88" s="386"/>
      <c r="NRZ88" s="135"/>
      <c r="NSA88" s="387"/>
      <c r="NSB88" s="387"/>
      <c r="NSC88" s="383"/>
      <c r="NSD88" s="384"/>
      <c r="NSE88" s="28"/>
      <c r="NSF88" s="385"/>
      <c r="NSG88" s="396"/>
      <c r="NSH88" s="392"/>
      <c r="NSI88" s="135"/>
      <c r="NSJ88" s="135"/>
      <c r="NSK88" s="386"/>
      <c r="NSL88" s="135"/>
      <c r="NSM88" s="387"/>
      <c r="NSN88" s="387"/>
      <c r="NSO88" s="383"/>
      <c r="NSP88" s="384"/>
      <c r="NSQ88" s="28"/>
      <c r="NSR88" s="385"/>
      <c r="NSS88" s="396"/>
      <c r="NST88" s="392"/>
      <c r="NSU88" s="135"/>
      <c r="NSV88" s="135"/>
      <c r="NSW88" s="386"/>
      <c r="NSX88" s="135"/>
      <c r="NSY88" s="387"/>
      <c r="NSZ88" s="387"/>
      <c r="NTA88" s="383"/>
      <c r="NTB88" s="384"/>
      <c r="NTC88" s="28"/>
      <c r="NTD88" s="385"/>
      <c r="NTE88" s="396"/>
      <c r="NTF88" s="392"/>
      <c r="NTG88" s="135"/>
      <c r="NTH88" s="135"/>
      <c r="NTI88" s="386"/>
      <c r="NTJ88" s="135"/>
      <c r="NTK88" s="387"/>
      <c r="NTL88" s="387"/>
      <c r="NTM88" s="383"/>
      <c r="NTN88" s="384"/>
      <c r="NTO88" s="28"/>
      <c r="NTP88" s="385"/>
      <c r="NTQ88" s="396"/>
      <c r="NTR88" s="392"/>
      <c r="NTS88" s="135"/>
      <c r="NTT88" s="135"/>
      <c r="NTU88" s="386"/>
      <c r="NTV88" s="135"/>
      <c r="NTW88" s="387"/>
      <c r="NTX88" s="387"/>
      <c r="NTY88" s="383"/>
      <c r="NTZ88" s="384"/>
      <c r="NUA88" s="28"/>
      <c r="NUB88" s="385"/>
      <c r="NUC88" s="396"/>
      <c r="NUD88" s="392"/>
      <c r="NUE88" s="135"/>
      <c r="NUF88" s="135"/>
      <c r="NUG88" s="386"/>
      <c r="NUH88" s="135"/>
      <c r="NUI88" s="387"/>
      <c r="NUJ88" s="387"/>
      <c r="NUK88" s="383"/>
      <c r="NUL88" s="384"/>
      <c r="NUM88" s="28"/>
      <c r="NUN88" s="385"/>
      <c r="NUO88" s="396"/>
      <c r="NUP88" s="392"/>
      <c r="NUQ88" s="135"/>
      <c r="NUR88" s="135"/>
      <c r="NUS88" s="386"/>
      <c r="NUT88" s="135"/>
      <c r="NUU88" s="387"/>
      <c r="NUV88" s="387"/>
      <c r="NUW88" s="383"/>
      <c r="NUX88" s="384"/>
      <c r="NUY88" s="28"/>
      <c r="NUZ88" s="385"/>
      <c r="NVA88" s="396"/>
      <c r="NVB88" s="392"/>
      <c r="NVC88" s="135"/>
      <c r="NVD88" s="135"/>
      <c r="NVE88" s="386"/>
      <c r="NVF88" s="135"/>
      <c r="NVG88" s="387"/>
      <c r="NVH88" s="387"/>
      <c r="NVI88" s="383"/>
      <c r="NVJ88" s="384"/>
      <c r="NVK88" s="28"/>
      <c r="NVL88" s="385"/>
      <c r="NVM88" s="396"/>
      <c r="NVN88" s="392"/>
      <c r="NVO88" s="135"/>
      <c r="NVP88" s="135"/>
      <c r="NVQ88" s="386"/>
      <c r="NVR88" s="135"/>
      <c r="NVS88" s="387"/>
      <c r="NVT88" s="387"/>
      <c r="NVU88" s="383"/>
      <c r="NVV88" s="384"/>
      <c r="NVW88" s="28"/>
      <c r="NVX88" s="385"/>
      <c r="NVY88" s="396"/>
      <c r="NVZ88" s="392"/>
      <c r="NWA88" s="135"/>
      <c r="NWB88" s="135"/>
      <c r="NWC88" s="386"/>
      <c r="NWD88" s="135"/>
      <c r="NWE88" s="387"/>
      <c r="NWF88" s="387"/>
      <c r="NWG88" s="383"/>
      <c r="NWH88" s="384"/>
      <c r="NWI88" s="28"/>
      <c r="NWJ88" s="385"/>
      <c r="NWK88" s="396"/>
      <c r="NWL88" s="392"/>
      <c r="NWM88" s="135"/>
      <c r="NWN88" s="135"/>
      <c r="NWO88" s="386"/>
      <c r="NWP88" s="135"/>
      <c r="NWQ88" s="387"/>
      <c r="NWR88" s="387"/>
      <c r="NWS88" s="383"/>
      <c r="NWT88" s="384"/>
      <c r="NWU88" s="28"/>
      <c r="NWV88" s="385"/>
      <c r="NWW88" s="396"/>
      <c r="NWX88" s="392"/>
      <c r="NWY88" s="135"/>
      <c r="NWZ88" s="135"/>
      <c r="NXA88" s="386"/>
      <c r="NXB88" s="135"/>
      <c r="NXC88" s="387"/>
      <c r="NXD88" s="387"/>
      <c r="NXE88" s="383"/>
      <c r="NXF88" s="384"/>
      <c r="NXG88" s="28"/>
      <c r="NXH88" s="385"/>
      <c r="NXI88" s="396"/>
      <c r="NXJ88" s="392"/>
      <c r="NXK88" s="135"/>
      <c r="NXL88" s="135"/>
      <c r="NXM88" s="386"/>
      <c r="NXN88" s="135"/>
      <c r="NXO88" s="387"/>
      <c r="NXP88" s="387"/>
      <c r="NXQ88" s="383"/>
      <c r="NXR88" s="384"/>
      <c r="NXS88" s="28"/>
      <c r="NXT88" s="385"/>
      <c r="NXU88" s="396"/>
      <c r="NXV88" s="392"/>
      <c r="NXW88" s="135"/>
      <c r="NXX88" s="135"/>
      <c r="NXY88" s="386"/>
      <c r="NXZ88" s="135"/>
      <c r="NYA88" s="387"/>
      <c r="NYB88" s="387"/>
      <c r="NYC88" s="383"/>
      <c r="NYD88" s="384"/>
      <c r="NYE88" s="28"/>
      <c r="NYF88" s="385"/>
      <c r="NYG88" s="396"/>
      <c r="NYH88" s="392"/>
      <c r="NYI88" s="135"/>
      <c r="NYJ88" s="135"/>
      <c r="NYK88" s="386"/>
      <c r="NYL88" s="135"/>
      <c r="NYM88" s="387"/>
      <c r="NYN88" s="387"/>
      <c r="NYO88" s="383"/>
      <c r="NYP88" s="384"/>
      <c r="NYQ88" s="28"/>
      <c r="NYR88" s="385"/>
      <c r="NYS88" s="396"/>
      <c r="NYT88" s="392"/>
      <c r="NYU88" s="135"/>
      <c r="NYV88" s="135"/>
      <c r="NYW88" s="386"/>
      <c r="NYX88" s="135"/>
      <c r="NYY88" s="387"/>
      <c r="NYZ88" s="387"/>
      <c r="NZA88" s="383"/>
      <c r="NZB88" s="384"/>
      <c r="NZC88" s="28"/>
      <c r="NZD88" s="385"/>
      <c r="NZE88" s="396"/>
      <c r="NZF88" s="392"/>
      <c r="NZG88" s="135"/>
      <c r="NZH88" s="135"/>
      <c r="NZI88" s="386"/>
      <c r="NZJ88" s="135"/>
      <c r="NZK88" s="387"/>
      <c r="NZL88" s="387"/>
      <c r="NZM88" s="383"/>
      <c r="NZN88" s="384"/>
      <c r="NZO88" s="28"/>
      <c r="NZP88" s="385"/>
      <c r="NZQ88" s="396"/>
      <c r="NZR88" s="392"/>
      <c r="NZS88" s="135"/>
      <c r="NZT88" s="135"/>
      <c r="NZU88" s="386"/>
      <c r="NZV88" s="135"/>
      <c r="NZW88" s="387"/>
      <c r="NZX88" s="387"/>
      <c r="NZY88" s="383"/>
      <c r="NZZ88" s="384"/>
      <c r="OAA88" s="28"/>
      <c r="OAB88" s="385"/>
      <c r="OAC88" s="396"/>
      <c r="OAD88" s="392"/>
      <c r="OAE88" s="135"/>
      <c r="OAF88" s="135"/>
      <c r="OAG88" s="386"/>
      <c r="OAH88" s="135"/>
      <c r="OAI88" s="387"/>
      <c r="OAJ88" s="387"/>
      <c r="OAK88" s="383"/>
      <c r="OAL88" s="384"/>
      <c r="OAM88" s="28"/>
      <c r="OAN88" s="385"/>
      <c r="OAO88" s="396"/>
      <c r="OAP88" s="392"/>
      <c r="OAQ88" s="135"/>
      <c r="OAR88" s="135"/>
      <c r="OAS88" s="386"/>
      <c r="OAT88" s="135"/>
      <c r="OAU88" s="387"/>
      <c r="OAV88" s="387"/>
      <c r="OAW88" s="383"/>
      <c r="OAX88" s="384"/>
      <c r="OAY88" s="28"/>
      <c r="OAZ88" s="385"/>
      <c r="OBA88" s="396"/>
      <c r="OBB88" s="392"/>
      <c r="OBC88" s="135"/>
      <c r="OBD88" s="135"/>
      <c r="OBE88" s="386"/>
      <c r="OBF88" s="135"/>
      <c r="OBG88" s="387"/>
      <c r="OBH88" s="387"/>
      <c r="OBI88" s="383"/>
      <c r="OBJ88" s="384"/>
      <c r="OBK88" s="28"/>
      <c r="OBL88" s="385"/>
      <c r="OBM88" s="396"/>
      <c r="OBN88" s="392"/>
      <c r="OBO88" s="135"/>
      <c r="OBP88" s="135"/>
      <c r="OBQ88" s="386"/>
      <c r="OBR88" s="135"/>
      <c r="OBS88" s="387"/>
      <c r="OBT88" s="387"/>
      <c r="OBU88" s="383"/>
      <c r="OBV88" s="384"/>
      <c r="OBW88" s="28"/>
      <c r="OBX88" s="385"/>
      <c r="OBY88" s="396"/>
      <c r="OBZ88" s="392"/>
      <c r="OCA88" s="135"/>
      <c r="OCB88" s="135"/>
      <c r="OCC88" s="386"/>
      <c r="OCD88" s="135"/>
      <c r="OCE88" s="387"/>
      <c r="OCF88" s="387"/>
      <c r="OCG88" s="383"/>
      <c r="OCH88" s="384"/>
      <c r="OCI88" s="28"/>
      <c r="OCJ88" s="385"/>
      <c r="OCK88" s="396"/>
      <c r="OCL88" s="392"/>
      <c r="OCM88" s="135"/>
      <c r="OCN88" s="135"/>
      <c r="OCO88" s="386"/>
      <c r="OCP88" s="135"/>
      <c r="OCQ88" s="387"/>
      <c r="OCR88" s="387"/>
      <c r="OCS88" s="383"/>
      <c r="OCT88" s="384"/>
      <c r="OCU88" s="28"/>
      <c r="OCV88" s="385"/>
      <c r="OCW88" s="396"/>
      <c r="OCX88" s="392"/>
      <c r="OCY88" s="135"/>
      <c r="OCZ88" s="135"/>
      <c r="ODA88" s="386"/>
      <c r="ODB88" s="135"/>
      <c r="ODC88" s="387"/>
      <c r="ODD88" s="387"/>
      <c r="ODE88" s="383"/>
      <c r="ODF88" s="384"/>
      <c r="ODG88" s="28"/>
      <c r="ODH88" s="385"/>
      <c r="ODI88" s="396"/>
      <c r="ODJ88" s="392"/>
      <c r="ODK88" s="135"/>
      <c r="ODL88" s="135"/>
      <c r="ODM88" s="386"/>
      <c r="ODN88" s="135"/>
      <c r="ODO88" s="387"/>
      <c r="ODP88" s="387"/>
      <c r="ODQ88" s="383"/>
      <c r="ODR88" s="384"/>
      <c r="ODS88" s="28"/>
      <c r="ODT88" s="385"/>
      <c r="ODU88" s="396"/>
      <c r="ODV88" s="392"/>
      <c r="ODW88" s="135"/>
      <c r="ODX88" s="135"/>
      <c r="ODY88" s="386"/>
      <c r="ODZ88" s="135"/>
      <c r="OEA88" s="387"/>
      <c r="OEB88" s="387"/>
      <c r="OEC88" s="383"/>
      <c r="OED88" s="384"/>
      <c r="OEE88" s="28"/>
      <c r="OEF88" s="385"/>
      <c r="OEG88" s="396"/>
      <c r="OEH88" s="392"/>
      <c r="OEI88" s="135"/>
      <c r="OEJ88" s="135"/>
      <c r="OEK88" s="386"/>
      <c r="OEL88" s="135"/>
      <c r="OEM88" s="387"/>
      <c r="OEN88" s="387"/>
      <c r="OEO88" s="383"/>
      <c r="OEP88" s="384"/>
      <c r="OEQ88" s="28"/>
      <c r="OER88" s="385"/>
      <c r="OES88" s="396"/>
      <c r="OET88" s="392"/>
      <c r="OEU88" s="135"/>
      <c r="OEV88" s="135"/>
      <c r="OEW88" s="386"/>
      <c r="OEX88" s="135"/>
      <c r="OEY88" s="387"/>
      <c r="OEZ88" s="387"/>
      <c r="OFA88" s="383"/>
      <c r="OFB88" s="384"/>
      <c r="OFC88" s="28"/>
      <c r="OFD88" s="385"/>
      <c r="OFE88" s="396"/>
      <c r="OFF88" s="392"/>
      <c r="OFG88" s="135"/>
      <c r="OFH88" s="135"/>
      <c r="OFI88" s="386"/>
      <c r="OFJ88" s="135"/>
      <c r="OFK88" s="387"/>
      <c r="OFL88" s="387"/>
      <c r="OFM88" s="383"/>
      <c r="OFN88" s="384"/>
      <c r="OFO88" s="28"/>
      <c r="OFP88" s="385"/>
      <c r="OFQ88" s="396"/>
      <c r="OFR88" s="392"/>
      <c r="OFS88" s="135"/>
      <c r="OFT88" s="135"/>
      <c r="OFU88" s="386"/>
      <c r="OFV88" s="135"/>
      <c r="OFW88" s="387"/>
      <c r="OFX88" s="387"/>
      <c r="OFY88" s="383"/>
      <c r="OFZ88" s="384"/>
      <c r="OGA88" s="28"/>
      <c r="OGB88" s="385"/>
      <c r="OGC88" s="396"/>
      <c r="OGD88" s="392"/>
      <c r="OGE88" s="135"/>
      <c r="OGF88" s="135"/>
      <c r="OGG88" s="386"/>
      <c r="OGH88" s="135"/>
      <c r="OGI88" s="387"/>
      <c r="OGJ88" s="387"/>
      <c r="OGK88" s="383"/>
      <c r="OGL88" s="384"/>
      <c r="OGM88" s="28"/>
      <c r="OGN88" s="385"/>
      <c r="OGO88" s="396"/>
      <c r="OGP88" s="392"/>
      <c r="OGQ88" s="135"/>
      <c r="OGR88" s="135"/>
      <c r="OGS88" s="386"/>
      <c r="OGT88" s="135"/>
      <c r="OGU88" s="387"/>
      <c r="OGV88" s="387"/>
      <c r="OGW88" s="383"/>
      <c r="OGX88" s="384"/>
      <c r="OGY88" s="28"/>
      <c r="OGZ88" s="385"/>
      <c r="OHA88" s="396"/>
      <c r="OHB88" s="392"/>
      <c r="OHC88" s="135"/>
      <c r="OHD88" s="135"/>
      <c r="OHE88" s="386"/>
      <c r="OHF88" s="135"/>
      <c r="OHG88" s="387"/>
      <c r="OHH88" s="387"/>
      <c r="OHI88" s="383"/>
      <c r="OHJ88" s="384"/>
      <c r="OHK88" s="28"/>
      <c r="OHL88" s="385"/>
      <c r="OHM88" s="396"/>
      <c r="OHN88" s="392"/>
      <c r="OHO88" s="135"/>
      <c r="OHP88" s="135"/>
      <c r="OHQ88" s="386"/>
      <c r="OHR88" s="135"/>
      <c r="OHS88" s="387"/>
      <c r="OHT88" s="387"/>
      <c r="OHU88" s="383"/>
      <c r="OHV88" s="384"/>
      <c r="OHW88" s="28"/>
      <c r="OHX88" s="385"/>
      <c r="OHY88" s="396"/>
      <c r="OHZ88" s="392"/>
      <c r="OIA88" s="135"/>
      <c r="OIB88" s="135"/>
      <c r="OIC88" s="386"/>
      <c r="OID88" s="135"/>
      <c r="OIE88" s="387"/>
      <c r="OIF88" s="387"/>
      <c r="OIG88" s="383"/>
      <c r="OIH88" s="384"/>
      <c r="OII88" s="28"/>
      <c r="OIJ88" s="385"/>
      <c r="OIK88" s="396"/>
      <c r="OIL88" s="392"/>
      <c r="OIM88" s="135"/>
      <c r="OIN88" s="135"/>
      <c r="OIO88" s="386"/>
      <c r="OIP88" s="135"/>
      <c r="OIQ88" s="387"/>
      <c r="OIR88" s="387"/>
      <c r="OIS88" s="383"/>
      <c r="OIT88" s="384"/>
      <c r="OIU88" s="28"/>
      <c r="OIV88" s="385"/>
      <c r="OIW88" s="396"/>
      <c r="OIX88" s="392"/>
      <c r="OIY88" s="135"/>
      <c r="OIZ88" s="135"/>
      <c r="OJA88" s="386"/>
      <c r="OJB88" s="135"/>
      <c r="OJC88" s="387"/>
      <c r="OJD88" s="387"/>
      <c r="OJE88" s="383"/>
      <c r="OJF88" s="384"/>
      <c r="OJG88" s="28"/>
      <c r="OJH88" s="385"/>
      <c r="OJI88" s="396"/>
      <c r="OJJ88" s="392"/>
      <c r="OJK88" s="135"/>
      <c r="OJL88" s="135"/>
      <c r="OJM88" s="386"/>
      <c r="OJN88" s="135"/>
      <c r="OJO88" s="387"/>
      <c r="OJP88" s="387"/>
      <c r="OJQ88" s="383"/>
      <c r="OJR88" s="384"/>
      <c r="OJS88" s="28"/>
      <c r="OJT88" s="385"/>
      <c r="OJU88" s="396"/>
      <c r="OJV88" s="392"/>
      <c r="OJW88" s="135"/>
      <c r="OJX88" s="135"/>
      <c r="OJY88" s="386"/>
      <c r="OJZ88" s="135"/>
      <c r="OKA88" s="387"/>
      <c r="OKB88" s="387"/>
      <c r="OKC88" s="383"/>
      <c r="OKD88" s="384"/>
      <c r="OKE88" s="28"/>
      <c r="OKF88" s="385"/>
      <c r="OKG88" s="396"/>
      <c r="OKH88" s="392"/>
      <c r="OKI88" s="135"/>
      <c r="OKJ88" s="135"/>
      <c r="OKK88" s="386"/>
      <c r="OKL88" s="135"/>
      <c r="OKM88" s="387"/>
      <c r="OKN88" s="387"/>
      <c r="OKO88" s="383"/>
      <c r="OKP88" s="384"/>
      <c r="OKQ88" s="28"/>
      <c r="OKR88" s="385"/>
      <c r="OKS88" s="396"/>
      <c r="OKT88" s="392"/>
      <c r="OKU88" s="135"/>
      <c r="OKV88" s="135"/>
      <c r="OKW88" s="386"/>
      <c r="OKX88" s="135"/>
      <c r="OKY88" s="387"/>
      <c r="OKZ88" s="387"/>
      <c r="OLA88" s="383"/>
      <c r="OLB88" s="384"/>
      <c r="OLC88" s="28"/>
      <c r="OLD88" s="385"/>
      <c r="OLE88" s="396"/>
      <c r="OLF88" s="392"/>
      <c r="OLG88" s="135"/>
      <c r="OLH88" s="135"/>
      <c r="OLI88" s="386"/>
      <c r="OLJ88" s="135"/>
      <c r="OLK88" s="387"/>
      <c r="OLL88" s="387"/>
      <c r="OLM88" s="383"/>
      <c r="OLN88" s="384"/>
      <c r="OLO88" s="28"/>
      <c r="OLP88" s="385"/>
      <c r="OLQ88" s="396"/>
      <c r="OLR88" s="392"/>
      <c r="OLS88" s="135"/>
      <c r="OLT88" s="135"/>
      <c r="OLU88" s="386"/>
      <c r="OLV88" s="135"/>
      <c r="OLW88" s="387"/>
      <c r="OLX88" s="387"/>
      <c r="OLY88" s="383"/>
      <c r="OLZ88" s="384"/>
      <c r="OMA88" s="28"/>
      <c r="OMB88" s="385"/>
      <c r="OMC88" s="396"/>
      <c r="OMD88" s="392"/>
      <c r="OME88" s="135"/>
      <c r="OMF88" s="135"/>
      <c r="OMG88" s="386"/>
      <c r="OMH88" s="135"/>
      <c r="OMI88" s="387"/>
      <c r="OMJ88" s="387"/>
      <c r="OMK88" s="383"/>
      <c r="OML88" s="384"/>
      <c r="OMM88" s="28"/>
      <c r="OMN88" s="385"/>
      <c r="OMO88" s="396"/>
      <c r="OMP88" s="392"/>
      <c r="OMQ88" s="135"/>
      <c r="OMR88" s="135"/>
      <c r="OMS88" s="386"/>
      <c r="OMT88" s="135"/>
      <c r="OMU88" s="387"/>
      <c r="OMV88" s="387"/>
      <c r="OMW88" s="383"/>
      <c r="OMX88" s="384"/>
      <c r="OMY88" s="28"/>
      <c r="OMZ88" s="385"/>
      <c r="ONA88" s="396"/>
      <c r="ONB88" s="392"/>
      <c r="ONC88" s="135"/>
      <c r="OND88" s="135"/>
      <c r="ONE88" s="386"/>
      <c r="ONF88" s="135"/>
      <c r="ONG88" s="387"/>
      <c r="ONH88" s="387"/>
      <c r="ONI88" s="383"/>
      <c r="ONJ88" s="384"/>
      <c r="ONK88" s="28"/>
      <c r="ONL88" s="385"/>
      <c r="ONM88" s="396"/>
      <c r="ONN88" s="392"/>
      <c r="ONO88" s="135"/>
      <c r="ONP88" s="135"/>
      <c r="ONQ88" s="386"/>
      <c r="ONR88" s="135"/>
      <c r="ONS88" s="387"/>
      <c r="ONT88" s="387"/>
      <c r="ONU88" s="383"/>
      <c r="ONV88" s="384"/>
      <c r="ONW88" s="28"/>
      <c r="ONX88" s="385"/>
      <c r="ONY88" s="396"/>
      <c r="ONZ88" s="392"/>
      <c r="OOA88" s="135"/>
      <c r="OOB88" s="135"/>
      <c r="OOC88" s="386"/>
      <c r="OOD88" s="135"/>
      <c r="OOE88" s="387"/>
      <c r="OOF88" s="387"/>
      <c r="OOG88" s="383"/>
      <c r="OOH88" s="384"/>
      <c r="OOI88" s="28"/>
      <c r="OOJ88" s="385"/>
      <c r="OOK88" s="396"/>
      <c r="OOL88" s="392"/>
      <c r="OOM88" s="135"/>
      <c r="OON88" s="135"/>
      <c r="OOO88" s="386"/>
      <c r="OOP88" s="135"/>
      <c r="OOQ88" s="387"/>
      <c r="OOR88" s="387"/>
      <c r="OOS88" s="383"/>
      <c r="OOT88" s="384"/>
      <c r="OOU88" s="28"/>
      <c r="OOV88" s="385"/>
      <c r="OOW88" s="396"/>
      <c r="OOX88" s="392"/>
      <c r="OOY88" s="135"/>
      <c r="OOZ88" s="135"/>
      <c r="OPA88" s="386"/>
      <c r="OPB88" s="135"/>
      <c r="OPC88" s="387"/>
      <c r="OPD88" s="387"/>
      <c r="OPE88" s="383"/>
      <c r="OPF88" s="384"/>
      <c r="OPG88" s="28"/>
      <c r="OPH88" s="385"/>
      <c r="OPI88" s="396"/>
      <c r="OPJ88" s="392"/>
      <c r="OPK88" s="135"/>
      <c r="OPL88" s="135"/>
      <c r="OPM88" s="386"/>
      <c r="OPN88" s="135"/>
      <c r="OPO88" s="387"/>
      <c r="OPP88" s="387"/>
      <c r="OPQ88" s="383"/>
      <c r="OPR88" s="384"/>
      <c r="OPS88" s="28"/>
      <c r="OPT88" s="385"/>
      <c r="OPU88" s="396"/>
      <c r="OPV88" s="392"/>
      <c r="OPW88" s="135"/>
      <c r="OPX88" s="135"/>
      <c r="OPY88" s="386"/>
      <c r="OPZ88" s="135"/>
      <c r="OQA88" s="387"/>
      <c r="OQB88" s="387"/>
      <c r="OQC88" s="383"/>
      <c r="OQD88" s="384"/>
      <c r="OQE88" s="28"/>
      <c r="OQF88" s="385"/>
      <c r="OQG88" s="396"/>
      <c r="OQH88" s="392"/>
      <c r="OQI88" s="135"/>
      <c r="OQJ88" s="135"/>
      <c r="OQK88" s="386"/>
      <c r="OQL88" s="135"/>
      <c r="OQM88" s="387"/>
      <c r="OQN88" s="387"/>
      <c r="OQO88" s="383"/>
      <c r="OQP88" s="384"/>
      <c r="OQQ88" s="28"/>
      <c r="OQR88" s="385"/>
      <c r="OQS88" s="396"/>
      <c r="OQT88" s="392"/>
      <c r="OQU88" s="135"/>
      <c r="OQV88" s="135"/>
      <c r="OQW88" s="386"/>
      <c r="OQX88" s="135"/>
      <c r="OQY88" s="387"/>
      <c r="OQZ88" s="387"/>
      <c r="ORA88" s="383"/>
      <c r="ORB88" s="384"/>
      <c r="ORC88" s="28"/>
      <c r="ORD88" s="385"/>
      <c r="ORE88" s="396"/>
      <c r="ORF88" s="392"/>
      <c r="ORG88" s="135"/>
      <c r="ORH88" s="135"/>
      <c r="ORI88" s="386"/>
      <c r="ORJ88" s="135"/>
      <c r="ORK88" s="387"/>
      <c r="ORL88" s="387"/>
      <c r="ORM88" s="383"/>
      <c r="ORN88" s="384"/>
      <c r="ORO88" s="28"/>
      <c r="ORP88" s="385"/>
      <c r="ORQ88" s="396"/>
      <c r="ORR88" s="392"/>
      <c r="ORS88" s="135"/>
      <c r="ORT88" s="135"/>
      <c r="ORU88" s="386"/>
      <c r="ORV88" s="135"/>
      <c r="ORW88" s="387"/>
      <c r="ORX88" s="387"/>
      <c r="ORY88" s="383"/>
      <c r="ORZ88" s="384"/>
      <c r="OSA88" s="28"/>
      <c r="OSB88" s="385"/>
      <c r="OSC88" s="396"/>
      <c r="OSD88" s="392"/>
      <c r="OSE88" s="135"/>
      <c r="OSF88" s="135"/>
      <c r="OSG88" s="386"/>
      <c r="OSH88" s="135"/>
      <c r="OSI88" s="387"/>
      <c r="OSJ88" s="387"/>
      <c r="OSK88" s="383"/>
      <c r="OSL88" s="384"/>
      <c r="OSM88" s="28"/>
      <c r="OSN88" s="385"/>
      <c r="OSO88" s="396"/>
      <c r="OSP88" s="392"/>
      <c r="OSQ88" s="135"/>
      <c r="OSR88" s="135"/>
      <c r="OSS88" s="386"/>
      <c r="OST88" s="135"/>
      <c r="OSU88" s="387"/>
      <c r="OSV88" s="387"/>
      <c r="OSW88" s="383"/>
      <c r="OSX88" s="384"/>
      <c r="OSY88" s="28"/>
      <c r="OSZ88" s="385"/>
      <c r="OTA88" s="396"/>
      <c r="OTB88" s="392"/>
      <c r="OTC88" s="135"/>
      <c r="OTD88" s="135"/>
      <c r="OTE88" s="386"/>
      <c r="OTF88" s="135"/>
      <c r="OTG88" s="387"/>
      <c r="OTH88" s="387"/>
      <c r="OTI88" s="383"/>
      <c r="OTJ88" s="384"/>
      <c r="OTK88" s="28"/>
      <c r="OTL88" s="385"/>
      <c r="OTM88" s="396"/>
      <c r="OTN88" s="392"/>
      <c r="OTO88" s="135"/>
      <c r="OTP88" s="135"/>
      <c r="OTQ88" s="386"/>
      <c r="OTR88" s="135"/>
      <c r="OTS88" s="387"/>
      <c r="OTT88" s="387"/>
      <c r="OTU88" s="383"/>
      <c r="OTV88" s="384"/>
      <c r="OTW88" s="28"/>
      <c r="OTX88" s="385"/>
      <c r="OTY88" s="396"/>
      <c r="OTZ88" s="392"/>
      <c r="OUA88" s="135"/>
      <c r="OUB88" s="135"/>
      <c r="OUC88" s="386"/>
      <c r="OUD88" s="135"/>
      <c r="OUE88" s="387"/>
      <c r="OUF88" s="387"/>
      <c r="OUG88" s="383"/>
      <c r="OUH88" s="384"/>
      <c r="OUI88" s="28"/>
      <c r="OUJ88" s="385"/>
      <c r="OUK88" s="396"/>
      <c r="OUL88" s="392"/>
      <c r="OUM88" s="135"/>
      <c r="OUN88" s="135"/>
      <c r="OUO88" s="386"/>
      <c r="OUP88" s="135"/>
      <c r="OUQ88" s="387"/>
      <c r="OUR88" s="387"/>
      <c r="OUS88" s="383"/>
      <c r="OUT88" s="384"/>
      <c r="OUU88" s="28"/>
      <c r="OUV88" s="385"/>
      <c r="OUW88" s="396"/>
      <c r="OUX88" s="392"/>
      <c r="OUY88" s="135"/>
      <c r="OUZ88" s="135"/>
      <c r="OVA88" s="386"/>
      <c r="OVB88" s="135"/>
      <c r="OVC88" s="387"/>
      <c r="OVD88" s="387"/>
      <c r="OVE88" s="383"/>
      <c r="OVF88" s="384"/>
      <c r="OVG88" s="28"/>
      <c r="OVH88" s="385"/>
      <c r="OVI88" s="396"/>
      <c r="OVJ88" s="392"/>
      <c r="OVK88" s="135"/>
      <c r="OVL88" s="135"/>
      <c r="OVM88" s="386"/>
      <c r="OVN88" s="135"/>
      <c r="OVO88" s="387"/>
      <c r="OVP88" s="387"/>
      <c r="OVQ88" s="383"/>
      <c r="OVR88" s="384"/>
      <c r="OVS88" s="28"/>
      <c r="OVT88" s="385"/>
      <c r="OVU88" s="396"/>
      <c r="OVV88" s="392"/>
      <c r="OVW88" s="135"/>
      <c r="OVX88" s="135"/>
      <c r="OVY88" s="386"/>
      <c r="OVZ88" s="135"/>
      <c r="OWA88" s="387"/>
      <c r="OWB88" s="387"/>
      <c r="OWC88" s="383"/>
      <c r="OWD88" s="384"/>
      <c r="OWE88" s="28"/>
      <c r="OWF88" s="385"/>
      <c r="OWG88" s="396"/>
      <c r="OWH88" s="392"/>
      <c r="OWI88" s="135"/>
      <c r="OWJ88" s="135"/>
      <c r="OWK88" s="386"/>
      <c r="OWL88" s="135"/>
      <c r="OWM88" s="387"/>
      <c r="OWN88" s="387"/>
      <c r="OWO88" s="383"/>
      <c r="OWP88" s="384"/>
      <c r="OWQ88" s="28"/>
      <c r="OWR88" s="385"/>
      <c r="OWS88" s="396"/>
      <c r="OWT88" s="392"/>
      <c r="OWU88" s="135"/>
      <c r="OWV88" s="135"/>
      <c r="OWW88" s="386"/>
      <c r="OWX88" s="135"/>
      <c r="OWY88" s="387"/>
      <c r="OWZ88" s="387"/>
      <c r="OXA88" s="383"/>
      <c r="OXB88" s="384"/>
      <c r="OXC88" s="28"/>
      <c r="OXD88" s="385"/>
      <c r="OXE88" s="396"/>
      <c r="OXF88" s="392"/>
      <c r="OXG88" s="135"/>
      <c r="OXH88" s="135"/>
      <c r="OXI88" s="386"/>
      <c r="OXJ88" s="135"/>
      <c r="OXK88" s="387"/>
      <c r="OXL88" s="387"/>
      <c r="OXM88" s="383"/>
      <c r="OXN88" s="384"/>
      <c r="OXO88" s="28"/>
      <c r="OXP88" s="385"/>
      <c r="OXQ88" s="396"/>
      <c r="OXR88" s="392"/>
      <c r="OXS88" s="135"/>
      <c r="OXT88" s="135"/>
      <c r="OXU88" s="386"/>
      <c r="OXV88" s="135"/>
      <c r="OXW88" s="387"/>
      <c r="OXX88" s="387"/>
      <c r="OXY88" s="383"/>
      <c r="OXZ88" s="384"/>
      <c r="OYA88" s="28"/>
      <c r="OYB88" s="385"/>
      <c r="OYC88" s="396"/>
      <c r="OYD88" s="392"/>
      <c r="OYE88" s="135"/>
      <c r="OYF88" s="135"/>
      <c r="OYG88" s="386"/>
      <c r="OYH88" s="135"/>
      <c r="OYI88" s="387"/>
      <c r="OYJ88" s="387"/>
      <c r="OYK88" s="383"/>
      <c r="OYL88" s="384"/>
      <c r="OYM88" s="28"/>
      <c r="OYN88" s="385"/>
      <c r="OYO88" s="396"/>
      <c r="OYP88" s="392"/>
      <c r="OYQ88" s="135"/>
      <c r="OYR88" s="135"/>
      <c r="OYS88" s="386"/>
      <c r="OYT88" s="135"/>
      <c r="OYU88" s="387"/>
      <c r="OYV88" s="387"/>
      <c r="OYW88" s="383"/>
      <c r="OYX88" s="384"/>
      <c r="OYY88" s="28"/>
      <c r="OYZ88" s="385"/>
      <c r="OZA88" s="396"/>
      <c r="OZB88" s="392"/>
      <c r="OZC88" s="135"/>
      <c r="OZD88" s="135"/>
      <c r="OZE88" s="386"/>
      <c r="OZF88" s="135"/>
      <c r="OZG88" s="387"/>
      <c r="OZH88" s="387"/>
      <c r="OZI88" s="383"/>
      <c r="OZJ88" s="384"/>
      <c r="OZK88" s="28"/>
      <c r="OZL88" s="385"/>
      <c r="OZM88" s="396"/>
      <c r="OZN88" s="392"/>
      <c r="OZO88" s="135"/>
      <c r="OZP88" s="135"/>
      <c r="OZQ88" s="386"/>
      <c r="OZR88" s="135"/>
      <c r="OZS88" s="387"/>
      <c r="OZT88" s="387"/>
      <c r="OZU88" s="383"/>
      <c r="OZV88" s="384"/>
      <c r="OZW88" s="28"/>
      <c r="OZX88" s="385"/>
      <c r="OZY88" s="396"/>
      <c r="OZZ88" s="392"/>
      <c r="PAA88" s="135"/>
      <c r="PAB88" s="135"/>
      <c r="PAC88" s="386"/>
      <c r="PAD88" s="135"/>
      <c r="PAE88" s="387"/>
      <c r="PAF88" s="387"/>
      <c r="PAG88" s="383"/>
      <c r="PAH88" s="384"/>
      <c r="PAI88" s="28"/>
      <c r="PAJ88" s="385"/>
      <c r="PAK88" s="396"/>
      <c r="PAL88" s="392"/>
      <c r="PAM88" s="135"/>
      <c r="PAN88" s="135"/>
      <c r="PAO88" s="386"/>
      <c r="PAP88" s="135"/>
      <c r="PAQ88" s="387"/>
      <c r="PAR88" s="387"/>
      <c r="PAS88" s="383"/>
      <c r="PAT88" s="384"/>
      <c r="PAU88" s="28"/>
      <c r="PAV88" s="385"/>
      <c r="PAW88" s="396"/>
      <c r="PAX88" s="392"/>
      <c r="PAY88" s="135"/>
      <c r="PAZ88" s="135"/>
      <c r="PBA88" s="386"/>
      <c r="PBB88" s="135"/>
      <c r="PBC88" s="387"/>
      <c r="PBD88" s="387"/>
      <c r="PBE88" s="383"/>
      <c r="PBF88" s="384"/>
      <c r="PBG88" s="28"/>
      <c r="PBH88" s="385"/>
      <c r="PBI88" s="396"/>
      <c r="PBJ88" s="392"/>
      <c r="PBK88" s="135"/>
      <c r="PBL88" s="135"/>
      <c r="PBM88" s="386"/>
      <c r="PBN88" s="135"/>
      <c r="PBO88" s="387"/>
      <c r="PBP88" s="387"/>
      <c r="PBQ88" s="383"/>
      <c r="PBR88" s="384"/>
      <c r="PBS88" s="28"/>
      <c r="PBT88" s="385"/>
      <c r="PBU88" s="396"/>
      <c r="PBV88" s="392"/>
      <c r="PBW88" s="135"/>
      <c r="PBX88" s="135"/>
      <c r="PBY88" s="386"/>
      <c r="PBZ88" s="135"/>
      <c r="PCA88" s="387"/>
      <c r="PCB88" s="387"/>
      <c r="PCC88" s="383"/>
      <c r="PCD88" s="384"/>
      <c r="PCE88" s="28"/>
      <c r="PCF88" s="385"/>
      <c r="PCG88" s="396"/>
      <c r="PCH88" s="392"/>
      <c r="PCI88" s="135"/>
      <c r="PCJ88" s="135"/>
      <c r="PCK88" s="386"/>
      <c r="PCL88" s="135"/>
      <c r="PCM88" s="387"/>
      <c r="PCN88" s="387"/>
      <c r="PCO88" s="383"/>
      <c r="PCP88" s="384"/>
      <c r="PCQ88" s="28"/>
      <c r="PCR88" s="385"/>
      <c r="PCS88" s="396"/>
      <c r="PCT88" s="392"/>
      <c r="PCU88" s="135"/>
      <c r="PCV88" s="135"/>
      <c r="PCW88" s="386"/>
      <c r="PCX88" s="135"/>
      <c r="PCY88" s="387"/>
      <c r="PCZ88" s="387"/>
      <c r="PDA88" s="383"/>
      <c r="PDB88" s="384"/>
      <c r="PDC88" s="28"/>
      <c r="PDD88" s="385"/>
      <c r="PDE88" s="396"/>
      <c r="PDF88" s="392"/>
      <c r="PDG88" s="135"/>
      <c r="PDH88" s="135"/>
      <c r="PDI88" s="386"/>
      <c r="PDJ88" s="135"/>
      <c r="PDK88" s="387"/>
      <c r="PDL88" s="387"/>
      <c r="PDM88" s="383"/>
      <c r="PDN88" s="384"/>
      <c r="PDO88" s="28"/>
      <c r="PDP88" s="385"/>
      <c r="PDQ88" s="396"/>
      <c r="PDR88" s="392"/>
      <c r="PDS88" s="135"/>
      <c r="PDT88" s="135"/>
      <c r="PDU88" s="386"/>
      <c r="PDV88" s="135"/>
      <c r="PDW88" s="387"/>
      <c r="PDX88" s="387"/>
      <c r="PDY88" s="383"/>
      <c r="PDZ88" s="384"/>
      <c r="PEA88" s="28"/>
      <c r="PEB88" s="385"/>
      <c r="PEC88" s="396"/>
      <c r="PED88" s="392"/>
      <c r="PEE88" s="135"/>
      <c r="PEF88" s="135"/>
      <c r="PEG88" s="386"/>
      <c r="PEH88" s="135"/>
      <c r="PEI88" s="387"/>
      <c r="PEJ88" s="387"/>
      <c r="PEK88" s="383"/>
      <c r="PEL88" s="384"/>
      <c r="PEM88" s="28"/>
      <c r="PEN88" s="385"/>
      <c r="PEO88" s="396"/>
      <c r="PEP88" s="392"/>
      <c r="PEQ88" s="135"/>
      <c r="PER88" s="135"/>
      <c r="PES88" s="386"/>
      <c r="PET88" s="135"/>
      <c r="PEU88" s="387"/>
      <c r="PEV88" s="387"/>
      <c r="PEW88" s="383"/>
      <c r="PEX88" s="384"/>
      <c r="PEY88" s="28"/>
      <c r="PEZ88" s="385"/>
      <c r="PFA88" s="396"/>
      <c r="PFB88" s="392"/>
      <c r="PFC88" s="135"/>
      <c r="PFD88" s="135"/>
      <c r="PFE88" s="386"/>
      <c r="PFF88" s="135"/>
      <c r="PFG88" s="387"/>
      <c r="PFH88" s="387"/>
      <c r="PFI88" s="383"/>
      <c r="PFJ88" s="384"/>
      <c r="PFK88" s="28"/>
      <c r="PFL88" s="385"/>
      <c r="PFM88" s="396"/>
      <c r="PFN88" s="392"/>
      <c r="PFO88" s="135"/>
      <c r="PFP88" s="135"/>
      <c r="PFQ88" s="386"/>
      <c r="PFR88" s="135"/>
      <c r="PFS88" s="387"/>
      <c r="PFT88" s="387"/>
      <c r="PFU88" s="383"/>
      <c r="PFV88" s="384"/>
      <c r="PFW88" s="28"/>
      <c r="PFX88" s="385"/>
      <c r="PFY88" s="396"/>
      <c r="PFZ88" s="392"/>
      <c r="PGA88" s="135"/>
      <c r="PGB88" s="135"/>
      <c r="PGC88" s="386"/>
      <c r="PGD88" s="135"/>
      <c r="PGE88" s="387"/>
      <c r="PGF88" s="387"/>
      <c r="PGG88" s="383"/>
      <c r="PGH88" s="384"/>
      <c r="PGI88" s="28"/>
      <c r="PGJ88" s="385"/>
      <c r="PGK88" s="396"/>
      <c r="PGL88" s="392"/>
      <c r="PGM88" s="135"/>
      <c r="PGN88" s="135"/>
      <c r="PGO88" s="386"/>
      <c r="PGP88" s="135"/>
      <c r="PGQ88" s="387"/>
      <c r="PGR88" s="387"/>
      <c r="PGS88" s="383"/>
      <c r="PGT88" s="384"/>
      <c r="PGU88" s="28"/>
      <c r="PGV88" s="385"/>
      <c r="PGW88" s="396"/>
      <c r="PGX88" s="392"/>
      <c r="PGY88" s="135"/>
      <c r="PGZ88" s="135"/>
      <c r="PHA88" s="386"/>
      <c r="PHB88" s="135"/>
      <c r="PHC88" s="387"/>
      <c r="PHD88" s="387"/>
      <c r="PHE88" s="383"/>
      <c r="PHF88" s="384"/>
      <c r="PHG88" s="28"/>
      <c r="PHH88" s="385"/>
      <c r="PHI88" s="396"/>
      <c r="PHJ88" s="392"/>
      <c r="PHK88" s="135"/>
      <c r="PHL88" s="135"/>
      <c r="PHM88" s="386"/>
      <c r="PHN88" s="135"/>
      <c r="PHO88" s="387"/>
      <c r="PHP88" s="387"/>
      <c r="PHQ88" s="383"/>
      <c r="PHR88" s="384"/>
      <c r="PHS88" s="28"/>
      <c r="PHT88" s="385"/>
      <c r="PHU88" s="396"/>
      <c r="PHV88" s="392"/>
      <c r="PHW88" s="135"/>
      <c r="PHX88" s="135"/>
      <c r="PHY88" s="386"/>
      <c r="PHZ88" s="135"/>
      <c r="PIA88" s="387"/>
      <c r="PIB88" s="387"/>
      <c r="PIC88" s="383"/>
      <c r="PID88" s="384"/>
      <c r="PIE88" s="28"/>
      <c r="PIF88" s="385"/>
      <c r="PIG88" s="396"/>
      <c r="PIH88" s="392"/>
      <c r="PII88" s="135"/>
      <c r="PIJ88" s="135"/>
      <c r="PIK88" s="386"/>
      <c r="PIL88" s="135"/>
      <c r="PIM88" s="387"/>
      <c r="PIN88" s="387"/>
      <c r="PIO88" s="383"/>
      <c r="PIP88" s="384"/>
      <c r="PIQ88" s="28"/>
      <c r="PIR88" s="385"/>
      <c r="PIS88" s="396"/>
      <c r="PIT88" s="392"/>
      <c r="PIU88" s="135"/>
      <c r="PIV88" s="135"/>
      <c r="PIW88" s="386"/>
      <c r="PIX88" s="135"/>
      <c r="PIY88" s="387"/>
      <c r="PIZ88" s="387"/>
      <c r="PJA88" s="383"/>
      <c r="PJB88" s="384"/>
      <c r="PJC88" s="28"/>
      <c r="PJD88" s="385"/>
      <c r="PJE88" s="396"/>
      <c r="PJF88" s="392"/>
      <c r="PJG88" s="135"/>
      <c r="PJH88" s="135"/>
      <c r="PJI88" s="386"/>
      <c r="PJJ88" s="135"/>
      <c r="PJK88" s="387"/>
      <c r="PJL88" s="387"/>
      <c r="PJM88" s="383"/>
      <c r="PJN88" s="384"/>
      <c r="PJO88" s="28"/>
      <c r="PJP88" s="385"/>
      <c r="PJQ88" s="396"/>
      <c r="PJR88" s="392"/>
      <c r="PJS88" s="135"/>
      <c r="PJT88" s="135"/>
      <c r="PJU88" s="386"/>
      <c r="PJV88" s="135"/>
      <c r="PJW88" s="387"/>
      <c r="PJX88" s="387"/>
      <c r="PJY88" s="383"/>
      <c r="PJZ88" s="384"/>
      <c r="PKA88" s="28"/>
      <c r="PKB88" s="385"/>
      <c r="PKC88" s="396"/>
      <c r="PKD88" s="392"/>
      <c r="PKE88" s="135"/>
      <c r="PKF88" s="135"/>
      <c r="PKG88" s="386"/>
      <c r="PKH88" s="135"/>
      <c r="PKI88" s="387"/>
      <c r="PKJ88" s="387"/>
      <c r="PKK88" s="383"/>
      <c r="PKL88" s="384"/>
      <c r="PKM88" s="28"/>
      <c r="PKN88" s="385"/>
      <c r="PKO88" s="396"/>
      <c r="PKP88" s="392"/>
      <c r="PKQ88" s="135"/>
      <c r="PKR88" s="135"/>
      <c r="PKS88" s="386"/>
      <c r="PKT88" s="135"/>
      <c r="PKU88" s="387"/>
      <c r="PKV88" s="387"/>
      <c r="PKW88" s="383"/>
      <c r="PKX88" s="384"/>
      <c r="PKY88" s="28"/>
      <c r="PKZ88" s="385"/>
      <c r="PLA88" s="396"/>
      <c r="PLB88" s="392"/>
      <c r="PLC88" s="135"/>
      <c r="PLD88" s="135"/>
      <c r="PLE88" s="386"/>
      <c r="PLF88" s="135"/>
      <c r="PLG88" s="387"/>
      <c r="PLH88" s="387"/>
      <c r="PLI88" s="383"/>
      <c r="PLJ88" s="384"/>
      <c r="PLK88" s="28"/>
      <c r="PLL88" s="385"/>
      <c r="PLM88" s="396"/>
      <c r="PLN88" s="392"/>
      <c r="PLO88" s="135"/>
      <c r="PLP88" s="135"/>
      <c r="PLQ88" s="386"/>
      <c r="PLR88" s="135"/>
      <c r="PLS88" s="387"/>
      <c r="PLT88" s="387"/>
      <c r="PLU88" s="383"/>
      <c r="PLV88" s="384"/>
      <c r="PLW88" s="28"/>
      <c r="PLX88" s="385"/>
      <c r="PLY88" s="396"/>
      <c r="PLZ88" s="392"/>
      <c r="PMA88" s="135"/>
      <c r="PMB88" s="135"/>
      <c r="PMC88" s="386"/>
      <c r="PMD88" s="135"/>
      <c r="PME88" s="387"/>
      <c r="PMF88" s="387"/>
      <c r="PMG88" s="383"/>
      <c r="PMH88" s="384"/>
      <c r="PMI88" s="28"/>
      <c r="PMJ88" s="385"/>
      <c r="PMK88" s="396"/>
      <c r="PML88" s="392"/>
      <c r="PMM88" s="135"/>
      <c r="PMN88" s="135"/>
      <c r="PMO88" s="386"/>
      <c r="PMP88" s="135"/>
      <c r="PMQ88" s="387"/>
      <c r="PMR88" s="387"/>
      <c r="PMS88" s="383"/>
      <c r="PMT88" s="384"/>
      <c r="PMU88" s="28"/>
      <c r="PMV88" s="385"/>
      <c r="PMW88" s="396"/>
      <c r="PMX88" s="392"/>
      <c r="PMY88" s="135"/>
      <c r="PMZ88" s="135"/>
      <c r="PNA88" s="386"/>
      <c r="PNB88" s="135"/>
      <c r="PNC88" s="387"/>
      <c r="PND88" s="387"/>
      <c r="PNE88" s="383"/>
      <c r="PNF88" s="384"/>
      <c r="PNG88" s="28"/>
      <c r="PNH88" s="385"/>
      <c r="PNI88" s="396"/>
      <c r="PNJ88" s="392"/>
      <c r="PNK88" s="135"/>
      <c r="PNL88" s="135"/>
      <c r="PNM88" s="386"/>
      <c r="PNN88" s="135"/>
      <c r="PNO88" s="387"/>
      <c r="PNP88" s="387"/>
      <c r="PNQ88" s="383"/>
      <c r="PNR88" s="384"/>
      <c r="PNS88" s="28"/>
      <c r="PNT88" s="385"/>
      <c r="PNU88" s="396"/>
      <c r="PNV88" s="392"/>
      <c r="PNW88" s="135"/>
      <c r="PNX88" s="135"/>
      <c r="PNY88" s="386"/>
      <c r="PNZ88" s="135"/>
      <c r="POA88" s="387"/>
      <c r="POB88" s="387"/>
      <c r="POC88" s="383"/>
      <c r="POD88" s="384"/>
      <c r="POE88" s="28"/>
      <c r="POF88" s="385"/>
      <c r="POG88" s="396"/>
      <c r="POH88" s="392"/>
      <c r="POI88" s="135"/>
      <c r="POJ88" s="135"/>
      <c r="POK88" s="386"/>
      <c r="POL88" s="135"/>
      <c r="POM88" s="387"/>
      <c r="PON88" s="387"/>
      <c r="POO88" s="383"/>
      <c r="POP88" s="384"/>
      <c r="POQ88" s="28"/>
      <c r="POR88" s="385"/>
      <c r="POS88" s="396"/>
      <c r="POT88" s="392"/>
      <c r="POU88" s="135"/>
      <c r="POV88" s="135"/>
      <c r="POW88" s="386"/>
      <c r="POX88" s="135"/>
      <c r="POY88" s="387"/>
      <c r="POZ88" s="387"/>
      <c r="PPA88" s="383"/>
      <c r="PPB88" s="384"/>
      <c r="PPC88" s="28"/>
      <c r="PPD88" s="385"/>
      <c r="PPE88" s="396"/>
      <c r="PPF88" s="392"/>
      <c r="PPG88" s="135"/>
      <c r="PPH88" s="135"/>
      <c r="PPI88" s="386"/>
      <c r="PPJ88" s="135"/>
      <c r="PPK88" s="387"/>
      <c r="PPL88" s="387"/>
      <c r="PPM88" s="383"/>
      <c r="PPN88" s="384"/>
      <c r="PPO88" s="28"/>
      <c r="PPP88" s="385"/>
      <c r="PPQ88" s="396"/>
      <c r="PPR88" s="392"/>
      <c r="PPS88" s="135"/>
      <c r="PPT88" s="135"/>
      <c r="PPU88" s="386"/>
      <c r="PPV88" s="135"/>
      <c r="PPW88" s="387"/>
      <c r="PPX88" s="387"/>
      <c r="PPY88" s="383"/>
      <c r="PPZ88" s="384"/>
      <c r="PQA88" s="28"/>
      <c r="PQB88" s="385"/>
      <c r="PQC88" s="396"/>
      <c r="PQD88" s="392"/>
      <c r="PQE88" s="135"/>
      <c r="PQF88" s="135"/>
      <c r="PQG88" s="386"/>
      <c r="PQH88" s="135"/>
      <c r="PQI88" s="387"/>
      <c r="PQJ88" s="387"/>
      <c r="PQK88" s="383"/>
      <c r="PQL88" s="384"/>
      <c r="PQM88" s="28"/>
      <c r="PQN88" s="385"/>
      <c r="PQO88" s="396"/>
      <c r="PQP88" s="392"/>
      <c r="PQQ88" s="135"/>
      <c r="PQR88" s="135"/>
      <c r="PQS88" s="386"/>
      <c r="PQT88" s="135"/>
      <c r="PQU88" s="387"/>
      <c r="PQV88" s="387"/>
      <c r="PQW88" s="383"/>
      <c r="PQX88" s="384"/>
      <c r="PQY88" s="28"/>
      <c r="PQZ88" s="385"/>
      <c r="PRA88" s="396"/>
      <c r="PRB88" s="392"/>
      <c r="PRC88" s="135"/>
      <c r="PRD88" s="135"/>
      <c r="PRE88" s="386"/>
      <c r="PRF88" s="135"/>
      <c r="PRG88" s="387"/>
      <c r="PRH88" s="387"/>
      <c r="PRI88" s="383"/>
      <c r="PRJ88" s="384"/>
      <c r="PRK88" s="28"/>
      <c r="PRL88" s="385"/>
      <c r="PRM88" s="396"/>
      <c r="PRN88" s="392"/>
      <c r="PRO88" s="135"/>
      <c r="PRP88" s="135"/>
      <c r="PRQ88" s="386"/>
      <c r="PRR88" s="135"/>
      <c r="PRS88" s="387"/>
      <c r="PRT88" s="387"/>
      <c r="PRU88" s="383"/>
      <c r="PRV88" s="384"/>
      <c r="PRW88" s="28"/>
      <c r="PRX88" s="385"/>
      <c r="PRY88" s="396"/>
      <c r="PRZ88" s="392"/>
      <c r="PSA88" s="135"/>
      <c r="PSB88" s="135"/>
      <c r="PSC88" s="386"/>
      <c r="PSD88" s="135"/>
      <c r="PSE88" s="387"/>
      <c r="PSF88" s="387"/>
      <c r="PSG88" s="383"/>
      <c r="PSH88" s="384"/>
      <c r="PSI88" s="28"/>
      <c r="PSJ88" s="385"/>
      <c r="PSK88" s="396"/>
      <c r="PSL88" s="392"/>
      <c r="PSM88" s="135"/>
      <c r="PSN88" s="135"/>
      <c r="PSO88" s="386"/>
      <c r="PSP88" s="135"/>
      <c r="PSQ88" s="387"/>
      <c r="PSR88" s="387"/>
      <c r="PSS88" s="383"/>
      <c r="PST88" s="384"/>
      <c r="PSU88" s="28"/>
      <c r="PSV88" s="385"/>
      <c r="PSW88" s="396"/>
      <c r="PSX88" s="392"/>
      <c r="PSY88" s="135"/>
      <c r="PSZ88" s="135"/>
      <c r="PTA88" s="386"/>
      <c r="PTB88" s="135"/>
      <c r="PTC88" s="387"/>
      <c r="PTD88" s="387"/>
      <c r="PTE88" s="383"/>
      <c r="PTF88" s="384"/>
      <c r="PTG88" s="28"/>
      <c r="PTH88" s="385"/>
      <c r="PTI88" s="396"/>
      <c r="PTJ88" s="392"/>
      <c r="PTK88" s="135"/>
      <c r="PTL88" s="135"/>
      <c r="PTM88" s="386"/>
      <c r="PTN88" s="135"/>
      <c r="PTO88" s="387"/>
      <c r="PTP88" s="387"/>
      <c r="PTQ88" s="383"/>
      <c r="PTR88" s="384"/>
      <c r="PTS88" s="28"/>
      <c r="PTT88" s="385"/>
      <c r="PTU88" s="396"/>
      <c r="PTV88" s="392"/>
      <c r="PTW88" s="135"/>
      <c r="PTX88" s="135"/>
      <c r="PTY88" s="386"/>
      <c r="PTZ88" s="135"/>
      <c r="PUA88" s="387"/>
      <c r="PUB88" s="387"/>
      <c r="PUC88" s="383"/>
      <c r="PUD88" s="384"/>
      <c r="PUE88" s="28"/>
      <c r="PUF88" s="385"/>
      <c r="PUG88" s="396"/>
      <c r="PUH88" s="392"/>
      <c r="PUI88" s="135"/>
      <c r="PUJ88" s="135"/>
      <c r="PUK88" s="386"/>
      <c r="PUL88" s="135"/>
      <c r="PUM88" s="387"/>
      <c r="PUN88" s="387"/>
      <c r="PUO88" s="383"/>
      <c r="PUP88" s="384"/>
      <c r="PUQ88" s="28"/>
      <c r="PUR88" s="385"/>
      <c r="PUS88" s="396"/>
      <c r="PUT88" s="392"/>
      <c r="PUU88" s="135"/>
      <c r="PUV88" s="135"/>
      <c r="PUW88" s="386"/>
      <c r="PUX88" s="135"/>
      <c r="PUY88" s="387"/>
      <c r="PUZ88" s="387"/>
      <c r="PVA88" s="383"/>
      <c r="PVB88" s="384"/>
      <c r="PVC88" s="28"/>
      <c r="PVD88" s="385"/>
      <c r="PVE88" s="396"/>
      <c r="PVF88" s="392"/>
      <c r="PVG88" s="135"/>
      <c r="PVH88" s="135"/>
      <c r="PVI88" s="386"/>
      <c r="PVJ88" s="135"/>
      <c r="PVK88" s="387"/>
      <c r="PVL88" s="387"/>
      <c r="PVM88" s="383"/>
      <c r="PVN88" s="384"/>
      <c r="PVO88" s="28"/>
      <c r="PVP88" s="385"/>
      <c r="PVQ88" s="396"/>
      <c r="PVR88" s="392"/>
      <c r="PVS88" s="135"/>
      <c r="PVT88" s="135"/>
      <c r="PVU88" s="386"/>
      <c r="PVV88" s="135"/>
      <c r="PVW88" s="387"/>
      <c r="PVX88" s="387"/>
      <c r="PVY88" s="383"/>
      <c r="PVZ88" s="384"/>
      <c r="PWA88" s="28"/>
      <c r="PWB88" s="385"/>
      <c r="PWC88" s="396"/>
      <c r="PWD88" s="392"/>
      <c r="PWE88" s="135"/>
      <c r="PWF88" s="135"/>
      <c r="PWG88" s="386"/>
      <c r="PWH88" s="135"/>
      <c r="PWI88" s="387"/>
      <c r="PWJ88" s="387"/>
      <c r="PWK88" s="383"/>
      <c r="PWL88" s="384"/>
      <c r="PWM88" s="28"/>
      <c r="PWN88" s="385"/>
      <c r="PWO88" s="396"/>
      <c r="PWP88" s="392"/>
      <c r="PWQ88" s="135"/>
      <c r="PWR88" s="135"/>
      <c r="PWS88" s="386"/>
      <c r="PWT88" s="135"/>
      <c r="PWU88" s="387"/>
      <c r="PWV88" s="387"/>
      <c r="PWW88" s="383"/>
      <c r="PWX88" s="384"/>
      <c r="PWY88" s="28"/>
      <c r="PWZ88" s="385"/>
      <c r="PXA88" s="396"/>
      <c r="PXB88" s="392"/>
      <c r="PXC88" s="135"/>
      <c r="PXD88" s="135"/>
      <c r="PXE88" s="386"/>
      <c r="PXF88" s="135"/>
      <c r="PXG88" s="387"/>
      <c r="PXH88" s="387"/>
      <c r="PXI88" s="383"/>
      <c r="PXJ88" s="384"/>
      <c r="PXK88" s="28"/>
      <c r="PXL88" s="385"/>
      <c r="PXM88" s="396"/>
      <c r="PXN88" s="392"/>
      <c r="PXO88" s="135"/>
      <c r="PXP88" s="135"/>
      <c r="PXQ88" s="386"/>
      <c r="PXR88" s="135"/>
      <c r="PXS88" s="387"/>
      <c r="PXT88" s="387"/>
      <c r="PXU88" s="383"/>
      <c r="PXV88" s="384"/>
      <c r="PXW88" s="28"/>
      <c r="PXX88" s="385"/>
      <c r="PXY88" s="396"/>
      <c r="PXZ88" s="392"/>
      <c r="PYA88" s="135"/>
      <c r="PYB88" s="135"/>
      <c r="PYC88" s="386"/>
      <c r="PYD88" s="135"/>
      <c r="PYE88" s="387"/>
      <c r="PYF88" s="387"/>
      <c r="PYG88" s="383"/>
      <c r="PYH88" s="384"/>
      <c r="PYI88" s="28"/>
      <c r="PYJ88" s="385"/>
      <c r="PYK88" s="396"/>
      <c r="PYL88" s="392"/>
      <c r="PYM88" s="135"/>
      <c r="PYN88" s="135"/>
      <c r="PYO88" s="386"/>
      <c r="PYP88" s="135"/>
      <c r="PYQ88" s="387"/>
      <c r="PYR88" s="387"/>
      <c r="PYS88" s="383"/>
      <c r="PYT88" s="384"/>
      <c r="PYU88" s="28"/>
      <c r="PYV88" s="385"/>
      <c r="PYW88" s="396"/>
      <c r="PYX88" s="392"/>
      <c r="PYY88" s="135"/>
      <c r="PYZ88" s="135"/>
      <c r="PZA88" s="386"/>
      <c r="PZB88" s="135"/>
      <c r="PZC88" s="387"/>
      <c r="PZD88" s="387"/>
      <c r="PZE88" s="383"/>
      <c r="PZF88" s="384"/>
      <c r="PZG88" s="28"/>
      <c r="PZH88" s="385"/>
      <c r="PZI88" s="396"/>
      <c r="PZJ88" s="392"/>
      <c r="PZK88" s="135"/>
      <c r="PZL88" s="135"/>
      <c r="PZM88" s="386"/>
      <c r="PZN88" s="135"/>
      <c r="PZO88" s="387"/>
      <c r="PZP88" s="387"/>
      <c r="PZQ88" s="383"/>
      <c r="PZR88" s="384"/>
      <c r="PZS88" s="28"/>
      <c r="PZT88" s="385"/>
      <c r="PZU88" s="396"/>
      <c r="PZV88" s="392"/>
      <c r="PZW88" s="135"/>
      <c r="PZX88" s="135"/>
      <c r="PZY88" s="386"/>
      <c r="PZZ88" s="135"/>
      <c r="QAA88" s="387"/>
      <c r="QAB88" s="387"/>
      <c r="QAC88" s="383"/>
      <c r="QAD88" s="384"/>
      <c r="QAE88" s="28"/>
      <c r="QAF88" s="385"/>
      <c r="QAG88" s="396"/>
      <c r="QAH88" s="392"/>
      <c r="QAI88" s="135"/>
      <c r="QAJ88" s="135"/>
      <c r="QAK88" s="386"/>
      <c r="QAL88" s="135"/>
      <c r="QAM88" s="387"/>
      <c r="QAN88" s="387"/>
      <c r="QAO88" s="383"/>
      <c r="QAP88" s="384"/>
      <c r="QAQ88" s="28"/>
      <c r="QAR88" s="385"/>
      <c r="QAS88" s="396"/>
      <c r="QAT88" s="392"/>
      <c r="QAU88" s="135"/>
      <c r="QAV88" s="135"/>
      <c r="QAW88" s="386"/>
      <c r="QAX88" s="135"/>
      <c r="QAY88" s="387"/>
      <c r="QAZ88" s="387"/>
      <c r="QBA88" s="383"/>
      <c r="QBB88" s="384"/>
      <c r="QBC88" s="28"/>
      <c r="QBD88" s="385"/>
      <c r="QBE88" s="396"/>
      <c r="QBF88" s="392"/>
      <c r="QBG88" s="135"/>
      <c r="QBH88" s="135"/>
      <c r="QBI88" s="386"/>
      <c r="QBJ88" s="135"/>
      <c r="QBK88" s="387"/>
      <c r="QBL88" s="387"/>
      <c r="QBM88" s="383"/>
      <c r="QBN88" s="384"/>
      <c r="QBO88" s="28"/>
      <c r="QBP88" s="385"/>
      <c r="QBQ88" s="396"/>
      <c r="QBR88" s="392"/>
      <c r="QBS88" s="135"/>
      <c r="QBT88" s="135"/>
      <c r="QBU88" s="386"/>
      <c r="QBV88" s="135"/>
      <c r="QBW88" s="387"/>
      <c r="QBX88" s="387"/>
      <c r="QBY88" s="383"/>
      <c r="QBZ88" s="384"/>
      <c r="QCA88" s="28"/>
      <c r="QCB88" s="385"/>
      <c r="QCC88" s="396"/>
      <c r="QCD88" s="392"/>
      <c r="QCE88" s="135"/>
      <c r="QCF88" s="135"/>
      <c r="QCG88" s="386"/>
      <c r="QCH88" s="135"/>
      <c r="QCI88" s="387"/>
      <c r="QCJ88" s="387"/>
      <c r="QCK88" s="383"/>
      <c r="QCL88" s="384"/>
      <c r="QCM88" s="28"/>
      <c r="QCN88" s="385"/>
      <c r="QCO88" s="396"/>
      <c r="QCP88" s="392"/>
      <c r="QCQ88" s="135"/>
      <c r="QCR88" s="135"/>
      <c r="QCS88" s="386"/>
      <c r="QCT88" s="135"/>
      <c r="QCU88" s="387"/>
      <c r="QCV88" s="387"/>
      <c r="QCW88" s="383"/>
      <c r="QCX88" s="384"/>
      <c r="QCY88" s="28"/>
      <c r="QCZ88" s="385"/>
      <c r="QDA88" s="396"/>
      <c r="QDB88" s="392"/>
      <c r="QDC88" s="135"/>
      <c r="QDD88" s="135"/>
      <c r="QDE88" s="386"/>
      <c r="QDF88" s="135"/>
      <c r="QDG88" s="387"/>
      <c r="QDH88" s="387"/>
      <c r="QDI88" s="383"/>
      <c r="QDJ88" s="384"/>
      <c r="QDK88" s="28"/>
      <c r="QDL88" s="385"/>
      <c r="QDM88" s="396"/>
      <c r="QDN88" s="392"/>
      <c r="QDO88" s="135"/>
      <c r="QDP88" s="135"/>
      <c r="QDQ88" s="386"/>
      <c r="QDR88" s="135"/>
      <c r="QDS88" s="387"/>
      <c r="QDT88" s="387"/>
      <c r="QDU88" s="383"/>
      <c r="QDV88" s="384"/>
      <c r="QDW88" s="28"/>
      <c r="QDX88" s="385"/>
      <c r="QDY88" s="396"/>
      <c r="QDZ88" s="392"/>
      <c r="QEA88" s="135"/>
      <c r="QEB88" s="135"/>
      <c r="QEC88" s="386"/>
      <c r="QED88" s="135"/>
      <c r="QEE88" s="387"/>
      <c r="QEF88" s="387"/>
      <c r="QEG88" s="383"/>
      <c r="QEH88" s="384"/>
      <c r="QEI88" s="28"/>
      <c r="QEJ88" s="385"/>
      <c r="QEK88" s="396"/>
      <c r="QEL88" s="392"/>
      <c r="QEM88" s="135"/>
      <c r="QEN88" s="135"/>
      <c r="QEO88" s="386"/>
      <c r="QEP88" s="135"/>
      <c r="QEQ88" s="387"/>
      <c r="QER88" s="387"/>
      <c r="QES88" s="383"/>
      <c r="QET88" s="384"/>
      <c r="QEU88" s="28"/>
      <c r="QEV88" s="385"/>
      <c r="QEW88" s="396"/>
      <c r="QEX88" s="392"/>
      <c r="QEY88" s="135"/>
      <c r="QEZ88" s="135"/>
      <c r="QFA88" s="386"/>
      <c r="QFB88" s="135"/>
      <c r="QFC88" s="387"/>
      <c r="QFD88" s="387"/>
      <c r="QFE88" s="383"/>
      <c r="QFF88" s="384"/>
      <c r="QFG88" s="28"/>
      <c r="QFH88" s="385"/>
      <c r="QFI88" s="396"/>
      <c r="QFJ88" s="392"/>
      <c r="QFK88" s="135"/>
      <c r="QFL88" s="135"/>
      <c r="QFM88" s="386"/>
      <c r="QFN88" s="135"/>
      <c r="QFO88" s="387"/>
      <c r="QFP88" s="387"/>
      <c r="QFQ88" s="383"/>
      <c r="QFR88" s="384"/>
      <c r="QFS88" s="28"/>
      <c r="QFT88" s="385"/>
      <c r="QFU88" s="396"/>
      <c r="QFV88" s="392"/>
      <c r="QFW88" s="135"/>
      <c r="QFX88" s="135"/>
      <c r="QFY88" s="386"/>
      <c r="QFZ88" s="135"/>
      <c r="QGA88" s="387"/>
      <c r="QGB88" s="387"/>
      <c r="QGC88" s="383"/>
      <c r="QGD88" s="384"/>
      <c r="QGE88" s="28"/>
      <c r="QGF88" s="385"/>
      <c r="QGG88" s="396"/>
      <c r="QGH88" s="392"/>
      <c r="QGI88" s="135"/>
      <c r="QGJ88" s="135"/>
      <c r="QGK88" s="386"/>
      <c r="QGL88" s="135"/>
      <c r="QGM88" s="387"/>
      <c r="QGN88" s="387"/>
      <c r="QGO88" s="383"/>
      <c r="QGP88" s="384"/>
      <c r="QGQ88" s="28"/>
      <c r="QGR88" s="385"/>
      <c r="QGS88" s="396"/>
      <c r="QGT88" s="392"/>
      <c r="QGU88" s="135"/>
      <c r="QGV88" s="135"/>
      <c r="QGW88" s="386"/>
      <c r="QGX88" s="135"/>
      <c r="QGY88" s="387"/>
      <c r="QGZ88" s="387"/>
      <c r="QHA88" s="383"/>
      <c r="QHB88" s="384"/>
      <c r="QHC88" s="28"/>
      <c r="QHD88" s="385"/>
      <c r="QHE88" s="396"/>
      <c r="QHF88" s="392"/>
      <c r="QHG88" s="135"/>
      <c r="QHH88" s="135"/>
      <c r="QHI88" s="386"/>
      <c r="QHJ88" s="135"/>
      <c r="QHK88" s="387"/>
      <c r="QHL88" s="387"/>
      <c r="QHM88" s="383"/>
      <c r="QHN88" s="384"/>
      <c r="QHO88" s="28"/>
      <c r="QHP88" s="385"/>
      <c r="QHQ88" s="396"/>
      <c r="QHR88" s="392"/>
      <c r="QHS88" s="135"/>
      <c r="QHT88" s="135"/>
      <c r="QHU88" s="386"/>
      <c r="QHV88" s="135"/>
      <c r="QHW88" s="387"/>
      <c r="QHX88" s="387"/>
      <c r="QHY88" s="383"/>
      <c r="QHZ88" s="384"/>
      <c r="QIA88" s="28"/>
      <c r="QIB88" s="385"/>
      <c r="QIC88" s="396"/>
      <c r="QID88" s="392"/>
      <c r="QIE88" s="135"/>
      <c r="QIF88" s="135"/>
      <c r="QIG88" s="386"/>
      <c r="QIH88" s="135"/>
      <c r="QII88" s="387"/>
      <c r="QIJ88" s="387"/>
      <c r="QIK88" s="383"/>
      <c r="QIL88" s="384"/>
      <c r="QIM88" s="28"/>
      <c r="QIN88" s="385"/>
      <c r="QIO88" s="396"/>
      <c r="QIP88" s="392"/>
      <c r="QIQ88" s="135"/>
      <c r="QIR88" s="135"/>
      <c r="QIS88" s="386"/>
      <c r="QIT88" s="135"/>
      <c r="QIU88" s="387"/>
      <c r="QIV88" s="387"/>
      <c r="QIW88" s="383"/>
      <c r="QIX88" s="384"/>
      <c r="QIY88" s="28"/>
      <c r="QIZ88" s="385"/>
      <c r="QJA88" s="396"/>
      <c r="QJB88" s="392"/>
      <c r="QJC88" s="135"/>
      <c r="QJD88" s="135"/>
      <c r="QJE88" s="386"/>
      <c r="QJF88" s="135"/>
      <c r="QJG88" s="387"/>
      <c r="QJH88" s="387"/>
      <c r="QJI88" s="383"/>
      <c r="QJJ88" s="384"/>
      <c r="QJK88" s="28"/>
      <c r="QJL88" s="385"/>
      <c r="QJM88" s="396"/>
      <c r="QJN88" s="392"/>
      <c r="QJO88" s="135"/>
      <c r="QJP88" s="135"/>
      <c r="QJQ88" s="386"/>
      <c r="QJR88" s="135"/>
      <c r="QJS88" s="387"/>
      <c r="QJT88" s="387"/>
      <c r="QJU88" s="383"/>
      <c r="QJV88" s="384"/>
      <c r="QJW88" s="28"/>
      <c r="QJX88" s="385"/>
      <c r="QJY88" s="396"/>
      <c r="QJZ88" s="392"/>
      <c r="QKA88" s="135"/>
      <c r="QKB88" s="135"/>
      <c r="QKC88" s="386"/>
      <c r="QKD88" s="135"/>
      <c r="QKE88" s="387"/>
      <c r="QKF88" s="387"/>
      <c r="QKG88" s="383"/>
      <c r="QKH88" s="384"/>
      <c r="QKI88" s="28"/>
      <c r="QKJ88" s="385"/>
      <c r="QKK88" s="396"/>
      <c r="QKL88" s="392"/>
      <c r="QKM88" s="135"/>
      <c r="QKN88" s="135"/>
      <c r="QKO88" s="386"/>
      <c r="QKP88" s="135"/>
      <c r="QKQ88" s="387"/>
      <c r="QKR88" s="387"/>
      <c r="QKS88" s="383"/>
      <c r="QKT88" s="384"/>
      <c r="QKU88" s="28"/>
      <c r="QKV88" s="385"/>
      <c r="QKW88" s="396"/>
      <c r="QKX88" s="392"/>
      <c r="QKY88" s="135"/>
      <c r="QKZ88" s="135"/>
      <c r="QLA88" s="386"/>
      <c r="QLB88" s="135"/>
      <c r="QLC88" s="387"/>
      <c r="QLD88" s="387"/>
      <c r="QLE88" s="383"/>
      <c r="QLF88" s="384"/>
      <c r="QLG88" s="28"/>
      <c r="QLH88" s="385"/>
      <c r="QLI88" s="396"/>
      <c r="QLJ88" s="392"/>
      <c r="QLK88" s="135"/>
      <c r="QLL88" s="135"/>
      <c r="QLM88" s="386"/>
      <c r="QLN88" s="135"/>
      <c r="QLO88" s="387"/>
      <c r="QLP88" s="387"/>
      <c r="QLQ88" s="383"/>
      <c r="QLR88" s="384"/>
      <c r="QLS88" s="28"/>
      <c r="QLT88" s="385"/>
      <c r="QLU88" s="396"/>
      <c r="QLV88" s="392"/>
      <c r="QLW88" s="135"/>
      <c r="QLX88" s="135"/>
      <c r="QLY88" s="386"/>
      <c r="QLZ88" s="135"/>
      <c r="QMA88" s="387"/>
      <c r="QMB88" s="387"/>
      <c r="QMC88" s="383"/>
      <c r="QMD88" s="384"/>
      <c r="QME88" s="28"/>
      <c r="QMF88" s="385"/>
      <c r="QMG88" s="396"/>
      <c r="QMH88" s="392"/>
      <c r="QMI88" s="135"/>
      <c r="QMJ88" s="135"/>
      <c r="QMK88" s="386"/>
      <c r="QML88" s="135"/>
      <c r="QMM88" s="387"/>
      <c r="QMN88" s="387"/>
      <c r="QMO88" s="383"/>
      <c r="QMP88" s="384"/>
      <c r="QMQ88" s="28"/>
      <c r="QMR88" s="385"/>
      <c r="QMS88" s="396"/>
      <c r="QMT88" s="392"/>
      <c r="QMU88" s="135"/>
      <c r="QMV88" s="135"/>
      <c r="QMW88" s="386"/>
      <c r="QMX88" s="135"/>
      <c r="QMY88" s="387"/>
      <c r="QMZ88" s="387"/>
      <c r="QNA88" s="383"/>
      <c r="QNB88" s="384"/>
      <c r="QNC88" s="28"/>
      <c r="QND88" s="385"/>
      <c r="QNE88" s="396"/>
      <c r="QNF88" s="392"/>
      <c r="QNG88" s="135"/>
      <c r="QNH88" s="135"/>
      <c r="QNI88" s="386"/>
      <c r="QNJ88" s="135"/>
      <c r="QNK88" s="387"/>
      <c r="QNL88" s="387"/>
      <c r="QNM88" s="383"/>
      <c r="QNN88" s="384"/>
      <c r="QNO88" s="28"/>
      <c r="QNP88" s="385"/>
      <c r="QNQ88" s="396"/>
      <c r="QNR88" s="392"/>
      <c r="QNS88" s="135"/>
      <c r="QNT88" s="135"/>
      <c r="QNU88" s="386"/>
      <c r="QNV88" s="135"/>
      <c r="QNW88" s="387"/>
      <c r="QNX88" s="387"/>
      <c r="QNY88" s="383"/>
      <c r="QNZ88" s="384"/>
      <c r="QOA88" s="28"/>
      <c r="QOB88" s="385"/>
      <c r="QOC88" s="396"/>
      <c r="QOD88" s="392"/>
      <c r="QOE88" s="135"/>
      <c r="QOF88" s="135"/>
      <c r="QOG88" s="386"/>
      <c r="QOH88" s="135"/>
      <c r="QOI88" s="387"/>
      <c r="QOJ88" s="387"/>
      <c r="QOK88" s="383"/>
      <c r="QOL88" s="384"/>
      <c r="QOM88" s="28"/>
      <c r="QON88" s="385"/>
      <c r="QOO88" s="396"/>
      <c r="QOP88" s="392"/>
      <c r="QOQ88" s="135"/>
      <c r="QOR88" s="135"/>
      <c r="QOS88" s="386"/>
      <c r="QOT88" s="135"/>
      <c r="QOU88" s="387"/>
      <c r="QOV88" s="387"/>
      <c r="QOW88" s="383"/>
      <c r="QOX88" s="384"/>
      <c r="QOY88" s="28"/>
      <c r="QOZ88" s="385"/>
      <c r="QPA88" s="396"/>
      <c r="QPB88" s="392"/>
      <c r="QPC88" s="135"/>
      <c r="QPD88" s="135"/>
      <c r="QPE88" s="386"/>
      <c r="QPF88" s="135"/>
      <c r="QPG88" s="387"/>
      <c r="QPH88" s="387"/>
      <c r="QPI88" s="383"/>
      <c r="QPJ88" s="384"/>
      <c r="QPK88" s="28"/>
      <c r="QPL88" s="385"/>
      <c r="QPM88" s="396"/>
      <c r="QPN88" s="392"/>
      <c r="QPO88" s="135"/>
      <c r="QPP88" s="135"/>
      <c r="QPQ88" s="386"/>
      <c r="QPR88" s="135"/>
      <c r="QPS88" s="387"/>
      <c r="QPT88" s="387"/>
      <c r="QPU88" s="383"/>
      <c r="QPV88" s="384"/>
      <c r="QPW88" s="28"/>
      <c r="QPX88" s="385"/>
      <c r="QPY88" s="396"/>
      <c r="QPZ88" s="392"/>
      <c r="QQA88" s="135"/>
      <c r="QQB88" s="135"/>
      <c r="QQC88" s="386"/>
      <c r="QQD88" s="135"/>
      <c r="QQE88" s="387"/>
      <c r="QQF88" s="387"/>
      <c r="QQG88" s="383"/>
      <c r="QQH88" s="384"/>
      <c r="QQI88" s="28"/>
      <c r="QQJ88" s="385"/>
      <c r="QQK88" s="396"/>
      <c r="QQL88" s="392"/>
      <c r="QQM88" s="135"/>
      <c r="QQN88" s="135"/>
      <c r="QQO88" s="386"/>
      <c r="QQP88" s="135"/>
      <c r="QQQ88" s="387"/>
      <c r="QQR88" s="387"/>
      <c r="QQS88" s="383"/>
      <c r="QQT88" s="384"/>
      <c r="QQU88" s="28"/>
      <c r="QQV88" s="385"/>
      <c r="QQW88" s="396"/>
      <c r="QQX88" s="392"/>
      <c r="QQY88" s="135"/>
      <c r="QQZ88" s="135"/>
      <c r="QRA88" s="386"/>
      <c r="QRB88" s="135"/>
      <c r="QRC88" s="387"/>
      <c r="QRD88" s="387"/>
      <c r="QRE88" s="383"/>
      <c r="QRF88" s="384"/>
      <c r="QRG88" s="28"/>
      <c r="QRH88" s="385"/>
      <c r="QRI88" s="396"/>
      <c r="QRJ88" s="392"/>
      <c r="QRK88" s="135"/>
      <c r="QRL88" s="135"/>
      <c r="QRM88" s="386"/>
      <c r="QRN88" s="135"/>
      <c r="QRO88" s="387"/>
      <c r="QRP88" s="387"/>
      <c r="QRQ88" s="383"/>
      <c r="QRR88" s="384"/>
      <c r="QRS88" s="28"/>
      <c r="QRT88" s="385"/>
      <c r="QRU88" s="396"/>
      <c r="QRV88" s="392"/>
      <c r="QRW88" s="135"/>
      <c r="QRX88" s="135"/>
      <c r="QRY88" s="386"/>
      <c r="QRZ88" s="135"/>
      <c r="QSA88" s="387"/>
      <c r="QSB88" s="387"/>
      <c r="QSC88" s="383"/>
      <c r="QSD88" s="384"/>
      <c r="QSE88" s="28"/>
      <c r="QSF88" s="385"/>
      <c r="QSG88" s="396"/>
      <c r="QSH88" s="392"/>
      <c r="QSI88" s="135"/>
      <c r="QSJ88" s="135"/>
      <c r="QSK88" s="386"/>
      <c r="QSL88" s="135"/>
      <c r="QSM88" s="387"/>
      <c r="QSN88" s="387"/>
      <c r="QSO88" s="383"/>
      <c r="QSP88" s="384"/>
      <c r="QSQ88" s="28"/>
      <c r="QSR88" s="385"/>
      <c r="QSS88" s="396"/>
      <c r="QST88" s="392"/>
      <c r="QSU88" s="135"/>
      <c r="QSV88" s="135"/>
      <c r="QSW88" s="386"/>
      <c r="QSX88" s="135"/>
      <c r="QSY88" s="387"/>
      <c r="QSZ88" s="387"/>
      <c r="QTA88" s="383"/>
      <c r="QTB88" s="384"/>
      <c r="QTC88" s="28"/>
      <c r="QTD88" s="385"/>
      <c r="QTE88" s="396"/>
      <c r="QTF88" s="392"/>
      <c r="QTG88" s="135"/>
      <c r="QTH88" s="135"/>
      <c r="QTI88" s="386"/>
      <c r="QTJ88" s="135"/>
      <c r="QTK88" s="387"/>
      <c r="QTL88" s="387"/>
      <c r="QTM88" s="383"/>
      <c r="QTN88" s="384"/>
      <c r="QTO88" s="28"/>
      <c r="QTP88" s="385"/>
      <c r="QTQ88" s="396"/>
      <c r="QTR88" s="392"/>
      <c r="QTS88" s="135"/>
      <c r="QTT88" s="135"/>
      <c r="QTU88" s="386"/>
      <c r="QTV88" s="135"/>
      <c r="QTW88" s="387"/>
      <c r="QTX88" s="387"/>
      <c r="QTY88" s="383"/>
      <c r="QTZ88" s="384"/>
      <c r="QUA88" s="28"/>
      <c r="QUB88" s="385"/>
      <c r="QUC88" s="396"/>
      <c r="QUD88" s="392"/>
      <c r="QUE88" s="135"/>
      <c r="QUF88" s="135"/>
      <c r="QUG88" s="386"/>
      <c r="QUH88" s="135"/>
      <c r="QUI88" s="387"/>
      <c r="QUJ88" s="387"/>
      <c r="QUK88" s="383"/>
      <c r="QUL88" s="384"/>
      <c r="QUM88" s="28"/>
      <c r="QUN88" s="385"/>
      <c r="QUO88" s="396"/>
      <c r="QUP88" s="392"/>
      <c r="QUQ88" s="135"/>
      <c r="QUR88" s="135"/>
      <c r="QUS88" s="386"/>
      <c r="QUT88" s="135"/>
      <c r="QUU88" s="387"/>
      <c r="QUV88" s="387"/>
      <c r="QUW88" s="383"/>
      <c r="QUX88" s="384"/>
      <c r="QUY88" s="28"/>
      <c r="QUZ88" s="385"/>
      <c r="QVA88" s="396"/>
      <c r="QVB88" s="392"/>
      <c r="QVC88" s="135"/>
      <c r="QVD88" s="135"/>
      <c r="QVE88" s="386"/>
      <c r="QVF88" s="135"/>
      <c r="QVG88" s="387"/>
      <c r="QVH88" s="387"/>
      <c r="QVI88" s="383"/>
      <c r="QVJ88" s="384"/>
      <c r="QVK88" s="28"/>
      <c r="QVL88" s="385"/>
      <c r="QVM88" s="396"/>
      <c r="QVN88" s="392"/>
      <c r="QVO88" s="135"/>
      <c r="QVP88" s="135"/>
      <c r="QVQ88" s="386"/>
      <c r="QVR88" s="135"/>
      <c r="QVS88" s="387"/>
      <c r="QVT88" s="387"/>
      <c r="QVU88" s="383"/>
      <c r="QVV88" s="384"/>
      <c r="QVW88" s="28"/>
      <c r="QVX88" s="385"/>
      <c r="QVY88" s="396"/>
      <c r="QVZ88" s="392"/>
      <c r="QWA88" s="135"/>
      <c r="QWB88" s="135"/>
      <c r="QWC88" s="386"/>
      <c r="QWD88" s="135"/>
      <c r="QWE88" s="387"/>
      <c r="QWF88" s="387"/>
      <c r="QWG88" s="383"/>
      <c r="QWH88" s="384"/>
      <c r="QWI88" s="28"/>
      <c r="QWJ88" s="385"/>
      <c r="QWK88" s="396"/>
      <c r="QWL88" s="392"/>
      <c r="QWM88" s="135"/>
      <c r="QWN88" s="135"/>
      <c r="QWO88" s="386"/>
      <c r="QWP88" s="135"/>
      <c r="QWQ88" s="387"/>
      <c r="QWR88" s="387"/>
      <c r="QWS88" s="383"/>
      <c r="QWT88" s="384"/>
      <c r="QWU88" s="28"/>
      <c r="QWV88" s="385"/>
      <c r="QWW88" s="396"/>
      <c r="QWX88" s="392"/>
      <c r="QWY88" s="135"/>
      <c r="QWZ88" s="135"/>
      <c r="QXA88" s="386"/>
      <c r="QXB88" s="135"/>
      <c r="QXC88" s="387"/>
      <c r="QXD88" s="387"/>
      <c r="QXE88" s="383"/>
      <c r="QXF88" s="384"/>
      <c r="QXG88" s="28"/>
      <c r="QXH88" s="385"/>
      <c r="QXI88" s="396"/>
      <c r="QXJ88" s="392"/>
      <c r="QXK88" s="135"/>
      <c r="QXL88" s="135"/>
      <c r="QXM88" s="386"/>
      <c r="QXN88" s="135"/>
      <c r="QXO88" s="387"/>
      <c r="QXP88" s="387"/>
      <c r="QXQ88" s="383"/>
      <c r="QXR88" s="384"/>
      <c r="QXS88" s="28"/>
      <c r="QXT88" s="385"/>
      <c r="QXU88" s="396"/>
      <c r="QXV88" s="392"/>
      <c r="QXW88" s="135"/>
      <c r="QXX88" s="135"/>
      <c r="QXY88" s="386"/>
      <c r="QXZ88" s="135"/>
      <c r="QYA88" s="387"/>
      <c r="QYB88" s="387"/>
      <c r="QYC88" s="383"/>
      <c r="QYD88" s="384"/>
      <c r="QYE88" s="28"/>
      <c r="QYF88" s="385"/>
      <c r="QYG88" s="396"/>
      <c r="QYH88" s="392"/>
      <c r="QYI88" s="135"/>
      <c r="QYJ88" s="135"/>
      <c r="QYK88" s="386"/>
      <c r="QYL88" s="135"/>
      <c r="QYM88" s="387"/>
      <c r="QYN88" s="387"/>
      <c r="QYO88" s="383"/>
      <c r="QYP88" s="384"/>
      <c r="QYQ88" s="28"/>
      <c r="QYR88" s="385"/>
      <c r="QYS88" s="396"/>
      <c r="QYT88" s="392"/>
      <c r="QYU88" s="135"/>
      <c r="QYV88" s="135"/>
      <c r="QYW88" s="386"/>
      <c r="QYX88" s="135"/>
      <c r="QYY88" s="387"/>
      <c r="QYZ88" s="387"/>
      <c r="QZA88" s="383"/>
      <c r="QZB88" s="384"/>
      <c r="QZC88" s="28"/>
      <c r="QZD88" s="385"/>
      <c r="QZE88" s="396"/>
      <c r="QZF88" s="392"/>
      <c r="QZG88" s="135"/>
      <c r="QZH88" s="135"/>
      <c r="QZI88" s="386"/>
      <c r="QZJ88" s="135"/>
      <c r="QZK88" s="387"/>
      <c r="QZL88" s="387"/>
      <c r="QZM88" s="383"/>
      <c r="QZN88" s="384"/>
      <c r="QZO88" s="28"/>
      <c r="QZP88" s="385"/>
      <c r="QZQ88" s="396"/>
      <c r="QZR88" s="392"/>
      <c r="QZS88" s="135"/>
      <c r="QZT88" s="135"/>
      <c r="QZU88" s="386"/>
      <c r="QZV88" s="135"/>
      <c r="QZW88" s="387"/>
      <c r="QZX88" s="387"/>
      <c r="QZY88" s="383"/>
      <c r="QZZ88" s="384"/>
      <c r="RAA88" s="28"/>
      <c r="RAB88" s="385"/>
      <c r="RAC88" s="396"/>
      <c r="RAD88" s="392"/>
      <c r="RAE88" s="135"/>
      <c r="RAF88" s="135"/>
      <c r="RAG88" s="386"/>
      <c r="RAH88" s="135"/>
      <c r="RAI88" s="387"/>
      <c r="RAJ88" s="387"/>
      <c r="RAK88" s="383"/>
      <c r="RAL88" s="384"/>
      <c r="RAM88" s="28"/>
      <c r="RAN88" s="385"/>
      <c r="RAO88" s="396"/>
      <c r="RAP88" s="392"/>
      <c r="RAQ88" s="135"/>
      <c r="RAR88" s="135"/>
      <c r="RAS88" s="386"/>
      <c r="RAT88" s="135"/>
      <c r="RAU88" s="387"/>
      <c r="RAV88" s="387"/>
      <c r="RAW88" s="383"/>
      <c r="RAX88" s="384"/>
      <c r="RAY88" s="28"/>
      <c r="RAZ88" s="385"/>
      <c r="RBA88" s="396"/>
      <c r="RBB88" s="392"/>
      <c r="RBC88" s="135"/>
      <c r="RBD88" s="135"/>
      <c r="RBE88" s="386"/>
      <c r="RBF88" s="135"/>
      <c r="RBG88" s="387"/>
      <c r="RBH88" s="387"/>
      <c r="RBI88" s="383"/>
      <c r="RBJ88" s="384"/>
      <c r="RBK88" s="28"/>
      <c r="RBL88" s="385"/>
      <c r="RBM88" s="396"/>
      <c r="RBN88" s="392"/>
      <c r="RBO88" s="135"/>
      <c r="RBP88" s="135"/>
      <c r="RBQ88" s="386"/>
      <c r="RBR88" s="135"/>
      <c r="RBS88" s="387"/>
      <c r="RBT88" s="387"/>
      <c r="RBU88" s="383"/>
      <c r="RBV88" s="384"/>
      <c r="RBW88" s="28"/>
      <c r="RBX88" s="385"/>
      <c r="RBY88" s="396"/>
      <c r="RBZ88" s="392"/>
      <c r="RCA88" s="135"/>
      <c r="RCB88" s="135"/>
      <c r="RCC88" s="386"/>
      <c r="RCD88" s="135"/>
      <c r="RCE88" s="387"/>
      <c r="RCF88" s="387"/>
      <c r="RCG88" s="383"/>
      <c r="RCH88" s="384"/>
      <c r="RCI88" s="28"/>
      <c r="RCJ88" s="385"/>
      <c r="RCK88" s="396"/>
      <c r="RCL88" s="392"/>
      <c r="RCM88" s="135"/>
      <c r="RCN88" s="135"/>
      <c r="RCO88" s="386"/>
      <c r="RCP88" s="135"/>
      <c r="RCQ88" s="387"/>
      <c r="RCR88" s="387"/>
      <c r="RCS88" s="383"/>
      <c r="RCT88" s="384"/>
      <c r="RCU88" s="28"/>
      <c r="RCV88" s="385"/>
      <c r="RCW88" s="396"/>
      <c r="RCX88" s="392"/>
      <c r="RCY88" s="135"/>
      <c r="RCZ88" s="135"/>
      <c r="RDA88" s="386"/>
      <c r="RDB88" s="135"/>
      <c r="RDC88" s="387"/>
      <c r="RDD88" s="387"/>
      <c r="RDE88" s="383"/>
      <c r="RDF88" s="384"/>
      <c r="RDG88" s="28"/>
      <c r="RDH88" s="385"/>
      <c r="RDI88" s="396"/>
      <c r="RDJ88" s="392"/>
      <c r="RDK88" s="135"/>
      <c r="RDL88" s="135"/>
      <c r="RDM88" s="386"/>
      <c r="RDN88" s="135"/>
      <c r="RDO88" s="387"/>
      <c r="RDP88" s="387"/>
      <c r="RDQ88" s="383"/>
      <c r="RDR88" s="384"/>
      <c r="RDS88" s="28"/>
      <c r="RDT88" s="385"/>
      <c r="RDU88" s="396"/>
      <c r="RDV88" s="392"/>
      <c r="RDW88" s="135"/>
      <c r="RDX88" s="135"/>
      <c r="RDY88" s="386"/>
      <c r="RDZ88" s="135"/>
      <c r="REA88" s="387"/>
      <c r="REB88" s="387"/>
      <c r="REC88" s="383"/>
      <c r="RED88" s="384"/>
      <c r="REE88" s="28"/>
      <c r="REF88" s="385"/>
      <c r="REG88" s="396"/>
      <c r="REH88" s="392"/>
      <c r="REI88" s="135"/>
      <c r="REJ88" s="135"/>
      <c r="REK88" s="386"/>
      <c r="REL88" s="135"/>
      <c r="REM88" s="387"/>
      <c r="REN88" s="387"/>
      <c r="REO88" s="383"/>
      <c r="REP88" s="384"/>
      <c r="REQ88" s="28"/>
      <c r="RER88" s="385"/>
      <c r="RES88" s="396"/>
      <c r="RET88" s="392"/>
      <c r="REU88" s="135"/>
      <c r="REV88" s="135"/>
      <c r="REW88" s="386"/>
      <c r="REX88" s="135"/>
      <c r="REY88" s="387"/>
      <c r="REZ88" s="387"/>
      <c r="RFA88" s="383"/>
      <c r="RFB88" s="384"/>
      <c r="RFC88" s="28"/>
      <c r="RFD88" s="385"/>
      <c r="RFE88" s="396"/>
      <c r="RFF88" s="392"/>
      <c r="RFG88" s="135"/>
      <c r="RFH88" s="135"/>
      <c r="RFI88" s="386"/>
      <c r="RFJ88" s="135"/>
      <c r="RFK88" s="387"/>
      <c r="RFL88" s="387"/>
      <c r="RFM88" s="383"/>
      <c r="RFN88" s="384"/>
      <c r="RFO88" s="28"/>
      <c r="RFP88" s="385"/>
      <c r="RFQ88" s="396"/>
      <c r="RFR88" s="392"/>
      <c r="RFS88" s="135"/>
      <c r="RFT88" s="135"/>
      <c r="RFU88" s="386"/>
      <c r="RFV88" s="135"/>
      <c r="RFW88" s="387"/>
      <c r="RFX88" s="387"/>
      <c r="RFY88" s="383"/>
      <c r="RFZ88" s="384"/>
      <c r="RGA88" s="28"/>
      <c r="RGB88" s="385"/>
      <c r="RGC88" s="396"/>
      <c r="RGD88" s="392"/>
      <c r="RGE88" s="135"/>
      <c r="RGF88" s="135"/>
      <c r="RGG88" s="386"/>
      <c r="RGH88" s="135"/>
      <c r="RGI88" s="387"/>
      <c r="RGJ88" s="387"/>
      <c r="RGK88" s="383"/>
      <c r="RGL88" s="384"/>
      <c r="RGM88" s="28"/>
      <c r="RGN88" s="385"/>
      <c r="RGO88" s="396"/>
      <c r="RGP88" s="392"/>
      <c r="RGQ88" s="135"/>
      <c r="RGR88" s="135"/>
      <c r="RGS88" s="386"/>
      <c r="RGT88" s="135"/>
      <c r="RGU88" s="387"/>
      <c r="RGV88" s="387"/>
      <c r="RGW88" s="383"/>
      <c r="RGX88" s="384"/>
      <c r="RGY88" s="28"/>
      <c r="RGZ88" s="385"/>
      <c r="RHA88" s="396"/>
      <c r="RHB88" s="392"/>
      <c r="RHC88" s="135"/>
      <c r="RHD88" s="135"/>
      <c r="RHE88" s="386"/>
      <c r="RHF88" s="135"/>
      <c r="RHG88" s="387"/>
      <c r="RHH88" s="387"/>
      <c r="RHI88" s="383"/>
      <c r="RHJ88" s="384"/>
      <c r="RHK88" s="28"/>
      <c r="RHL88" s="385"/>
      <c r="RHM88" s="396"/>
      <c r="RHN88" s="392"/>
      <c r="RHO88" s="135"/>
      <c r="RHP88" s="135"/>
      <c r="RHQ88" s="386"/>
      <c r="RHR88" s="135"/>
      <c r="RHS88" s="387"/>
      <c r="RHT88" s="387"/>
      <c r="RHU88" s="383"/>
      <c r="RHV88" s="384"/>
      <c r="RHW88" s="28"/>
      <c r="RHX88" s="385"/>
      <c r="RHY88" s="396"/>
      <c r="RHZ88" s="392"/>
      <c r="RIA88" s="135"/>
      <c r="RIB88" s="135"/>
      <c r="RIC88" s="386"/>
      <c r="RID88" s="135"/>
      <c r="RIE88" s="387"/>
      <c r="RIF88" s="387"/>
      <c r="RIG88" s="383"/>
      <c r="RIH88" s="384"/>
      <c r="RII88" s="28"/>
      <c r="RIJ88" s="385"/>
      <c r="RIK88" s="396"/>
      <c r="RIL88" s="392"/>
      <c r="RIM88" s="135"/>
      <c r="RIN88" s="135"/>
      <c r="RIO88" s="386"/>
      <c r="RIP88" s="135"/>
      <c r="RIQ88" s="387"/>
      <c r="RIR88" s="387"/>
      <c r="RIS88" s="383"/>
      <c r="RIT88" s="384"/>
      <c r="RIU88" s="28"/>
      <c r="RIV88" s="385"/>
      <c r="RIW88" s="396"/>
      <c r="RIX88" s="392"/>
      <c r="RIY88" s="135"/>
      <c r="RIZ88" s="135"/>
      <c r="RJA88" s="386"/>
      <c r="RJB88" s="135"/>
      <c r="RJC88" s="387"/>
      <c r="RJD88" s="387"/>
      <c r="RJE88" s="383"/>
      <c r="RJF88" s="384"/>
      <c r="RJG88" s="28"/>
      <c r="RJH88" s="385"/>
      <c r="RJI88" s="396"/>
      <c r="RJJ88" s="392"/>
      <c r="RJK88" s="135"/>
      <c r="RJL88" s="135"/>
      <c r="RJM88" s="386"/>
      <c r="RJN88" s="135"/>
      <c r="RJO88" s="387"/>
      <c r="RJP88" s="387"/>
      <c r="RJQ88" s="383"/>
      <c r="RJR88" s="384"/>
      <c r="RJS88" s="28"/>
      <c r="RJT88" s="385"/>
      <c r="RJU88" s="396"/>
      <c r="RJV88" s="392"/>
      <c r="RJW88" s="135"/>
      <c r="RJX88" s="135"/>
      <c r="RJY88" s="386"/>
      <c r="RJZ88" s="135"/>
      <c r="RKA88" s="387"/>
      <c r="RKB88" s="387"/>
      <c r="RKC88" s="383"/>
      <c r="RKD88" s="384"/>
      <c r="RKE88" s="28"/>
      <c r="RKF88" s="385"/>
      <c r="RKG88" s="396"/>
      <c r="RKH88" s="392"/>
      <c r="RKI88" s="135"/>
      <c r="RKJ88" s="135"/>
      <c r="RKK88" s="386"/>
      <c r="RKL88" s="135"/>
      <c r="RKM88" s="387"/>
      <c r="RKN88" s="387"/>
      <c r="RKO88" s="383"/>
      <c r="RKP88" s="384"/>
      <c r="RKQ88" s="28"/>
      <c r="RKR88" s="385"/>
      <c r="RKS88" s="396"/>
      <c r="RKT88" s="392"/>
      <c r="RKU88" s="135"/>
      <c r="RKV88" s="135"/>
      <c r="RKW88" s="386"/>
      <c r="RKX88" s="135"/>
      <c r="RKY88" s="387"/>
      <c r="RKZ88" s="387"/>
      <c r="RLA88" s="383"/>
      <c r="RLB88" s="384"/>
      <c r="RLC88" s="28"/>
      <c r="RLD88" s="385"/>
      <c r="RLE88" s="396"/>
      <c r="RLF88" s="392"/>
      <c r="RLG88" s="135"/>
      <c r="RLH88" s="135"/>
      <c r="RLI88" s="386"/>
      <c r="RLJ88" s="135"/>
      <c r="RLK88" s="387"/>
      <c r="RLL88" s="387"/>
      <c r="RLM88" s="383"/>
      <c r="RLN88" s="384"/>
      <c r="RLO88" s="28"/>
      <c r="RLP88" s="385"/>
      <c r="RLQ88" s="396"/>
      <c r="RLR88" s="392"/>
      <c r="RLS88" s="135"/>
      <c r="RLT88" s="135"/>
      <c r="RLU88" s="386"/>
      <c r="RLV88" s="135"/>
      <c r="RLW88" s="387"/>
      <c r="RLX88" s="387"/>
      <c r="RLY88" s="383"/>
      <c r="RLZ88" s="384"/>
      <c r="RMA88" s="28"/>
      <c r="RMB88" s="385"/>
      <c r="RMC88" s="396"/>
      <c r="RMD88" s="392"/>
      <c r="RME88" s="135"/>
      <c r="RMF88" s="135"/>
      <c r="RMG88" s="386"/>
      <c r="RMH88" s="135"/>
      <c r="RMI88" s="387"/>
      <c r="RMJ88" s="387"/>
      <c r="RMK88" s="383"/>
      <c r="RML88" s="384"/>
      <c r="RMM88" s="28"/>
      <c r="RMN88" s="385"/>
      <c r="RMO88" s="396"/>
      <c r="RMP88" s="392"/>
      <c r="RMQ88" s="135"/>
      <c r="RMR88" s="135"/>
      <c r="RMS88" s="386"/>
      <c r="RMT88" s="135"/>
      <c r="RMU88" s="387"/>
      <c r="RMV88" s="387"/>
      <c r="RMW88" s="383"/>
      <c r="RMX88" s="384"/>
      <c r="RMY88" s="28"/>
      <c r="RMZ88" s="385"/>
      <c r="RNA88" s="396"/>
      <c r="RNB88" s="392"/>
      <c r="RNC88" s="135"/>
      <c r="RND88" s="135"/>
      <c r="RNE88" s="386"/>
      <c r="RNF88" s="135"/>
      <c r="RNG88" s="387"/>
      <c r="RNH88" s="387"/>
      <c r="RNI88" s="383"/>
      <c r="RNJ88" s="384"/>
      <c r="RNK88" s="28"/>
      <c r="RNL88" s="385"/>
      <c r="RNM88" s="396"/>
      <c r="RNN88" s="392"/>
      <c r="RNO88" s="135"/>
      <c r="RNP88" s="135"/>
      <c r="RNQ88" s="386"/>
      <c r="RNR88" s="135"/>
      <c r="RNS88" s="387"/>
      <c r="RNT88" s="387"/>
      <c r="RNU88" s="383"/>
      <c r="RNV88" s="384"/>
      <c r="RNW88" s="28"/>
      <c r="RNX88" s="385"/>
      <c r="RNY88" s="396"/>
      <c r="RNZ88" s="392"/>
      <c r="ROA88" s="135"/>
      <c r="ROB88" s="135"/>
      <c r="ROC88" s="386"/>
      <c r="ROD88" s="135"/>
      <c r="ROE88" s="387"/>
      <c r="ROF88" s="387"/>
      <c r="ROG88" s="383"/>
      <c r="ROH88" s="384"/>
      <c r="ROI88" s="28"/>
      <c r="ROJ88" s="385"/>
      <c r="ROK88" s="396"/>
      <c r="ROL88" s="392"/>
      <c r="ROM88" s="135"/>
      <c r="RON88" s="135"/>
      <c r="ROO88" s="386"/>
      <c r="ROP88" s="135"/>
      <c r="ROQ88" s="387"/>
      <c r="ROR88" s="387"/>
      <c r="ROS88" s="383"/>
      <c r="ROT88" s="384"/>
      <c r="ROU88" s="28"/>
      <c r="ROV88" s="385"/>
      <c r="ROW88" s="396"/>
      <c r="ROX88" s="392"/>
      <c r="ROY88" s="135"/>
      <c r="ROZ88" s="135"/>
      <c r="RPA88" s="386"/>
      <c r="RPB88" s="135"/>
      <c r="RPC88" s="387"/>
      <c r="RPD88" s="387"/>
      <c r="RPE88" s="383"/>
      <c r="RPF88" s="384"/>
      <c r="RPG88" s="28"/>
      <c r="RPH88" s="385"/>
      <c r="RPI88" s="396"/>
      <c r="RPJ88" s="392"/>
      <c r="RPK88" s="135"/>
      <c r="RPL88" s="135"/>
      <c r="RPM88" s="386"/>
      <c r="RPN88" s="135"/>
      <c r="RPO88" s="387"/>
      <c r="RPP88" s="387"/>
      <c r="RPQ88" s="383"/>
      <c r="RPR88" s="384"/>
      <c r="RPS88" s="28"/>
      <c r="RPT88" s="385"/>
      <c r="RPU88" s="396"/>
      <c r="RPV88" s="392"/>
      <c r="RPW88" s="135"/>
      <c r="RPX88" s="135"/>
      <c r="RPY88" s="386"/>
      <c r="RPZ88" s="135"/>
      <c r="RQA88" s="387"/>
      <c r="RQB88" s="387"/>
      <c r="RQC88" s="383"/>
      <c r="RQD88" s="384"/>
      <c r="RQE88" s="28"/>
      <c r="RQF88" s="385"/>
      <c r="RQG88" s="396"/>
      <c r="RQH88" s="392"/>
      <c r="RQI88" s="135"/>
      <c r="RQJ88" s="135"/>
      <c r="RQK88" s="386"/>
      <c r="RQL88" s="135"/>
      <c r="RQM88" s="387"/>
      <c r="RQN88" s="387"/>
      <c r="RQO88" s="383"/>
      <c r="RQP88" s="384"/>
      <c r="RQQ88" s="28"/>
      <c r="RQR88" s="385"/>
      <c r="RQS88" s="396"/>
      <c r="RQT88" s="392"/>
      <c r="RQU88" s="135"/>
      <c r="RQV88" s="135"/>
      <c r="RQW88" s="386"/>
      <c r="RQX88" s="135"/>
      <c r="RQY88" s="387"/>
      <c r="RQZ88" s="387"/>
      <c r="RRA88" s="383"/>
      <c r="RRB88" s="384"/>
      <c r="RRC88" s="28"/>
      <c r="RRD88" s="385"/>
      <c r="RRE88" s="396"/>
      <c r="RRF88" s="392"/>
      <c r="RRG88" s="135"/>
      <c r="RRH88" s="135"/>
      <c r="RRI88" s="386"/>
      <c r="RRJ88" s="135"/>
      <c r="RRK88" s="387"/>
      <c r="RRL88" s="387"/>
      <c r="RRM88" s="383"/>
      <c r="RRN88" s="384"/>
      <c r="RRO88" s="28"/>
      <c r="RRP88" s="385"/>
      <c r="RRQ88" s="396"/>
      <c r="RRR88" s="392"/>
      <c r="RRS88" s="135"/>
      <c r="RRT88" s="135"/>
      <c r="RRU88" s="386"/>
      <c r="RRV88" s="135"/>
      <c r="RRW88" s="387"/>
      <c r="RRX88" s="387"/>
      <c r="RRY88" s="383"/>
      <c r="RRZ88" s="384"/>
      <c r="RSA88" s="28"/>
      <c r="RSB88" s="385"/>
      <c r="RSC88" s="396"/>
      <c r="RSD88" s="392"/>
      <c r="RSE88" s="135"/>
      <c r="RSF88" s="135"/>
      <c r="RSG88" s="386"/>
      <c r="RSH88" s="135"/>
      <c r="RSI88" s="387"/>
      <c r="RSJ88" s="387"/>
      <c r="RSK88" s="383"/>
      <c r="RSL88" s="384"/>
      <c r="RSM88" s="28"/>
      <c r="RSN88" s="385"/>
      <c r="RSO88" s="396"/>
      <c r="RSP88" s="392"/>
      <c r="RSQ88" s="135"/>
      <c r="RSR88" s="135"/>
      <c r="RSS88" s="386"/>
      <c r="RST88" s="135"/>
      <c r="RSU88" s="387"/>
      <c r="RSV88" s="387"/>
      <c r="RSW88" s="383"/>
      <c r="RSX88" s="384"/>
      <c r="RSY88" s="28"/>
      <c r="RSZ88" s="385"/>
      <c r="RTA88" s="396"/>
      <c r="RTB88" s="392"/>
      <c r="RTC88" s="135"/>
      <c r="RTD88" s="135"/>
      <c r="RTE88" s="386"/>
      <c r="RTF88" s="135"/>
      <c r="RTG88" s="387"/>
      <c r="RTH88" s="387"/>
      <c r="RTI88" s="383"/>
      <c r="RTJ88" s="384"/>
      <c r="RTK88" s="28"/>
      <c r="RTL88" s="385"/>
      <c r="RTM88" s="396"/>
      <c r="RTN88" s="392"/>
      <c r="RTO88" s="135"/>
      <c r="RTP88" s="135"/>
      <c r="RTQ88" s="386"/>
      <c r="RTR88" s="135"/>
      <c r="RTS88" s="387"/>
      <c r="RTT88" s="387"/>
      <c r="RTU88" s="383"/>
      <c r="RTV88" s="384"/>
      <c r="RTW88" s="28"/>
      <c r="RTX88" s="385"/>
      <c r="RTY88" s="396"/>
      <c r="RTZ88" s="392"/>
      <c r="RUA88" s="135"/>
      <c r="RUB88" s="135"/>
      <c r="RUC88" s="386"/>
      <c r="RUD88" s="135"/>
      <c r="RUE88" s="387"/>
      <c r="RUF88" s="387"/>
      <c r="RUG88" s="383"/>
      <c r="RUH88" s="384"/>
      <c r="RUI88" s="28"/>
      <c r="RUJ88" s="385"/>
      <c r="RUK88" s="396"/>
      <c r="RUL88" s="392"/>
      <c r="RUM88" s="135"/>
      <c r="RUN88" s="135"/>
      <c r="RUO88" s="386"/>
      <c r="RUP88" s="135"/>
      <c r="RUQ88" s="387"/>
      <c r="RUR88" s="387"/>
      <c r="RUS88" s="383"/>
      <c r="RUT88" s="384"/>
      <c r="RUU88" s="28"/>
      <c r="RUV88" s="385"/>
      <c r="RUW88" s="396"/>
      <c r="RUX88" s="392"/>
      <c r="RUY88" s="135"/>
      <c r="RUZ88" s="135"/>
      <c r="RVA88" s="386"/>
      <c r="RVB88" s="135"/>
      <c r="RVC88" s="387"/>
      <c r="RVD88" s="387"/>
      <c r="RVE88" s="383"/>
      <c r="RVF88" s="384"/>
      <c r="RVG88" s="28"/>
      <c r="RVH88" s="385"/>
      <c r="RVI88" s="396"/>
      <c r="RVJ88" s="392"/>
      <c r="RVK88" s="135"/>
      <c r="RVL88" s="135"/>
      <c r="RVM88" s="386"/>
      <c r="RVN88" s="135"/>
      <c r="RVO88" s="387"/>
      <c r="RVP88" s="387"/>
      <c r="RVQ88" s="383"/>
      <c r="RVR88" s="384"/>
      <c r="RVS88" s="28"/>
      <c r="RVT88" s="385"/>
      <c r="RVU88" s="396"/>
      <c r="RVV88" s="392"/>
      <c r="RVW88" s="135"/>
      <c r="RVX88" s="135"/>
      <c r="RVY88" s="386"/>
      <c r="RVZ88" s="135"/>
      <c r="RWA88" s="387"/>
      <c r="RWB88" s="387"/>
      <c r="RWC88" s="383"/>
      <c r="RWD88" s="384"/>
      <c r="RWE88" s="28"/>
      <c r="RWF88" s="385"/>
      <c r="RWG88" s="396"/>
      <c r="RWH88" s="392"/>
      <c r="RWI88" s="135"/>
      <c r="RWJ88" s="135"/>
      <c r="RWK88" s="386"/>
      <c r="RWL88" s="135"/>
      <c r="RWM88" s="387"/>
      <c r="RWN88" s="387"/>
      <c r="RWO88" s="383"/>
      <c r="RWP88" s="384"/>
      <c r="RWQ88" s="28"/>
      <c r="RWR88" s="385"/>
      <c r="RWS88" s="396"/>
      <c r="RWT88" s="392"/>
      <c r="RWU88" s="135"/>
      <c r="RWV88" s="135"/>
      <c r="RWW88" s="386"/>
      <c r="RWX88" s="135"/>
      <c r="RWY88" s="387"/>
      <c r="RWZ88" s="387"/>
      <c r="RXA88" s="383"/>
      <c r="RXB88" s="384"/>
      <c r="RXC88" s="28"/>
      <c r="RXD88" s="385"/>
      <c r="RXE88" s="396"/>
      <c r="RXF88" s="392"/>
      <c r="RXG88" s="135"/>
      <c r="RXH88" s="135"/>
      <c r="RXI88" s="386"/>
      <c r="RXJ88" s="135"/>
      <c r="RXK88" s="387"/>
      <c r="RXL88" s="387"/>
      <c r="RXM88" s="383"/>
      <c r="RXN88" s="384"/>
      <c r="RXO88" s="28"/>
      <c r="RXP88" s="385"/>
      <c r="RXQ88" s="396"/>
      <c r="RXR88" s="392"/>
      <c r="RXS88" s="135"/>
      <c r="RXT88" s="135"/>
      <c r="RXU88" s="386"/>
      <c r="RXV88" s="135"/>
      <c r="RXW88" s="387"/>
      <c r="RXX88" s="387"/>
      <c r="RXY88" s="383"/>
      <c r="RXZ88" s="384"/>
      <c r="RYA88" s="28"/>
      <c r="RYB88" s="385"/>
      <c r="RYC88" s="396"/>
      <c r="RYD88" s="392"/>
      <c r="RYE88" s="135"/>
      <c r="RYF88" s="135"/>
      <c r="RYG88" s="386"/>
      <c r="RYH88" s="135"/>
      <c r="RYI88" s="387"/>
      <c r="RYJ88" s="387"/>
      <c r="RYK88" s="383"/>
      <c r="RYL88" s="384"/>
      <c r="RYM88" s="28"/>
      <c r="RYN88" s="385"/>
      <c r="RYO88" s="396"/>
      <c r="RYP88" s="392"/>
      <c r="RYQ88" s="135"/>
      <c r="RYR88" s="135"/>
      <c r="RYS88" s="386"/>
      <c r="RYT88" s="135"/>
      <c r="RYU88" s="387"/>
      <c r="RYV88" s="387"/>
      <c r="RYW88" s="383"/>
      <c r="RYX88" s="384"/>
      <c r="RYY88" s="28"/>
      <c r="RYZ88" s="385"/>
      <c r="RZA88" s="396"/>
      <c r="RZB88" s="392"/>
      <c r="RZC88" s="135"/>
      <c r="RZD88" s="135"/>
      <c r="RZE88" s="386"/>
      <c r="RZF88" s="135"/>
      <c r="RZG88" s="387"/>
      <c r="RZH88" s="387"/>
      <c r="RZI88" s="383"/>
      <c r="RZJ88" s="384"/>
      <c r="RZK88" s="28"/>
      <c r="RZL88" s="385"/>
      <c r="RZM88" s="396"/>
      <c r="RZN88" s="392"/>
      <c r="RZO88" s="135"/>
      <c r="RZP88" s="135"/>
      <c r="RZQ88" s="386"/>
      <c r="RZR88" s="135"/>
      <c r="RZS88" s="387"/>
      <c r="RZT88" s="387"/>
      <c r="RZU88" s="383"/>
      <c r="RZV88" s="384"/>
      <c r="RZW88" s="28"/>
      <c r="RZX88" s="385"/>
      <c r="RZY88" s="396"/>
      <c r="RZZ88" s="392"/>
      <c r="SAA88" s="135"/>
      <c r="SAB88" s="135"/>
      <c r="SAC88" s="386"/>
      <c r="SAD88" s="135"/>
      <c r="SAE88" s="387"/>
      <c r="SAF88" s="387"/>
      <c r="SAG88" s="383"/>
      <c r="SAH88" s="384"/>
      <c r="SAI88" s="28"/>
      <c r="SAJ88" s="385"/>
      <c r="SAK88" s="396"/>
      <c r="SAL88" s="392"/>
      <c r="SAM88" s="135"/>
      <c r="SAN88" s="135"/>
      <c r="SAO88" s="386"/>
      <c r="SAP88" s="135"/>
      <c r="SAQ88" s="387"/>
      <c r="SAR88" s="387"/>
      <c r="SAS88" s="383"/>
      <c r="SAT88" s="384"/>
      <c r="SAU88" s="28"/>
      <c r="SAV88" s="385"/>
      <c r="SAW88" s="396"/>
      <c r="SAX88" s="392"/>
      <c r="SAY88" s="135"/>
      <c r="SAZ88" s="135"/>
      <c r="SBA88" s="386"/>
      <c r="SBB88" s="135"/>
      <c r="SBC88" s="387"/>
      <c r="SBD88" s="387"/>
      <c r="SBE88" s="383"/>
      <c r="SBF88" s="384"/>
      <c r="SBG88" s="28"/>
      <c r="SBH88" s="385"/>
      <c r="SBI88" s="396"/>
      <c r="SBJ88" s="392"/>
      <c r="SBK88" s="135"/>
      <c r="SBL88" s="135"/>
      <c r="SBM88" s="386"/>
      <c r="SBN88" s="135"/>
      <c r="SBO88" s="387"/>
      <c r="SBP88" s="387"/>
      <c r="SBQ88" s="383"/>
      <c r="SBR88" s="384"/>
      <c r="SBS88" s="28"/>
      <c r="SBT88" s="385"/>
      <c r="SBU88" s="396"/>
      <c r="SBV88" s="392"/>
      <c r="SBW88" s="135"/>
      <c r="SBX88" s="135"/>
      <c r="SBY88" s="386"/>
      <c r="SBZ88" s="135"/>
      <c r="SCA88" s="387"/>
      <c r="SCB88" s="387"/>
      <c r="SCC88" s="383"/>
      <c r="SCD88" s="384"/>
      <c r="SCE88" s="28"/>
      <c r="SCF88" s="385"/>
      <c r="SCG88" s="396"/>
      <c r="SCH88" s="392"/>
      <c r="SCI88" s="135"/>
      <c r="SCJ88" s="135"/>
      <c r="SCK88" s="386"/>
      <c r="SCL88" s="135"/>
      <c r="SCM88" s="387"/>
      <c r="SCN88" s="387"/>
      <c r="SCO88" s="383"/>
      <c r="SCP88" s="384"/>
      <c r="SCQ88" s="28"/>
      <c r="SCR88" s="385"/>
      <c r="SCS88" s="396"/>
      <c r="SCT88" s="392"/>
      <c r="SCU88" s="135"/>
      <c r="SCV88" s="135"/>
      <c r="SCW88" s="386"/>
      <c r="SCX88" s="135"/>
      <c r="SCY88" s="387"/>
      <c r="SCZ88" s="387"/>
      <c r="SDA88" s="383"/>
      <c r="SDB88" s="384"/>
      <c r="SDC88" s="28"/>
      <c r="SDD88" s="385"/>
      <c r="SDE88" s="396"/>
      <c r="SDF88" s="392"/>
      <c r="SDG88" s="135"/>
      <c r="SDH88" s="135"/>
      <c r="SDI88" s="386"/>
      <c r="SDJ88" s="135"/>
      <c r="SDK88" s="387"/>
      <c r="SDL88" s="387"/>
      <c r="SDM88" s="383"/>
      <c r="SDN88" s="384"/>
      <c r="SDO88" s="28"/>
      <c r="SDP88" s="385"/>
      <c r="SDQ88" s="396"/>
      <c r="SDR88" s="392"/>
      <c r="SDS88" s="135"/>
      <c r="SDT88" s="135"/>
      <c r="SDU88" s="386"/>
      <c r="SDV88" s="135"/>
      <c r="SDW88" s="387"/>
      <c r="SDX88" s="387"/>
      <c r="SDY88" s="383"/>
      <c r="SDZ88" s="384"/>
      <c r="SEA88" s="28"/>
      <c r="SEB88" s="385"/>
      <c r="SEC88" s="396"/>
      <c r="SED88" s="392"/>
      <c r="SEE88" s="135"/>
      <c r="SEF88" s="135"/>
      <c r="SEG88" s="386"/>
      <c r="SEH88" s="135"/>
      <c r="SEI88" s="387"/>
      <c r="SEJ88" s="387"/>
      <c r="SEK88" s="383"/>
      <c r="SEL88" s="384"/>
      <c r="SEM88" s="28"/>
      <c r="SEN88" s="385"/>
      <c r="SEO88" s="396"/>
      <c r="SEP88" s="392"/>
      <c r="SEQ88" s="135"/>
      <c r="SER88" s="135"/>
      <c r="SES88" s="386"/>
      <c r="SET88" s="135"/>
      <c r="SEU88" s="387"/>
      <c r="SEV88" s="387"/>
      <c r="SEW88" s="383"/>
      <c r="SEX88" s="384"/>
      <c r="SEY88" s="28"/>
      <c r="SEZ88" s="385"/>
      <c r="SFA88" s="396"/>
      <c r="SFB88" s="392"/>
      <c r="SFC88" s="135"/>
      <c r="SFD88" s="135"/>
      <c r="SFE88" s="386"/>
      <c r="SFF88" s="135"/>
      <c r="SFG88" s="387"/>
      <c r="SFH88" s="387"/>
      <c r="SFI88" s="383"/>
      <c r="SFJ88" s="384"/>
      <c r="SFK88" s="28"/>
      <c r="SFL88" s="385"/>
      <c r="SFM88" s="396"/>
      <c r="SFN88" s="392"/>
      <c r="SFO88" s="135"/>
      <c r="SFP88" s="135"/>
      <c r="SFQ88" s="386"/>
      <c r="SFR88" s="135"/>
      <c r="SFS88" s="387"/>
      <c r="SFT88" s="387"/>
      <c r="SFU88" s="383"/>
      <c r="SFV88" s="384"/>
      <c r="SFW88" s="28"/>
      <c r="SFX88" s="385"/>
      <c r="SFY88" s="396"/>
      <c r="SFZ88" s="392"/>
      <c r="SGA88" s="135"/>
      <c r="SGB88" s="135"/>
      <c r="SGC88" s="386"/>
      <c r="SGD88" s="135"/>
      <c r="SGE88" s="387"/>
      <c r="SGF88" s="387"/>
      <c r="SGG88" s="383"/>
      <c r="SGH88" s="384"/>
      <c r="SGI88" s="28"/>
      <c r="SGJ88" s="385"/>
      <c r="SGK88" s="396"/>
      <c r="SGL88" s="392"/>
      <c r="SGM88" s="135"/>
      <c r="SGN88" s="135"/>
      <c r="SGO88" s="386"/>
      <c r="SGP88" s="135"/>
      <c r="SGQ88" s="387"/>
      <c r="SGR88" s="387"/>
      <c r="SGS88" s="383"/>
      <c r="SGT88" s="384"/>
      <c r="SGU88" s="28"/>
      <c r="SGV88" s="385"/>
      <c r="SGW88" s="396"/>
      <c r="SGX88" s="392"/>
      <c r="SGY88" s="135"/>
      <c r="SGZ88" s="135"/>
      <c r="SHA88" s="386"/>
      <c r="SHB88" s="135"/>
      <c r="SHC88" s="387"/>
      <c r="SHD88" s="387"/>
      <c r="SHE88" s="383"/>
      <c r="SHF88" s="384"/>
      <c r="SHG88" s="28"/>
      <c r="SHH88" s="385"/>
      <c r="SHI88" s="396"/>
      <c r="SHJ88" s="392"/>
      <c r="SHK88" s="135"/>
      <c r="SHL88" s="135"/>
      <c r="SHM88" s="386"/>
      <c r="SHN88" s="135"/>
      <c r="SHO88" s="387"/>
      <c r="SHP88" s="387"/>
      <c r="SHQ88" s="383"/>
      <c r="SHR88" s="384"/>
      <c r="SHS88" s="28"/>
      <c r="SHT88" s="385"/>
      <c r="SHU88" s="396"/>
      <c r="SHV88" s="392"/>
      <c r="SHW88" s="135"/>
      <c r="SHX88" s="135"/>
      <c r="SHY88" s="386"/>
      <c r="SHZ88" s="135"/>
      <c r="SIA88" s="387"/>
      <c r="SIB88" s="387"/>
      <c r="SIC88" s="383"/>
      <c r="SID88" s="384"/>
      <c r="SIE88" s="28"/>
      <c r="SIF88" s="385"/>
      <c r="SIG88" s="396"/>
      <c r="SIH88" s="392"/>
      <c r="SII88" s="135"/>
      <c r="SIJ88" s="135"/>
      <c r="SIK88" s="386"/>
      <c r="SIL88" s="135"/>
      <c r="SIM88" s="387"/>
      <c r="SIN88" s="387"/>
      <c r="SIO88" s="383"/>
      <c r="SIP88" s="384"/>
      <c r="SIQ88" s="28"/>
      <c r="SIR88" s="385"/>
      <c r="SIS88" s="396"/>
      <c r="SIT88" s="392"/>
      <c r="SIU88" s="135"/>
      <c r="SIV88" s="135"/>
      <c r="SIW88" s="386"/>
      <c r="SIX88" s="135"/>
      <c r="SIY88" s="387"/>
      <c r="SIZ88" s="387"/>
      <c r="SJA88" s="383"/>
      <c r="SJB88" s="384"/>
      <c r="SJC88" s="28"/>
      <c r="SJD88" s="385"/>
      <c r="SJE88" s="396"/>
      <c r="SJF88" s="392"/>
      <c r="SJG88" s="135"/>
      <c r="SJH88" s="135"/>
      <c r="SJI88" s="386"/>
      <c r="SJJ88" s="135"/>
      <c r="SJK88" s="387"/>
      <c r="SJL88" s="387"/>
      <c r="SJM88" s="383"/>
      <c r="SJN88" s="384"/>
      <c r="SJO88" s="28"/>
      <c r="SJP88" s="385"/>
      <c r="SJQ88" s="396"/>
      <c r="SJR88" s="392"/>
      <c r="SJS88" s="135"/>
      <c r="SJT88" s="135"/>
      <c r="SJU88" s="386"/>
      <c r="SJV88" s="135"/>
      <c r="SJW88" s="387"/>
      <c r="SJX88" s="387"/>
      <c r="SJY88" s="383"/>
      <c r="SJZ88" s="384"/>
      <c r="SKA88" s="28"/>
      <c r="SKB88" s="385"/>
      <c r="SKC88" s="396"/>
      <c r="SKD88" s="392"/>
      <c r="SKE88" s="135"/>
      <c r="SKF88" s="135"/>
      <c r="SKG88" s="386"/>
      <c r="SKH88" s="135"/>
      <c r="SKI88" s="387"/>
      <c r="SKJ88" s="387"/>
      <c r="SKK88" s="383"/>
      <c r="SKL88" s="384"/>
      <c r="SKM88" s="28"/>
      <c r="SKN88" s="385"/>
      <c r="SKO88" s="396"/>
      <c r="SKP88" s="392"/>
      <c r="SKQ88" s="135"/>
      <c r="SKR88" s="135"/>
      <c r="SKS88" s="386"/>
      <c r="SKT88" s="135"/>
      <c r="SKU88" s="387"/>
      <c r="SKV88" s="387"/>
      <c r="SKW88" s="383"/>
      <c r="SKX88" s="384"/>
      <c r="SKY88" s="28"/>
      <c r="SKZ88" s="385"/>
      <c r="SLA88" s="396"/>
      <c r="SLB88" s="392"/>
      <c r="SLC88" s="135"/>
      <c r="SLD88" s="135"/>
      <c r="SLE88" s="386"/>
      <c r="SLF88" s="135"/>
      <c r="SLG88" s="387"/>
      <c r="SLH88" s="387"/>
      <c r="SLI88" s="383"/>
      <c r="SLJ88" s="384"/>
      <c r="SLK88" s="28"/>
      <c r="SLL88" s="385"/>
      <c r="SLM88" s="396"/>
      <c r="SLN88" s="392"/>
      <c r="SLO88" s="135"/>
      <c r="SLP88" s="135"/>
      <c r="SLQ88" s="386"/>
      <c r="SLR88" s="135"/>
      <c r="SLS88" s="387"/>
      <c r="SLT88" s="387"/>
      <c r="SLU88" s="383"/>
      <c r="SLV88" s="384"/>
      <c r="SLW88" s="28"/>
      <c r="SLX88" s="385"/>
      <c r="SLY88" s="396"/>
      <c r="SLZ88" s="392"/>
      <c r="SMA88" s="135"/>
      <c r="SMB88" s="135"/>
      <c r="SMC88" s="386"/>
      <c r="SMD88" s="135"/>
      <c r="SME88" s="387"/>
      <c r="SMF88" s="387"/>
      <c r="SMG88" s="383"/>
      <c r="SMH88" s="384"/>
      <c r="SMI88" s="28"/>
      <c r="SMJ88" s="385"/>
      <c r="SMK88" s="396"/>
      <c r="SML88" s="392"/>
      <c r="SMM88" s="135"/>
      <c r="SMN88" s="135"/>
      <c r="SMO88" s="386"/>
      <c r="SMP88" s="135"/>
      <c r="SMQ88" s="387"/>
      <c r="SMR88" s="387"/>
      <c r="SMS88" s="383"/>
      <c r="SMT88" s="384"/>
      <c r="SMU88" s="28"/>
      <c r="SMV88" s="385"/>
      <c r="SMW88" s="396"/>
      <c r="SMX88" s="392"/>
      <c r="SMY88" s="135"/>
      <c r="SMZ88" s="135"/>
      <c r="SNA88" s="386"/>
      <c r="SNB88" s="135"/>
      <c r="SNC88" s="387"/>
      <c r="SND88" s="387"/>
      <c r="SNE88" s="383"/>
      <c r="SNF88" s="384"/>
      <c r="SNG88" s="28"/>
      <c r="SNH88" s="385"/>
      <c r="SNI88" s="396"/>
      <c r="SNJ88" s="392"/>
      <c r="SNK88" s="135"/>
      <c r="SNL88" s="135"/>
      <c r="SNM88" s="386"/>
      <c r="SNN88" s="135"/>
      <c r="SNO88" s="387"/>
      <c r="SNP88" s="387"/>
      <c r="SNQ88" s="383"/>
      <c r="SNR88" s="384"/>
      <c r="SNS88" s="28"/>
      <c r="SNT88" s="385"/>
      <c r="SNU88" s="396"/>
      <c r="SNV88" s="392"/>
      <c r="SNW88" s="135"/>
      <c r="SNX88" s="135"/>
      <c r="SNY88" s="386"/>
      <c r="SNZ88" s="135"/>
      <c r="SOA88" s="387"/>
      <c r="SOB88" s="387"/>
      <c r="SOC88" s="383"/>
      <c r="SOD88" s="384"/>
      <c r="SOE88" s="28"/>
      <c r="SOF88" s="385"/>
      <c r="SOG88" s="396"/>
      <c r="SOH88" s="392"/>
      <c r="SOI88" s="135"/>
      <c r="SOJ88" s="135"/>
      <c r="SOK88" s="386"/>
      <c r="SOL88" s="135"/>
      <c r="SOM88" s="387"/>
      <c r="SON88" s="387"/>
      <c r="SOO88" s="383"/>
      <c r="SOP88" s="384"/>
      <c r="SOQ88" s="28"/>
      <c r="SOR88" s="385"/>
      <c r="SOS88" s="396"/>
      <c r="SOT88" s="392"/>
      <c r="SOU88" s="135"/>
      <c r="SOV88" s="135"/>
      <c r="SOW88" s="386"/>
      <c r="SOX88" s="135"/>
      <c r="SOY88" s="387"/>
      <c r="SOZ88" s="387"/>
      <c r="SPA88" s="383"/>
      <c r="SPB88" s="384"/>
      <c r="SPC88" s="28"/>
      <c r="SPD88" s="385"/>
      <c r="SPE88" s="396"/>
      <c r="SPF88" s="392"/>
      <c r="SPG88" s="135"/>
      <c r="SPH88" s="135"/>
      <c r="SPI88" s="386"/>
      <c r="SPJ88" s="135"/>
      <c r="SPK88" s="387"/>
      <c r="SPL88" s="387"/>
      <c r="SPM88" s="383"/>
      <c r="SPN88" s="384"/>
      <c r="SPO88" s="28"/>
      <c r="SPP88" s="385"/>
      <c r="SPQ88" s="396"/>
      <c r="SPR88" s="392"/>
      <c r="SPS88" s="135"/>
      <c r="SPT88" s="135"/>
      <c r="SPU88" s="386"/>
      <c r="SPV88" s="135"/>
      <c r="SPW88" s="387"/>
      <c r="SPX88" s="387"/>
      <c r="SPY88" s="383"/>
      <c r="SPZ88" s="384"/>
      <c r="SQA88" s="28"/>
      <c r="SQB88" s="385"/>
      <c r="SQC88" s="396"/>
      <c r="SQD88" s="392"/>
      <c r="SQE88" s="135"/>
      <c r="SQF88" s="135"/>
      <c r="SQG88" s="386"/>
      <c r="SQH88" s="135"/>
      <c r="SQI88" s="387"/>
      <c r="SQJ88" s="387"/>
      <c r="SQK88" s="383"/>
      <c r="SQL88" s="384"/>
      <c r="SQM88" s="28"/>
      <c r="SQN88" s="385"/>
      <c r="SQO88" s="396"/>
      <c r="SQP88" s="392"/>
      <c r="SQQ88" s="135"/>
      <c r="SQR88" s="135"/>
      <c r="SQS88" s="386"/>
      <c r="SQT88" s="135"/>
      <c r="SQU88" s="387"/>
      <c r="SQV88" s="387"/>
      <c r="SQW88" s="383"/>
      <c r="SQX88" s="384"/>
      <c r="SQY88" s="28"/>
      <c r="SQZ88" s="385"/>
      <c r="SRA88" s="396"/>
      <c r="SRB88" s="392"/>
      <c r="SRC88" s="135"/>
      <c r="SRD88" s="135"/>
      <c r="SRE88" s="386"/>
      <c r="SRF88" s="135"/>
      <c r="SRG88" s="387"/>
      <c r="SRH88" s="387"/>
      <c r="SRI88" s="383"/>
      <c r="SRJ88" s="384"/>
      <c r="SRK88" s="28"/>
      <c r="SRL88" s="385"/>
      <c r="SRM88" s="396"/>
      <c r="SRN88" s="392"/>
      <c r="SRO88" s="135"/>
      <c r="SRP88" s="135"/>
      <c r="SRQ88" s="386"/>
      <c r="SRR88" s="135"/>
      <c r="SRS88" s="387"/>
      <c r="SRT88" s="387"/>
      <c r="SRU88" s="383"/>
      <c r="SRV88" s="384"/>
      <c r="SRW88" s="28"/>
      <c r="SRX88" s="385"/>
      <c r="SRY88" s="396"/>
      <c r="SRZ88" s="392"/>
      <c r="SSA88" s="135"/>
      <c r="SSB88" s="135"/>
      <c r="SSC88" s="386"/>
      <c r="SSD88" s="135"/>
      <c r="SSE88" s="387"/>
      <c r="SSF88" s="387"/>
      <c r="SSG88" s="383"/>
      <c r="SSH88" s="384"/>
      <c r="SSI88" s="28"/>
      <c r="SSJ88" s="385"/>
      <c r="SSK88" s="396"/>
      <c r="SSL88" s="392"/>
      <c r="SSM88" s="135"/>
      <c r="SSN88" s="135"/>
      <c r="SSO88" s="386"/>
      <c r="SSP88" s="135"/>
      <c r="SSQ88" s="387"/>
      <c r="SSR88" s="387"/>
      <c r="SSS88" s="383"/>
      <c r="SST88" s="384"/>
      <c r="SSU88" s="28"/>
      <c r="SSV88" s="385"/>
      <c r="SSW88" s="396"/>
      <c r="SSX88" s="392"/>
      <c r="SSY88" s="135"/>
      <c r="SSZ88" s="135"/>
      <c r="STA88" s="386"/>
      <c r="STB88" s="135"/>
      <c r="STC88" s="387"/>
      <c r="STD88" s="387"/>
      <c r="STE88" s="383"/>
      <c r="STF88" s="384"/>
      <c r="STG88" s="28"/>
      <c r="STH88" s="385"/>
      <c r="STI88" s="396"/>
      <c r="STJ88" s="392"/>
      <c r="STK88" s="135"/>
      <c r="STL88" s="135"/>
      <c r="STM88" s="386"/>
      <c r="STN88" s="135"/>
      <c r="STO88" s="387"/>
      <c r="STP88" s="387"/>
      <c r="STQ88" s="383"/>
      <c r="STR88" s="384"/>
      <c r="STS88" s="28"/>
      <c r="STT88" s="385"/>
      <c r="STU88" s="396"/>
      <c r="STV88" s="392"/>
      <c r="STW88" s="135"/>
      <c r="STX88" s="135"/>
      <c r="STY88" s="386"/>
      <c r="STZ88" s="135"/>
      <c r="SUA88" s="387"/>
      <c r="SUB88" s="387"/>
      <c r="SUC88" s="383"/>
      <c r="SUD88" s="384"/>
      <c r="SUE88" s="28"/>
      <c r="SUF88" s="385"/>
      <c r="SUG88" s="396"/>
      <c r="SUH88" s="392"/>
      <c r="SUI88" s="135"/>
      <c r="SUJ88" s="135"/>
      <c r="SUK88" s="386"/>
      <c r="SUL88" s="135"/>
      <c r="SUM88" s="387"/>
      <c r="SUN88" s="387"/>
      <c r="SUO88" s="383"/>
      <c r="SUP88" s="384"/>
      <c r="SUQ88" s="28"/>
      <c r="SUR88" s="385"/>
      <c r="SUS88" s="396"/>
      <c r="SUT88" s="392"/>
      <c r="SUU88" s="135"/>
      <c r="SUV88" s="135"/>
      <c r="SUW88" s="386"/>
      <c r="SUX88" s="135"/>
      <c r="SUY88" s="387"/>
      <c r="SUZ88" s="387"/>
      <c r="SVA88" s="383"/>
      <c r="SVB88" s="384"/>
      <c r="SVC88" s="28"/>
      <c r="SVD88" s="385"/>
      <c r="SVE88" s="396"/>
      <c r="SVF88" s="392"/>
      <c r="SVG88" s="135"/>
      <c r="SVH88" s="135"/>
      <c r="SVI88" s="386"/>
      <c r="SVJ88" s="135"/>
      <c r="SVK88" s="387"/>
      <c r="SVL88" s="387"/>
      <c r="SVM88" s="383"/>
      <c r="SVN88" s="384"/>
      <c r="SVO88" s="28"/>
      <c r="SVP88" s="385"/>
      <c r="SVQ88" s="396"/>
      <c r="SVR88" s="392"/>
      <c r="SVS88" s="135"/>
      <c r="SVT88" s="135"/>
      <c r="SVU88" s="386"/>
      <c r="SVV88" s="135"/>
      <c r="SVW88" s="387"/>
      <c r="SVX88" s="387"/>
      <c r="SVY88" s="383"/>
      <c r="SVZ88" s="384"/>
      <c r="SWA88" s="28"/>
      <c r="SWB88" s="385"/>
      <c r="SWC88" s="396"/>
      <c r="SWD88" s="392"/>
      <c r="SWE88" s="135"/>
      <c r="SWF88" s="135"/>
      <c r="SWG88" s="386"/>
      <c r="SWH88" s="135"/>
      <c r="SWI88" s="387"/>
      <c r="SWJ88" s="387"/>
      <c r="SWK88" s="383"/>
      <c r="SWL88" s="384"/>
      <c r="SWM88" s="28"/>
      <c r="SWN88" s="385"/>
      <c r="SWO88" s="396"/>
      <c r="SWP88" s="392"/>
      <c r="SWQ88" s="135"/>
      <c r="SWR88" s="135"/>
      <c r="SWS88" s="386"/>
      <c r="SWT88" s="135"/>
      <c r="SWU88" s="387"/>
      <c r="SWV88" s="387"/>
      <c r="SWW88" s="383"/>
      <c r="SWX88" s="384"/>
      <c r="SWY88" s="28"/>
      <c r="SWZ88" s="385"/>
      <c r="SXA88" s="396"/>
      <c r="SXB88" s="392"/>
      <c r="SXC88" s="135"/>
      <c r="SXD88" s="135"/>
      <c r="SXE88" s="386"/>
      <c r="SXF88" s="135"/>
      <c r="SXG88" s="387"/>
      <c r="SXH88" s="387"/>
      <c r="SXI88" s="383"/>
      <c r="SXJ88" s="384"/>
      <c r="SXK88" s="28"/>
      <c r="SXL88" s="385"/>
      <c r="SXM88" s="396"/>
      <c r="SXN88" s="392"/>
      <c r="SXO88" s="135"/>
      <c r="SXP88" s="135"/>
      <c r="SXQ88" s="386"/>
      <c r="SXR88" s="135"/>
      <c r="SXS88" s="387"/>
      <c r="SXT88" s="387"/>
      <c r="SXU88" s="383"/>
      <c r="SXV88" s="384"/>
      <c r="SXW88" s="28"/>
      <c r="SXX88" s="385"/>
      <c r="SXY88" s="396"/>
      <c r="SXZ88" s="392"/>
      <c r="SYA88" s="135"/>
      <c r="SYB88" s="135"/>
      <c r="SYC88" s="386"/>
      <c r="SYD88" s="135"/>
      <c r="SYE88" s="387"/>
      <c r="SYF88" s="387"/>
      <c r="SYG88" s="383"/>
      <c r="SYH88" s="384"/>
      <c r="SYI88" s="28"/>
      <c r="SYJ88" s="385"/>
      <c r="SYK88" s="396"/>
      <c r="SYL88" s="392"/>
      <c r="SYM88" s="135"/>
      <c r="SYN88" s="135"/>
      <c r="SYO88" s="386"/>
      <c r="SYP88" s="135"/>
      <c r="SYQ88" s="387"/>
      <c r="SYR88" s="387"/>
      <c r="SYS88" s="383"/>
      <c r="SYT88" s="384"/>
      <c r="SYU88" s="28"/>
      <c r="SYV88" s="385"/>
      <c r="SYW88" s="396"/>
      <c r="SYX88" s="392"/>
      <c r="SYY88" s="135"/>
      <c r="SYZ88" s="135"/>
      <c r="SZA88" s="386"/>
      <c r="SZB88" s="135"/>
      <c r="SZC88" s="387"/>
      <c r="SZD88" s="387"/>
      <c r="SZE88" s="383"/>
      <c r="SZF88" s="384"/>
      <c r="SZG88" s="28"/>
      <c r="SZH88" s="385"/>
      <c r="SZI88" s="396"/>
      <c r="SZJ88" s="392"/>
      <c r="SZK88" s="135"/>
      <c r="SZL88" s="135"/>
      <c r="SZM88" s="386"/>
      <c r="SZN88" s="135"/>
      <c r="SZO88" s="387"/>
      <c r="SZP88" s="387"/>
      <c r="SZQ88" s="383"/>
      <c r="SZR88" s="384"/>
      <c r="SZS88" s="28"/>
      <c r="SZT88" s="385"/>
      <c r="SZU88" s="396"/>
      <c r="SZV88" s="392"/>
      <c r="SZW88" s="135"/>
      <c r="SZX88" s="135"/>
      <c r="SZY88" s="386"/>
      <c r="SZZ88" s="135"/>
      <c r="TAA88" s="387"/>
      <c r="TAB88" s="387"/>
      <c r="TAC88" s="383"/>
      <c r="TAD88" s="384"/>
      <c r="TAE88" s="28"/>
      <c r="TAF88" s="385"/>
      <c r="TAG88" s="396"/>
      <c r="TAH88" s="392"/>
      <c r="TAI88" s="135"/>
      <c r="TAJ88" s="135"/>
      <c r="TAK88" s="386"/>
      <c r="TAL88" s="135"/>
      <c r="TAM88" s="387"/>
      <c r="TAN88" s="387"/>
      <c r="TAO88" s="383"/>
      <c r="TAP88" s="384"/>
      <c r="TAQ88" s="28"/>
      <c r="TAR88" s="385"/>
      <c r="TAS88" s="396"/>
      <c r="TAT88" s="392"/>
      <c r="TAU88" s="135"/>
      <c r="TAV88" s="135"/>
      <c r="TAW88" s="386"/>
      <c r="TAX88" s="135"/>
      <c r="TAY88" s="387"/>
      <c r="TAZ88" s="387"/>
      <c r="TBA88" s="383"/>
      <c r="TBB88" s="384"/>
      <c r="TBC88" s="28"/>
      <c r="TBD88" s="385"/>
      <c r="TBE88" s="396"/>
      <c r="TBF88" s="392"/>
      <c r="TBG88" s="135"/>
      <c r="TBH88" s="135"/>
      <c r="TBI88" s="386"/>
      <c r="TBJ88" s="135"/>
      <c r="TBK88" s="387"/>
      <c r="TBL88" s="387"/>
      <c r="TBM88" s="383"/>
      <c r="TBN88" s="384"/>
      <c r="TBO88" s="28"/>
      <c r="TBP88" s="385"/>
      <c r="TBQ88" s="396"/>
      <c r="TBR88" s="392"/>
      <c r="TBS88" s="135"/>
      <c r="TBT88" s="135"/>
      <c r="TBU88" s="386"/>
      <c r="TBV88" s="135"/>
      <c r="TBW88" s="387"/>
      <c r="TBX88" s="387"/>
      <c r="TBY88" s="383"/>
      <c r="TBZ88" s="384"/>
      <c r="TCA88" s="28"/>
      <c r="TCB88" s="385"/>
      <c r="TCC88" s="396"/>
      <c r="TCD88" s="392"/>
      <c r="TCE88" s="135"/>
      <c r="TCF88" s="135"/>
      <c r="TCG88" s="386"/>
      <c r="TCH88" s="135"/>
      <c r="TCI88" s="387"/>
      <c r="TCJ88" s="387"/>
      <c r="TCK88" s="383"/>
      <c r="TCL88" s="384"/>
      <c r="TCM88" s="28"/>
      <c r="TCN88" s="385"/>
      <c r="TCO88" s="396"/>
      <c r="TCP88" s="392"/>
      <c r="TCQ88" s="135"/>
      <c r="TCR88" s="135"/>
      <c r="TCS88" s="386"/>
      <c r="TCT88" s="135"/>
      <c r="TCU88" s="387"/>
      <c r="TCV88" s="387"/>
      <c r="TCW88" s="383"/>
      <c r="TCX88" s="384"/>
      <c r="TCY88" s="28"/>
      <c r="TCZ88" s="385"/>
      <c r="TDA88" s="396"/>
      <c r="TDB88" s="392"/>
      <c r="TDC88" s="135"/>
      <c r="TDD88" s="135"/>
      <c r="TDE88" s="386"/>
      <c r="TDF88" s="135"/>
      <c r="TDG88" s="387"/>
      <c r="TDH88" s="387"/>
      <c r="TDI88" s="383"/>
      <c r="TDJ88" s="384"/>
      <c r="TDK88" s="28"/>
      <c r="TDL88" s="385"/>
      <c r="TDM88" s="396"/>
      <c r="TDN88" s="392"/>
      <c r="TDO88" s="135"/>
      <c r="TDP88" s="135"/>
      <c r="TDQ88" s="386"/>
      <c r="TDR88" s="135"/>
      <c r="TDS88" s="387"/>
      <c r="TDT88" s="387"/>
      <c r="TDU88" s="383"/>
      <c r="TDV88" s="384"/>
      <c r="TDW88" s="28"/>
      <c r="TDX88" s="385"/>
      <c r="TDY88" s="396"/>
      <c r="TDZ88" s="392"/>
      <c r="TEA88" s="135"/>
      <c r="TEB88" s="135"/>
      <c r="TEC88" s="386"/>
      <c r="TED88" s="135"/>
      <c r="TEE88" s="387"/>
      <c r="TEF88" s="387"/>
      <c r="TEG88" s="383"/>
      <c r="TEH88" s="384"/>
      <c r="TEI88" s="28"/>
      <c r="TEJ88" s="385"/>
      <c r="TEK88" s="396"/>
      <c r="TEL88" s="392"/>
      <c r="TEM88" s="135"/>
      <c r="TEN88" s="135"/>
      <c r="TEO88" s="386"/>
      <c r="TEP88" s="135"/>
      <c r="TEQ88" s="387"/>
      <c r="TER88" s="387"/>
      <c r="TES88" s="383"/>
      <c r="TET88" s="384"/>
      <c r="TEU88" s="28"/>
      <c r="TEV88" s="385"/>
      <c r="TEW88" s="396"/>
      <c r="TEX88" s="392"/>
      <c r="TEY88" s="135"/>
      <c r="TEZ88" s="135"/>
      <c r="TFA88" s="386"/>
      <c r="TFB88" s="135"/>
      <c r="TFC88" s="387"/>
      <c r="TFD88" s="387"/>
      <c r="TFE88" s="383"/>
      <c r="TFF88" s="384"/>
      <c r="TFG88" s="28"/>
      <c r="TFH88" s="385"/>
      <c r="TFI88" s="396"/>
      <c r="TFJ88" s="392"/>
      <c r="TFK88" s="135"/>
      <c r="TFL88" s="135"/>
      <c r="TFM88" s="386"/>
      <c r="TFN88" s="135"/>
      <c r="TFO88" s="387"/>
      <c r="TFP88" s="387"/>
      <c r="TFQ88" s="383"/>
      <c r="TFR88" s="384"/>
      <c r="TFS88" s="28"/>
      <c r="TFT88" s="385"/>
      <c r="TFU88" s="396"/>
      <c r="TFV88" s="392"/>
      <c r="TFW88" s="135"/>
      <c r="TFX88" s="135"/>
      <c r="TFY88" s="386"/>
      <c r="TFZ88" s="135"/>
      <c r="TGA88" s="387"/>
      <c r="TGB88" s="387"/>
      <c r="TGC88" s="383"/>
      <c r="TGD88" s="384"/>
      <c r="TGE88" s="28"/>
      <c r="TGF88" s="385"/>
      <c r="TGG88" s="396"/>
      <c r="TGH88" s="392"/>
      <c r="TGI88" s="135"/>
      <c r="TGJ88" s="135"/>
      <c r="TGK88" s="386"/>
      <c r="TGL88" s="135"/>
      <c r="TGM88" s="387"/>
      <c r="TGN88" s="387"/>
      <c r="TGO88" s="383"/>
      <c r="TGP88" s="384"/>
      <c r="TGQ88" s="28"/>
      <c r="TGR88" s="385"/>
      <c r="TGS88" s="396"/>
      <c r="TGT88" s="392"/>
      <c r="TGU88" s="135"/>
      <c r="TGV88" s="135"/>
      <c r="TGW88" s="386"/>
      <c r="TGX88" s="135"/>
      <c r="TGY88" s="387"/>
      <c r="TGZ88" s="387"/>
      <c r="THA88" s="383"/>
      <c r="THB88" s="384"/>
      <c r="THC88" s="28"/>
      <c r="THD88" s="385"/>
      <c r="THE88" s="396"/>
      <c r="THF88" s="392"/>
      <c r="THG88" s="135"/>
      <c r="THH88" s="135"/>
      <c r="THI88" s="386"/>
      <c r="THJ88" s="135"/>
      <c r="THK88" s="387"/>
      <c r="THL88" s="387"/>
      <c r="THM88" s="383"/>
      <c r="THN88" s="384"/>
      <c r="THO88" s="28"/>
      <c r="THP88" s="385"/>
      <c r="THQ88" s="396"/>
      <c r="THR88" s="392"/>
      <c r="THS88" s="135"/>
      <c r="THT88" s="135"/>
      <c r="THU88" s="386"/>
      <c r="THV88" s="135"/>
      <c r="THW88" s="387"/>
      <c r="THX88" s="387"/>
      <c r="THY88" s="383"/>
      <c r="THZ88" s="384"/>
      <c r="TIA88" s="28"/>
      <c r="TIB88" s="385"/>
      <c r="TIC88" s="396"/>
      <c r="TID88" s="392"/>
      <c r="TIE88" s="135"/>
      <c r="TIF88" s="135"/>
      <c r="TIG88" s="386"/>
      <c r="TIH88" s="135"/>
      <c r="TII88" s="387"/>
      <c r="TIJ88" s="387"/>
      <c r="TIK88" s="383"/>
      <c r="TIL88" s="384"/>
      <c r="TIM88" s="28"/>
      <c r="TIN88" s="385"/>
      <c r="TIO88" s="396"/>
      <c r="TIP88" s="392"/>
      <c r="TIQ88" s="135"/>
      <c r="TIR88" s="135"/>
      <c r="TIS88" s="386"/>
      <c r="TIT88" s="135"/>
      <c r="TIU88" s="387"/>
      <c r="TIV88" s="387"/>
      <c r="TIW88" s="383"/>
      <c r="TIX88" s="384"/>
      <c r="TIY88" s="28"/>
      <c r="TIZ88" s="385"/>
      <c r="TJA88" s="396"/>
      <c r="TJB88" s="392"/>
      <c r="TJC88" s="135"/>
      <c r="TJD88" s="135"/>
      <c r="TJE88" s="386"/>
      <c r="TJF88" s="135"/>
      <c r="TJG88" s="387"/>
      <c r="TJH88" s="387"/>
      <c r="TJI88" s="383"/>
      <c r="TJJ88" s="384"/>
      <c r="TJK88" s="28"/>
      <c r="TJL88" s="385"/>
      <c r="TJM88" s="396"/>
      <c r="TJN88" s="392"/>
      <c r="TJO88" s="135"/>
      <c r="TJP88" s="135"/>
      <c r="TJQ88" s="386"/>
      <c r="TJR88" s="135"/>
      <c r="TJS88" s="387"/>
      <c r="TJT88" s="387"/>
      <c r="TJU88" s="383"/>
      <c r="TJV88" s="384"/>
      <c r="TJW88" s="28"/>
      <c r="TJX88" s="385"/>
      <c r="TJY88" s="396"/>
      <c r="TJZ88" s="392"/>
      <c r="TKA88" s="135"/>
      <c r="TKB88" s="135"/>
      <c r="TKC88" s="386"/>
      <c r="TKD88" s="135"/>
      <c r="TKE88" s="387"/>
      <c r="TKF88" s="387"/>
      <c r="TKG88" s="383"/>
      <c r="TKH88" s="384"/>
      <c r="TKI88" s="28"/>
      <c r="TKJ88" s="385"/>
      <c r="TKK88" s="396"/>
      <c r="TKL88" s="392"/>
      <c r="TKM88" s="135"/>
      <c r="TKN88" s="135"/>
      <c r="TKO88" s="386"/>
      <c r="TKP88" s="135"/>
      <c r="TKQ88" s="387"/>
      <c r="TKR88" s="387"/>
      <c r="TKS88" s="383"/>
      <c r="TKT88" s="384"/>
      <c r="TKU88" s="28"/>
      <c r="TKV88" s="385"/>
      <c r="TKW88" s="396"/>
      <c r="TKX88" s="392"/>
      <c r="TKY88" s="135"/>
      <c r="TKZ88" s="135"/>
      <c r="TLA88" s="386"/>
      <c r="TLB88" s="135"/>
      <c r="TLC88" s="387"/>
      <c r="TLD88" s="387"/>
      <c r="TLE88" s="383"/>
      <c r="TLF88" s="384"/>
      <c r="TLG88" s="28"/>
      <c r="TLH88" s="385"/>
      <c r="TLI88" s="396"/>
      <c r="TLJ88" s="392"/>
      <c r="TLK88" s="135"/>
      <c r="TLL88" s="135"/>
      <c r="TLM88" s="386"/>
      <c r="TLN88" s="135"/>
      <c r="TLO88" s="387"/>
      <c r="TLP88" s="387"/>
      <c r="TLQ88" s="383"/>
      <c r="TLR88" s="384"/>
      <c r="TLS88" s="28"/>
      <c r="TLT88" s="385"/>
      <c r="TLU88" s="396"/>
      <c r="TLV88" s="392"/>
      <c r="TLW88" s="135"/>
      <c r="TLX88" s="135"/>
      <c r="TLY88" s="386"/>
      <c r="TLZ88" s="135"/>
      <c r="TMA88" s="387"/>
      <c r="TMB88" s="387"/>
      <c r="TMC88" s="383"/>
      <c r="TMD88" s="384"/>
      <c r="TME88" s="28"/>
      <c r="TMF88" s="385"/>
      <c r="TMG88" s="396"/>
      <c r="TMH88" s="392"/>
      <c r="TMI88" s="135"/>
      <c r="TMJ88" s="135"/>
      <c r="TMK88" s="386"/>
      <c r="TML88" s="135"/>
      <c r="TMM88" s="387"/>
      <c r="TMN88" s="387"/>
      <c r="TMO88" s="383"/>
      <c r="TMP88" s="384"/>
      <c r="TMQ88" s="28"/>
      <c r="TMR88" s="385"/>
      <c r="TMS88" s="396"/>
      <c r="TMT88" s="392"/>
      <c r="TMU88" s="135"/>
      <c r="TMV88" s="135"/>
      <c r="TMW88" s="386"/>
      <c r="TMX88" s="135"/>
      <c r="TMY88" s="387"/>
      <c r="TMZ88" s="387"/>
      <c r="TNA88" s="383"/>
      <c r="TNB88" s="384"/>
      <c r="TNC88" s="28"/>
      <c r="TND88" s="385"/>
      <c r="TNE88" s="396"/>
      <c r="TNF88" s="392"/>
      <c r="TNG88" s="135"/>
      <c r="TNH88" s="135"/>
      <c r="TNI88" s="386"/>
      <c r="TNJ88" s="135"/>
      <c r="TNK88" s="387"/>
      <c r="TNL88" s="387"/>
      <c r="TNM88" s="383"/>
      <c r="TNN88" s="384"/>
      <c r="TNO88" s="28"/>
      <c r="TNP88" s="385"/>
      <c r="TNQ88" s="396"/>
      <c r="TNR88" s="392"/>
      <c r="TNS88" s="135"/>
      <c r="TNT88" s="135"/>
      <c r="TNU88" s="386"/>
      <c r="TNV88" s="135"/>
      <c r="TNW88" s="387"/>
      <c r="TNX88" s="387"/>
      <c r="TNY88" s="383"/>
      <c r="TNZ88" s="384"/>
      <c r="TOA88" s="28"/>
      <c r="TOB88" s="385"/>
      <c r="TOC88" s="396"/>
      <c r="TOD88" s="392"/>
      <c r="TOE88" s="135"/>
      <c r="TOF88" s="135"/>
      <c r="TOG88" s="386"/>
      <c r="TOH88" s="135"/>
      <c r="TOI88" s="387"/>
      <c r="TOJ88" s="387"/>
      <c r="TOK88" s="383"/>
      <c r="TOL88" s="384"/>
      <c r="TOM88" s="28"/>
      <c r="TON88" s="385"/>
      <c r="TOO88" s="396"/>
      <c r="TOP88" s="392"/>
      <c r="TOQ88" s="135"/>
      <c r="TOR88" s="135"/>
      <c r="TOS88" s="386"/>
      <c r="TOT88" s="135"/>
      <c r="TOU88" s="387"/>
      <c r="TOV88" s="387"/>
      <c r="TOW88" s="383"/>
      <c r="TOX88" s="384"/>
      <c r="TOY88" s="28"/>
      <c r="TOZ88" s="385"/>
      <c r="TPA88" s="396"/>
      <c r="TPB88" s="392"/>
      <c r="TPC88" s="135"/>
      <c r="TPD88" s="135"/>
      <c r="TPE88" s="386"/>
      <c r="TPF88" s="135"/>
      <c r="TPG88" s="387"/>
      <c r="TPH88" s="387"/>
      <c r="TPI88" s="383"/>
      <c r="TPJ88" s="384"/>
      <c r="TPK88" s="28"/>
      <c r="TPL88" s="385"/>
      <c r="TPM88" s="396"/>
      <c r="TPN88" s="392"/>
      <c r="TPO88" s="135"/>
      <c r="TPP88" s="135"/>
      <c r="TPQ88" s="386"/>
      <c r="TPR88" s="135"/>
      <c r="TPS88" s="387"/>
      <c r="TPT88" s="387"/>
      <c r="TPU88" s="383"/>
      <c r="TPV88" s="384"/>
      <c r="TPW88" s="28"/>
      <c r="TPX88" s="385"/>
      <c r="TPY88" s="396"/>
      <c r="TPZ88" s="392"/>
      <c r="TQA88" s="135"/>
      <c r="TQB88" s="135"/>
      <c r="TQC88" s="386"/>
      <c r="TQD88" s="135"/>
      <c r="TQE88" s="387"/>
      <c r="TQF88" s="387"/>
      <c r="TQG88" s="383"/>
      <c r="TQH88" s="384"/>
      <c r="TQI88" s="28"/>
      <c r="TQJ88" s="385"/>
      <c r="TQK88" s="396"/>
      <c r="TQL88" s="392"/>
      <c r="TQM88" s="135"/>
      <c r="TQN88" s="135"/>
      <c r="TQO88" s="386"/>
      <c r="TQP88" s="135"/>
      <c r="TQQ88" s="387"/>
      <c r="TQR88" s="387"/>
      <c r="TQS88" s="383"/>
      <c r="TQT88" s="384"/>
      <c r="TQU88" s="28"/>
      <c r="TQV88" s="385"/>
      <c r="TQW88" s="396"/>
      <c r="TQX88" s="392"/>
      <c r="TQY88" s="135"/>
      <c r="TQZ88" s="135"/>
      <c r="TRA88" s="386"/>
      <c r="TRB88" s="135"/>
      <c r="TRC88" s="387"/>
      <c r="TRD88" s="387"/>
      <c r="TRE88" s="383"/>
      <c r="TRF88" s="384"/>
      <c r="TRG88" s="28"/>
      <c r="TRH88" s="385"/>
      <c r="TRI88" s="396"/>
      <c r="TRJ88" s="392"/>
      <c r="TRK88" s="135"/>
      <c r="TRL88" s="135"/>
      <c r="TRM88" s="386"/>
      <c r="TRN88" s="135"/>
      <c r="TRO88" s="387"/>
      <c r="TRP88" s="387"/>
      <c r="TRQ88" s="383"/>
      <c r="TRR88" s="384"/>
      <c r="TRS88" s="28"/>
      <c r="TRT88" s="385"/>
      <c r="TRU88" s="396"/>
      <c r="TRV88" s="392"/>
      <c r="TRW88" s="135"/>
      <c r="TRX88" s="135"/>
      <c r="TRY88" s="386"/>
      <c r="TRZ88" s="135"/>
      <c r="TSA88" s="387"/>
      <c r="TSB88" s="387"/>
      <c r="TSC88" s="383"/>
      <c r="TSD88" s="384"/>
      <c r="TSE88" s="28"/>
      <c r="TSF88" s="385"/>
      <c r="TSG88" s="396"/>
      <c r="TSH88" s="392"/>
      <c r="TSI88" s="135"/>
      <c r="TSJ88" s="135"/>
      <c r="TSK88" s="386"/>
      <c r="TSL88" s="135"/>
      <c r="TSM88" s="387"/>
      <c r="TSN88" s="387"/>
      <c r="TSO88" s="383"/>
      <c r="TSP88" s="384"/>
      <c r="TSQ88" s="28"/>
      <c r="TSR88" s="385"/>
      <c r="TSS88" s="396"/>
      <c r="TST88" s="392"/>
      <c r="TSU88" s="135"/>
      <c r="TSV88" s="135"/>
      <c r="TSW88" s="386"/>
      <c r="TSX88" s="135"/>
      <c r="TSY88" s="387"/>
      <c r="TSZ88" s="387"/>
      <c r="TTA88" s="383"/>
      <c r="TTB88" s="384"/>
      <c r="TTC88" s="28"/>
      <c r="TTD88" s="385"/>
      <c r="TTE88" s="396"/>
      <c r="TTF88" s="392"/>
      <c r="TTG88" s="135"/>
      <c r="TTH88" s="135"/>
      <c r="TTI88" s="386"/>
      <c r="TTJ88" s="135"/>
      <c r="TTK88" s="387"/>
      <c r="TTL88" s="387"/>
      <c r="TTM88" s="383"/>
      <c r="TTN88" s="384"/>
      <c r="TTO88" s="28"/>
      <c r="TTP88" s="385"/>
      <c r="TTQ88" s="396"/>
      <c r="TTR88" s="392"/>
      <c r="TTS88" s="135"/>
      <c r="TTT88" s="135"/>
      <c r="TTU88" s="386"/>
      <c r="TTV88" s="135"/>
      <c r="TTW88" s="387"/>
      <c r="TTX88" s="387"/>
      <c r="TTY88" s="383"/>
      <c r="TTZ88" s="384"/>
      <c r="TUA88" s="28"/>
      <c r="TUB88" s="385"/>
      <c r="TUC88" s="396"/>
      <c r="TUD88" s="392"/>
      <c r="TUE88" s="135"/>
      <c r="TUF88" s="135"/>
      <c r="TUG88" s="386"/>
      <c r="TUH88" s="135"/>
      <c r="TUI88" s="387"/>
      <c r="TUJ88" s="387"/>
      <c r="TUK88" s="383"/>
      <c r="TUL88" s="384"/>
      <c r="TUM88" s="28"/>
      <c r="TUN88" s="385"/>
      <c r="TUO88" s="396"/>
      <c r="TUP88" s="392"/>
      <c r="TUQ88" s="135"/>
      <c r="TUR88" s="135"/>
      <c r="TUS88" s="386"/>
      <c r="TUT88" s="135"/>
      <c r="TUU88" s="387"/>
      <c r="TUV88" s="387"/>
      <c r="TUW88" s="383"/>
      <c r="TUX88" s="384"/>
      <c r="TUY88" s="28"/>
      <c r="TUZ88" s="385"/>
      <c r="TVA88" s="396"/>
      <c r="TVB88" s="392"/>
      <c r="TVC88" s="135"/>
      <c r="TVD88" s="135"/>
      <c r="TVE88" s="386"/>
      <c r="TVF88" s="135"/>
      <c r="TVG88" s="387"/>
      <c r="TVH88" s="387"/>
      <c r="TVI88" s="383"/>
      <c r="TVJ88" s="384"/>
      <c r="TVK88" s="28"/>
      <c r="TVL88" s="385"/>
      <c r="TVM88" s="396"/>
      <c r="TVN88" s="392"/>
      <c r="TVO88" s="135"/>
      <c r="TVP88" s="135"/>
      <c r="TVQ88" s="386"/>
      <c r="TVR88" s="135"/>
      <c r="TVS88" s="387"/>
      <c r="TVT88" s="387"/>
      <c r="TVU88" s="383"/>
      <c r="TVV88" s="384"/>
      <c r="TVW88" s="28"/>
      <c r="TVX88" s="385"/>
      <c r="TVY88" s="396"/>
      <c r="TVZ88" s="392"/>
      <c r="TWA88" s="135"/>
      <c r="TWB88" s="135"/>
      <c r="TWC88" s="386"/>
      <c r="TWD88" s="135"/>
      <c r="TWE88" s="387"/>
      <c r="TWF88" s="387"/>
      <c r="TWG88" s="383"/>
      <c r="TWH88" s="384"/>
      <c r="TWI88" s="28"/>
      <c r="TWJ88" s="385"/>
      <c r="TWK88" s="396"/>
      <c r="TWL88" s="392"/>
      <c r="TWM88" s="135"/>
      <c r="TWN88" s="135"/>
      <c r="TWO88" s="386"/>
      <c r="TWP88" s="135"/>
      <c r="TWQ88" s="387"/>
      <c r="TWR88" s="387"/>
      <c r="TWS88" s="383"/>
      <c r="TWT88" s="384"/>
      <c r="TWU88" s="28"/>
      <c r="TWV88" s="385"/>
      <c r="TWW88" s="396"/>
      <c r="TWX88" s="392"/>
      <c r="TWY88" s="135"/>
      <c r="TWZ88" s="135"/>
      <c r="TXA88" s="386"/>
      <c r="TXB88" s="135"/>
      <c r="TXC88" s="387"/>
      <c r="TXD88" s="387"/>
      <c r="TXE88" s="383"/>
      <c r="TXF88" s="384"/>
      <c r="TXG88" s="28"/>
      <c r="TXH88" s="385"/>
      <c r="TXI88" s="396"/>
      <c r="TXJ88" s="392"/>
      <c r="TXK88" s="135"/>
      <c r="TXL88" s="135"/>
      <c r="TXM88" s="386"/>
      <c r="TXN88" s="135"/>
      <c r="TXO88" s="387"/>
      <c r="TXP88" s="387"/>
      <c r="TXQ88" s="383"/>
      <c r="TXR88" s="384"/>
      <c r="TXS88" s="28"/>
      <c r="TXT88" s="385"/>
      <c r="TXU88" s="396"/>
      <c r="TXV88" s="392"/>
      <c r="TXW88" s="135"/>
      <c r="TXX88" s="135"/>
      <c r="TXY88" s="386"/>
      <c r="TXZ88" s="135"/>
      <c r="TYA88" s="387"/>
      <c r="TYB88" s="387"/>
      <c r="TYC88" s="383"/>
      <c r="TYD88" s="384"/>
      <c r="TYE88" s="28"/>
      <c r="TYF88" s="385"/>
      <c r="TYG88" s="396"/>
      <c r="TYH88" s="392"/>
      <c r="TYI88" s="135"/>
      <c r="TYJ88" s="135"/>
      <c r="TYK88" s="386"/>
      <c r="TYL88" s="135"/>
      <c r="TYM88" s="387"/>
      <c r="TYN88" s="387"/>
      <c r="TYO88" s="383"/>
      <c r="TYP88" s="384"/>
      <c r="TYQ88" s="28"/>
      <c r="TYR88" s="385"/>
      <c r="TYS88" s="396"/>
      <c r="TYT88" s="392"/>
      <c r="TYU88" s="135"/>
      <c r="TYV88" s="135"/>
      <c r="TYW88" s="386"/>
      <c r="TYX88" s="135"/>
      <c r="TYY88" s="387"/>
      <c r="TYZ88" s="387"/>
      <c r="TZA88" s="383"/>
      <c r="TZB88" s="384"/>
      <c r="TZC88" s="28"/>
      <c r="TZD88" s="385"/>
      <c r="TZE88" s="396"/>
      <c r="TZF88" s="392"/>
      <c r="TZG88" s="135"/>
      <c r="TZH88" s="135"/>
      <c r="TZI88" s="386"/>
      <c r="TZJ88" s="135"/>
      <c r="TZK88" s="387"/>
      <c r="TZL88" s="387"/>
      <c r="TZM88" s="383"/>
      <c r="TZN88" s="384"/>
      <c r="TZO88" s="28"/>
      <c r="TZP88" s="385"/>
      <c r="TZQ88" s="396"/>
      <c r="TZR88" s="392"/>
      <c r="TZS88" s="135"/>
      <c r="TZT88" s="135"/>
      <c r="TZU88" s="386"/>
      <c r="TZV88" s="135"/>
      <c r="TZW88" s="387"/>
      <c r="TZX88" s="387"/>
      <c r="TZY88" s="383"/>
      <c r="TZZ88" s="384"/>
      <c r="UAA88" s="28"/>
      <c r="UAB88" s="385"/>
      <c r="UAC88" s="396"/>
      <c r="UAD88" s="392"/>
      <c r="UAE88" s="135"/>
      <c r="UAF88" s="135"/>
      <c r="UAG88" s="386"/>
      <c r="UAH88" s="135"/>
      <c r="UAI88" s="387"/>
      <c r="UAJ88" s="387"/>
      <c r="UAK88" s="383"/>
      <c r="UAL88" s="384"/>
      <c r="UAM88" s="28"/>
      <c r="UAN88" s="385"/>
      <c r="UAO88" s="396"/>
      <c r="UAP88" s="392"/>
      <c r="UAQ88" s="135"/>
      <c r="UAR88" s="135"/>
      <c r="UAS88" s="386"/>
      <c r="UAT88" s="135"/>
      <c r="UAU88" s="387"/>
      <c r="UAV88" s="387"/>
      <c r="UAW88" s="383"/>
      <c r="UAX88" s="384"/>
      <c r="UAY88" s="28"/>
      <c r="UAZ88" s="385"/>
      <c r="UBA88" s="396"/>
      <c r="UBB88" s="392"/>
      <c r="UBC88" s="135"/>
      <c r="UBD88" s="135"/>
      <c r="UBE88" s="386"/>
      <c r="UBF88" s="135"/>
      <c r="UBG88" s="387"/>
      <c r="UBH88" s="387"/>
      <c r="UBI88" s="383"/>
      <c r="UBJ88" s="384"/>
      <c r="UBK88" s="28"/>
      <c r="UBL88" s="385"/>
      <c r="UBM88" s="396"/>
      <c r="UBN88" s="392"/>
      <c r="UBO88" s="135"/>
      <c r="UBP88" s="135"/>
      <c r="UBQ88" s="386"/>
      <c r="UBR88" s="135"/>
      <c r="UBS88" s="387"/>
      <c r="UBT88" s="387"/>
      <c r="UBU88" s="383"/>
      <c r="UBV88" s="384"/>
      <c r="UBW88" s="28"/>
      <c r="UBX88" s="385"/>
      <c r="UBY88" s="396"/>
      <c r="UBZ88" s="392"/>
      <c r="UCA88" s="135"/>
      <c r="UCB88" s="135"/>
      <c r="UCC88" s="386"/>
      <c r="UCD88" s="135"/>
      <c r="UCE88" s="387"/>
      <c r="UCF88" s="387"/>
      <c r="UCG88" s="383"/>
      <c r="UCH88" s="384"/>
      <c r="UCI88" s="28"/>
      <c r="UCJ88" s="385"/>
      <c r="UCK88" s="396"/>
      <c r="UCL88" s="392"/>
      <c r="UCM88" s="135"/>
      <c r="UCN88" s="135"/>
      <c r="UCO88" s="386"/>
      <c r="UCP88" s="135"/>
      <c r="UCQ88" s="387"/>
      <c r="UCR88" s="387"/>
      <c r="UCS88" s="383"/>
      <c r="UCT88" s="384"/>
      <c r="UCU88" s="28"/>
      <c r="UCV88" s="385"/>
      <c r="UCW88" s="396"/>
      <c r="UCX88" s="392"/>
      <c r="UCY88" s="135"/>
      <c r="UCZ88" s="135"/>
      <c r="UDA88" s="386"/>
      <c r="UDB88" s="135"/>
      <c r="UDC88" s="387"/>
      <c r="UDD88" s="387"/>
      <c r="UDE88" s="383"/>
      <c r="UDF88" s="384"/>
      <c r="UDG88" s="28"/>
      <c r="UDH88" s="385"/>
      <c r="UDI88" s="396"/>
      <c r="UDJ88" s="392"/>
      <c r="UDK88" s="135"/>
      <c r="UDL88" s="135"/>
      <c r="UDM88" s="386"/>
      <c r="UDN88" s="135"/>
      <c r="UDO88" s="387"/>
      <c r="UDP88" s="387"/>
      <c r="UDQ88" s="383"/>
      <c r="UDR88" s="384"/>
      <c r="UDS88" s="28"/>
      <c r="UDT88" s="385"/>
      <c r="UDU88" s="396"/>
      <c r="UDV88" s="392"/>
      <c r="UDW88" s="135"/>
      <c r="UDX88" s="135"/>
      <c r="UDY88" s="386"/>
      <c r="UDZ88" s="135"/>
      <c r="UEA88" s="387"/>
      <c r="UEB88" s="387"/>
      <c r="UEC88" s="383"/>
      <c r="UED88" s="384"/>
      <c r="UEE88" s="28"/>
      <c r="UEF88" s="385"/>
      <c r="UEG88" s="396"/>
      <c r="UEH88" s="392"/>
      <c r="UEI88" s="135"/>
      <c r="UEJ88" s="135"/>
      <c r="UEK88" s="386"/>
      <c r="UEL88" s="135"/>
      <c r="UEM88" s="387"/>
      <c r="UEN88" s="387"/>
      <c r="UEO88" s="383"/>
      <c r="UEP88" s="384"/>
      <c r="UEQ88" s="28"/>
      <c r="UER88" s="385"/>
      <c r="UES88" s="396"/>
      <c r="UET88" s="392"/>
      <c r="UEU88" s="135"/>
      <c r="UEV88" s="135"/>
      <c r="UEW88" s="386"/>
      <c r="UEX88" s="135"/>
      <c r="UEY88" s="387"/>
      <c r="UEZ88" s="387"/>
      <c r="UFA88" s="383"/>
      <c r="UFB88" s="384"/>
      <c r="UFC88" s="28"/>
      <c r="UFD88" s="385"/>
      <c r="UFE88" s="396"/>
      <c r="UFF88" s="392"/>
      <c r="UFG88" s="135"/>
      <c r="UFH88" s="135"/>
      <c r="UFI88" s="386"/>
      <c r="UFJ88" s="135"/>
      <c r="UFK88" s="387"/>
      <c r="UFL88" s="387"/>
      <c r="UFM88" s="383"/>
      <c r="UFN88" s="384"/>
      <c r="UFO88" s="28"/>
      <c r="UFP88" s="385"/>
      <c r="UFQ88" s="396"/>
      <c r="UFR88" s="392"/>
      <c r="UFS88" s="135"/>
      <c r="UFT88" s="135"/>
      <c r="UFU88" s="386"/>
      <c r="UFV88" s="135"/>
      <c r="UFW88" s="387"/>
      <c r="UFX88" s="387"/>
      <c r="UFY88" s="383"/>
      <c r="UFZ88" s="384"/>
      <c r="UGA88" s="28"/>
      <c r="UGB88" s="385"/>
      <c r="UGC88" s="396"/>
      <c r="UGD88" s="392"/>
      <c r="UGE88" s="135"/>
      <c r="UGF88" s="135"/>
      <c r="UGG88" s="386"/>
      <c r="UGH88" s="135"/>
      <c r="UGI88" s="387"/>
      <c r="UGJ88" s="387"/>
      <c r="UGK88" s="383"/>
      <c r="UGL88" s="384"/>
      <c r="UGM88" s="28"/>
      <c r="UGN88" s="385"/>
      <c r="UGO88" s="396"/>
      <c r="UGP88" s="392"/>
      <c r="UGQ88" s="135"/>
      <c r="UGR88" s="135"/>
      <c r="UGS88" s="386"/>
      <c r="UGT88" s="135"/>
      <c r="UGU88" s="387"/>
      <c r="UGV88" s="387"/>
      <c r="UGW88" s="383"/>
      <c r="UGX88" s="384"/>
      <c r="UGY88" s="28"/>
      <c r="UGZ88" s="385"/>
      <c r="UHA88" s="396"/>
      <c r="UHB88" s="392"/>
      <c r="UHC88" s="135"/>
      <c r="UHD88" s="135"/>
      <c r="UHE88" s="386"/>
      <c r="UHF88" s="135"/>
      <c r="UHG88" s="387"/>
      <c r="UHH88" s="387"/>
      <c r="UHI88" s="383"/>
      <c r="UHJ88" s="384"/>
      <c r="UHK88" s="28"/>
      <c r="UHL88" s="385"/>
      <c r="UHM88" s="396"/>
      <c r="UHN88" s="392"/>
      <c r="UHO88" s="135"/>
      <c r="UHP88" s="135"/>
      <c r="UHQ88" s="386"/>
      <c r="UHR88" s="135"/>
      <c r="UHS88" s="387"/>
      <c r="UHT88" s="387"/>
      <c r="UHU88" s="383"/>
      <c r="UHV88" s="384"/>
      <c r="UHW88" s="28"/>
      <c r="UHX88" s="385"/>
      <c r="UHY88" s="396"/>
      <c r="UHZ88" s="392"/>
      <c r="UIA88" s="135"/>
      <c r="UIB88" s="135"/>
      <c r="UIC88" s="386"/>
      <c r="UID88" s="135"/>
      <c r="UIE88" s="387"/>
      <c r="UIF88" s="387"/>
      <c r="UIG88" s="383"/>
      <c r="UIH88" s="384"/>
      <c r="UII88" s="28"/>
      <c r="UIJ88" s="385"/>
      <c r="UIK88" s="396"/>
      <c r="UIL88" s="392"/>
      <c r="UIM88" s="135"/>
      <c r="UIN88" s="135"/>
      <c r="UIO88" s="386"/>
      <c r="UIP88" s="135"/>
      <c r="UIQ88" s="387"/>
      <c r="UIR88" s="387"/>
      <c r="UIS88" s="383"/>
      <c r="UIT88" s="384"/>
      <c r="UIU88" s="28"/>
      <c r="UIV88" s="385"/>
      <c r="UIW88" s="396"/>
      <c r="UIX88" s="392"/>
      <c r="UIY88" s="135"/>
      <c r="UIZ88" s="135"/>
      <c r="UJA88" s="386"/>
      <c r="UJB88" s="135"/>
      <c r="UJC88" s="387"/>
      <c r="UJD88" s="387"/>
      <c r="UJE88" s="383"/>
      <c r="UJF88" s="384"/>
      <c r="UJG88" s="28"/>
      <c r="UJH88" s="385"/>
      <c r="UJI88" s="396"/>
      <c r="UJJ88" s="392"/>
      <c r="UJK88" s="135"/>
      <c r="UJL88" s="135"/>
      <c r="UJM88" s="386"/>
      <c r="UJN88" s="135"/>
      <c r="UJO88" s="387"/>
      <c r="UJP88" s="387"/>
      <c r="UJQ88" s="383"/>
      <c r="UJR88" s="384"/>
      <c r="UJS88" s="28"/>
      <c r="UJT88" s="385"/>
      <c r="UJU88" s="396"/>
      <c r="UJV88" s="392"/>
      <c r="UJW88" s="135"/>
      <c r="UJX88" s="135"/>
      <c r="UJY88" s="386"/>
      <c r="UJZ88" s="135"/>
      <c r="UKA88" s="387"/>
      <c r="UKB88" s="387"/>
      <c r="UKC88" s="383"/>
      <c r="UKD88" s="384"/>
      <c r="UKE88" s="28"/>
      <c r="UKF88" s="385"/>
      <c r="UKG88" s="396"/>
      <c r="UKH88" s="392"/>
      <c r="UKI88" s="135"/>
      <c r="UKJ88" s="135"/>
      <c r="UKK88" s="386"/>
      <c r="UKL88" s="135"/>
      <c r="UKM88" s="387"/>
      <c r="UKN88" s="387"/>
      <c r="UKO88" s="383"/>
      <c r="UKP88" s="384"/>
      <c r="UKQ88" s="28"/>
      <c r="UKR88" s="385"/>
      <c r="UKS88" s="396"/>
      <c r="UKT88" s="392"/>
      <c r="UKU88" s="135"/>
      <c r="UKV88" s="135"/>
      <c r="UKW88" s="386"/>
      <c r="UKX88" s="135"/>
      <c r="UKY88" s="387"/>
      <c r="UKZ88" s="387"/>
      <c r="ULA88" s="383"/>
      <c r="ULB88" s="384"/>
      <c r="ULC88" s="28"/>
      <c r="ULD88" s="385"/>
      <c r="ULE88" s="396"/>
      <c r="ULF88" s="392"/>
      <c r="ULG88" s="135"/>
      <c r="ULH88" s="135"/>
      <c r="ULI88" s="386"/>
      <c r="ULJ88" s="135"/>
      <c r="ULK88" s="387"/>
      <c r="ULL88" s="387"/>
      <c r="ULM88" s="383"/>
      <c r="ULN88" s="384"/>
      <c r="ULO88" s="28"/>
      <c r="ULP88" s="385"/>
      <c r="ULQ88" s="396"/>
      <c r="ULR88" s="392"/>
      <c r="ULS88" s="135"/>
      <c r="ULT88" s="135"/>
      <c r="ULU88" s="386"/>
      <c r="ULV88" s="135"/>
      <c r="ULW88" s="387"/>
      <c r="ULX88" s="387"/>
      <c r="ULY88" s="383"/>
      <c r="ULZ88" s="384"/>
      <c r="UMA88" s="28"/>
      <c r="UMB88" s="385"/>
      <c r="UMC88" s="396"/>
      <c r="UMD88" s="392"/>
      <c r="UME88" s="135"/>
      <c r="UMF88" s="135"/>
      <c r="UMG88" s="386"/>
      <c r="UMH88" s="135"/>
      <c r="UMI88" s="387"/>
      <c r="UMJ88" s="387"/>
      <c r="UMK88" s="383"/>
      <c r="UML88" s="384"/>
      <c r="UMM88" s="28"/>
      <c r="UMN88" s="385"/>
      <c r="UMO88" s="396"/>
      <c r="UMP88" s="392"/>
      <c r="UMQ88" s="135"/>
      <c r="UMR88" s="135"/>
      <c r="UMS88" s="386"/>
      <c r="UMT88" s="135"/>
      <c r="UMU88" s="387"/>
      <c r="UMV88" s="387"/>
      <c r="UMW88" s="383"/>
      <c r="UMX88" s="384"/>
      <c r="UMY88" s="28"/>
      <c r="UMZ88" s="385"/>
      <c r="UNA88" s="396"/>
      <c r="UNB88" s="392"/>
      <c r="UNC88" s="135"/>
      <c r="UND88" s="135"/>
      <c r="UNE88" s="386"/>
      <c r="UNF88" s="135"/>
      <c r="UNG88" s="387"/>
      <c r="UNH88" s="387"/>
      <c r="UNI88" s="383"/>
      <c r="UNJ88" s="384"/>
      <c r="UNK88" s="28"/>
      <c r="UNL88" s="385"/>
      <c r="UNM88" s="396"/>
      <c r="UNN88" s="392"/>
      <c r="UNO88" s="135"/>
      <c r="UNP88" s="135"/>
      <c r="UNQ88" s="386"/>
      <c r="UNR88" s="135"/>
      <c r="UNS88" s="387"/>
      <c r="UNT88" s="387"/>
      <c r="UNU88" s="383"/>
      <c r="UNV88" s="384"/>
      <c r="UNW88" s="28"/>
      <c r="UNX88" s="385"/>
      <c r="UNY88" s="396"/>
      <c r="UNZ88" s="392"/>
      <c r="UOA88" s="135"/>
      <c r="UOB88" s="135"/>
      <c r="UOC88" s="386"/>
      <c r="UOD88" s="135"/>
      <c r="UOE88" s="387"/>
      <c r="UOF88" s="387"/>
      <c r="UOG88" s="383"/>
      <c r="UOH88" s="384"/>
      <c r="UOI88" s="28"/>
      <c r="UOJ88" s="385"/>
      <c r="UOK88" s="396"/>
      <c r="UOL88" s="392"/>
      <c r="UOM88" s="135"/>
      <c r="UON88" s="135"/>
      <c r="UOO88" s="386"/>
      <c r="UOP88" s="135"/>
      <c r="UOQ88" s="387"/>
      <c r="UOR88" s="387"/>
      <c r="UOS88" s="383"/>
      <c r="UOT88" s="384"/>
      <c r="UOU88" s="28"/>
      <c r="UOV88" s="385"/>
      <c r="UOW88" s="396"/>
      <c r="UOX88" s="392"/>
      <c r="UOY88" s="135"/>
      <c r="UOZ88" s="135"/>
      <c r="UPA88" s="386"/>
      <c r="UPB88" s="135"/>
      <c r="UPC88" s="387"/>
      <c r="UPD88" s="387"/>
      <c r="UPE88" s="383"/>
      <c r="UPF88" s="384"/>
      <c r="UPG88" s="28"/>
      <c r="UPH88" s="385"/>
      <c r="UPI88" s="396"/>
      <c r="UPJ88" s="392"/>
      <c r="UPK88" s="135"/>
      <c r="UPL88" s="135"/>
      <c r="UPM88" s="386"/>
      <c r="UPN88" s="135"/>
      <c r="UPO88" s="387"/>
      <c r="UPP88" s="387"/>
      <c r="UPQ88" s="383"/>
      <c r="UPR88" s="384"/>
      <c r="UPS88" s="28"/>
      <c r="UPT88" s="385"/>
      <c r="UPU88" s="396"/>
      <c r="UPV88" s="392"/>
      <c r="UPW88" s="135"/>
      <c r="UPX88" s="135"/>
      <c r="UPY88" s="386"/>
      <c r="UPZ88" s="135"/>
      <c r="UQA88" s="387"/>
      <c r="UQB88" s="387"/>
      <c r="UQC88" s="383"/>
      <c r="UQD88" s="384"/>
      <c r="UQE88" s="28"/>
      <c r="UQF88" s="385"/>
      <c r="UQG88" s="396"/>
      <c r="UQH88" s="392"/>
      <c r="UQI88" s="135"/>
      <c r="UQJ88" s="135"/>
      <c r="UQK88" s="386"/>
      <c r="UQL88" s="135"/>
      <c r="UQM88" s="387"/>
      <c r="UQN88" s="387"/>
      <c r="UQO88" s="383"/>
      <c r="UQP88" s="384"/>
      <c r="UQQ88" s="28"/>
      <c r="UQR88" s="385"/>
      <c r="UQS88" s="396"/>
      <c r="UQT88" s="392"/>
      <c r="UQU88" s="135"/>
      <c r="UQV88" s="135"/>
      <c r="UQW88" s="386"/>
      <c r="UQX88" s="135"/>
      <c r="UQY88" s="387"/>
      <c r="UQZ88" s="387"/>
      <c r="URA88" s="383"/>
      <c r="URB88" s="384"/>
      <c r="URC88" s="28"/>
      <c r="URD88" s="385"/>
      <c r="URE88" s="396"/>
      <c r="URF88" s="392"/>
      <c r="URG88" s="135"/>
      <c r="URH88" s="135"/>
      <c r="URI88" s="386"/>
      <c r="URJ88" s="135"/>
      <c r="URK88" s="387"/>
      <c r="URL88" s="387"/>
      <c r="URM88" s="383"/>
      <c r="URN88" s="384"/>
      <c r="URO88" s="28"/>
      <c r="URP88" s="385"/>
      <c r="URQ88" s="396"/>
      <c r="URR88" s="392"/>
      <c r="URS88" s="135"/>
      <c r="URT88" s="135"/>
      <c r="URU88" s="386"/>
      <c r="URV88" s="135"/>
      <c r="URW88" s="387"/>
      <c r="URX88" s="387"/>
      <c r="URY88" s="383"/>
      <c r="URZ88" s="384"/>
      <c r="USA88" s="28"/>
      <c r="USB88" s="385"/>
      <c r="USC88" s="396"/>
      <c r="USD88" s="392"/>
      <c r="USE88" s="135"/>
      <c r="USF88" s="135"/>
      <c r="USG88" s="386"/>
      <c r="USH88" s="135"/>
      <c r="USI88" s="387"/>
      <c r="USJ88" s="387"/>
      <c r="USK88" s="383"/>
      <c r="USL88" s="384"/>
      <c r="USM88" s="28"/>
      <c r="USN88" s="385"/>
      <c r="USO88" s="396"/>
      <c r="USP88" s="392"/>
      <c r="USQ88" s="135"/>
      <c r="USR88" s="135"/>
      <c r="USS88" s="386"/>
      <c r="UST88" s="135"/>
      <c r="USU88" s="387"/>
      <c r="USV88" s="387"/>
      <c r="USW88" s="383"/>
      <c r="USX88" s="384"/>
      <c r="USY88" s="28"/>
      <c r="USZ88" s="385"/>
      <c r="UTA88" s="396"/>
      <c r="UTB88" s="392"/>
      <c r="UTC88" s="135"/>
      <c r="UTD88" s="135"/>
      <c r="UTE88" s="386"/>
      <c r="UTF88" s="135"/>
      <c r="UTG88" s="387"/>
      <c r="UTH88" s="387"/>
      <c r="UTI88" s="383"/>
      <c r="UTJ88" s="384"/>
      <c r="UTK88" s="28"/>
      <c r="UTL88" s="385"/>
      <c r="UTM88" s="396"/>
      <c r="UTN88" s="392"/>
      <c r="UTO88" s="135"/>
      <c r="UTP88" s="135"/>
      <c r="UTQ88" s="386"/>
      <c r="UTR88" s="135"/>
      <c r="UTS88" s="387"/>
      <c r="UTT88" s="387"/>
      <c r="UTU88" s="383"/>
      <c r="UTV88" s="384"/>
      <c r="UTW88" s="28"/>
      <c r="UTX88" s="385"/>
      <c r="UTY88" s="396"/>
      <c r="UTZ88" s="392"/>
      <c r="UUA88" s="135"/>
      <c r="UUB88" s="135"/>
      <c r="UUC88" s="386"/>
      <c r="UUD88" s="135"/>
      <c r="UUE88" s="387"/>
      <c r="UUF88" s="387"/>
      <c r="UUG88" s="383"/>
      <c r="UUH88" s="384"/>
      <c r="UUI88" s="28"/>
      <c r="UUJ88" s="385"/>
      <c r="UUK88" s="396"/>
      <c r="UUL88" s="392"/>
      <c r="UUM88" s="135"/>
      <c r="UUN88" s="135"/>
      <c r="UUO88" s="386"/>
      <c r="UUP88" s="135"/>
      <c r="UUQ88" s="387"/>
      <c r="UUR88" s="387"/>
      <c r="UUS88" s="383"/>
      <c r="UUT88" s="384"/>
      <c r="UUU88" s="28"/>
      <c r="UUV88" s="385"/>
      <c r="UUW88" s="396"/>
      <c r="UUX88" s="392"/>
      <c r="UUY88" s="135"/>
      <c r="UUZ88" s="135"/>
      <c r="UVA88" s="386"/>
      <c r="UVB88" s="135"/>
      <c r="UVC88" s="387"/>
      <c r="UVD88" s="387"/>
      <c r="UVE88" s="383"/>
      <c r="UVF88" s="384"/>
      <c r="UVG88" s="28"/>
      <c r="UVH88" s="385"/>
      <c r="UVI88" s="396"/>
      <c r="UVJ88" s="392"/>
      <c r="UVK88" s="135"/>
      <c r="UVL88" s="135"/>
      <c r="UVM88" s="386"/>
      <c r="UVN88" s="135"/>
      <c r="UVO88" s="387"/>
      <c r="UVP88" s="387"/>
      <c r="UVQ88" s="383"/>
      <c r="UVR88" s="384"/>
      <c r="UVS88" s="28"/>
      <c r="UVT88" s="385"/>
      <c r="UVU88" s="396"/>
      <c r="UVV88" s="392"/>
      <c r="UVW88" s="135"/>
      <c r="UVX88" s="135"/>
      <c r="UVY88" s="386"/>
      <c r="UVZ88" s="135"/>
      <c r="UWA88" s="387"/>
      <c r="UWB88" s="387"/>
      <c r="UWC88" s="383"/>
      <c r="UWD88" s="384"/>
      <c r="UWE88" s="28"/>
      <c r="UWF88" s="385"/>
      <c r="UWG88" s="396"/>
      <c r="UWH88" s="392"/>
      <c r="UWI88" s="135"/>
      <c r="UWJ88" s="135"/>
      <c r="UWK88" s="386"/>
      <c r="UWL88" s="135"/>
      <c r="UWM88" s="387"/>
      <c r="UWN88" s="387"/>
      <c r="UWO88" s="383"/>
      <c r="UWP88" s="384"/>
      <c r="UWQ88" s="28"/>
      <c r="UWR88" s="385"/>
      <c r="UWS88" s="396"/>
      <c r="UWT88" s="392"/>
      <c r="UWU88" s="135"/>
      <c r="UWV88" s="135"/>
      <c r="UWW88" s="386"/>
      <c r="UWX88" s="135"/>
      <c r="UWY88" s="387"/>
      <c r="UWZ88" s="387"/>
      <c r="UXA88" s="383"/>
      <c r="UXB88" s="384"/>
      <c r="UXC88" s="28"/>
      <c r="UXD88" s="385"/>
      <c r="UXE88" s="396"/>
      <c r="UXF88" s="392"/>
      <c r="UXG88" s="135"/>
      <c r="UXH88" s="135"/>
      <c r="UXI88" s="386"/>
      <c r="UXJ88" s="135"/>
      <c r="UXK88" s="387"/>
      <c r="UXL88" s="387"/>
      <c r="UXM88" s="383"/>
      <c r="UXN88" s="384"/>
      <c r="UXO88" s="28"/>
      <c r="UXP88" s="385"/>
      <c r="UXQ88" s="396"/>
      <c r="UXR88" s="392"/>
      <c r="UXS88" s="135"/>
      <c r="UXT88" s="135"/>
      <c r="UXU88" s="386"/>
      <c r="UXV88" s="135"/>
      <c r="UXW88" s="387"/>
      <c r="UXX88" s="387"/>
      <c r="UXY88" s="383"/>
      <c r="UXZ88" s="384"/>
      <c r="UYA88" s="28"/>
      <c r="UYB88" s="385"/>
      <c r="UYC88" s="396"/>
      <c r="UYD88" s="392"/>
      <c r="UYE88" s="135"/>
      <c r="UYF88" s="135"/>
      <c r="UYG88" s="386"/>
      <c r="UYH88" s="135"/>
      <c r="UYI88" s="387"/>
      <c r="UYJ88" s="387"/>
      <c r="UYK88" s="383"/>
      <c r="UYL88" s="384"/>
      <c r="UYM88" s="28"/>
      <c r="UYN88" s="385"/>
      <c r="UYO88" s="396"/>
      <c r="UYP88" s="392"/>
      <c r="UYQ88" s="135"/>
      <c r="UYR88" s="135"/>
      <c r="UYS88" s="386"/>
      <c r="UYT88" s="135"/>
      <c r="UYU88" s="387"/>
      <c r="UYV88" s="387"/>
      <c r="UYW88" s="383"/>
      <c r="UYX88" s="384"/>
      <c r="UYY88" s="28"/>
      <c r="UYZ88" s="385"/>
      <c r="UZA88" s="396"/>
      <c r="UZB88" s="392"/>
      <c r="UZC88" s="135"/>
      <c r="UZD88" s="135"/>
      <c r="UZE88" s="386"/>
      <c r="UZF88" s="135"/>
      <c r="UZG88" s="387"/>
      <c r="UZH88" s="387"/>
      <c r="UZI88" s="383"/>
      <c r="UZJ88" s="384"/>
      <c r="UZK88" s="28"/>
      <c r="UZL88" s="385"/>
      <c r="UZM88" s="396"/>
      <c r="UZN88" s="392"/>
      <c r="UZO88" s="135"/>
      <c r="UZP88" s="135"/>
      <c r="UZQ88" s="386"/>
      <c r="UZR88" s="135"/>
      <c r="UZS88" s="387"/>
      <c r="UZT88" s="387"/>
      <c r="UZU88" s="383"/>
      <c r="UZV88" s="384"/>
      <c r="UZW88" s="28"/>
      <c r="UZX88" s="385"/>
      <c r="UZY88" s="396"/>
      <c r="UZZ88" s="392"/>
      <c r="VAA88" s="135"/>
      <c r="VAB88" s="135"/>
      <c r="VAC88" s="386"/>
      <c r="VAD88" s="135"/>
      <c r="VAE88" s="387"/>
      <c r="VAF88" s="387"/>
      <c r="VAG88" s="383"/>
      <c r="VAH88" s="384"/>
      <c r="VAI88" s="28"/>
      <c r="VAJ88" s="385"/>
      <c r="VAK88" s="396"/>
      <c r="VAL88" s="392"/>
      <c r="VAM88" s="135"/>
      <c r="VAN88" s="135"/>
      <c r="VAO88" s="386"/>
      <c r="VAP88" s="135"/>
      <c r="VAQ88" s="387"/>
      <c r="VAR88" s="387"/>
      <c r="VAS88" s="383"/>
      <c r="VAT88" s="384"/>
      <c r="VAU88" s="28"/>
      <c r="VAV88" s="385"/>
      <c r="VAW88" s="396"/>
      <c r="VAX88" s="392"/>
      <c r="VAY88" s="135"/>
      <c r="VAZ88" s="135"/>
      <c r="VBA88" s="386"/>
      <c r="VBB88" s="135"/>
      <c r="VBC88" s="387"/>
      <c r="VBD88" s="387"/>
      <c r="VBE88" s="383"/>
      <c r="VBF88" s="384"/>
      <c r="VBG88" s="28"/>
      <c r="VBH88" s="385"/>
      <c r="VBI88" s="396"/>
      <c r="VBJ88" s="392"/>
      <c r="VBK88" s="135"/>
      <c r="VBL88" s="135"/>
      <c r="VBM88" s="386"/>
      <c r="VBN88" s="135"/>
      <c r="VBO88" s="387"/>
      <c r="VBP88" s="387"/>
      <c r="VBQ88" s="383"/>
      <c r="VBR88" s="384"/>
      <c r="VBS88" s="28"/>
      <c r="VBT88" s="385"/>
      <c r="VBU88" s="396"/>
      <c r="VBV88" s="392"/>
      <c r="VBW88" s="135"/>
      <c r="VBX88" s="135"/>
      <c r="VBY88" s="386"/>
      <c r="VBZ88" s="135"/>
      <c r="VCA88" s="387"/>
      <c r="VCB88" s="387"/>
      <c r="VCC88" s="383"/>
      <c r="VCD88" s="384"/>
      <c r="VCE88" s="28"/>
      <c r="VCF88" s="385"/>
      <c r="VCG88" s="396"/>
      <c r="VCH88" s="392"/>
      <c r="VCI88" s="135"/>
      <c r="VCJ88" s="135"/>
      <c r="VCK88" s="386"/>
      <c r="VCL88" s="135"/>
      <c r="VCM88" s="387"/>
      <c r="VCN88" s="387"/>
      <c r="VCO88" s="383"/>
      <c r="VCP88" s="384"/>
      <c r="VCQ88" s="28"/>
      <c r="VCR88" s="385"/>
      <c r="VCS88" s="396"/>
      <c r="VCT88" s="392"/>
      <c r="VCU88" s="135"/>
      <c r="VCV88" s="135"/>
      <c r="VCW88" s="386"/>
      <c r="VCX88" s="135"/>
      <c r="VCY88" s="387"/>
      <c r="VCZ88" s="387"/>
      <c r="VDA88" s="383"/>
      <c r="VDB88" s="384"/>
      <c r="VDC88" s="28"/>
      <c r="VDD88" s="385"/>
      <c r="VDE88" s="396"/>
      <c r="VDF88" s="392"/>
      <c r="VDG88" s="135"/>
      <c r="VDH88" s="135"/>
      <c r="VDI88" s="386"/>
      <c r="VDJ88" s="135"/>
      <c r="VDK88" s="387"/>
      <c r="VDL88" s="387"/>
      <c r="VDM88" s="383"/>
      <c r="VDN88" s="384"/>
      <c r="VDO88" s="28"/>
      <c r="VDP88" s="385"/>
      <c r="VDQ88" s="396"/>
      <c r="VDR88" s="392"/>
      <c r="VDS88" s="135"/>
      <c r="VDT88" s="135"/>
      <c r="VDU88" s="386"/>
      <c r="VDV88" s="135"/>
      <c r="VDW88" s="387"/>
      <c r="VDX88" s="387"/>
      <c r="VDY88" s="383"/>
      <c r="VDZ88" s="384"/>
      <c r="VEA88" s="28"/>
      <c r="VEB88" s="385"/>
      <c r="VEC88" s="396"/>
      <c r="VED88" s="392"/>
      <c r="VEE88" s="135"/>
      <c r="VEF88" s="135"/>
      <c r="VEG88" s="386"/>
      <c r="VEH88" s="135"/>
      <c r="VEI88" s="387"/>
      <c r="VEJ88" s="387"/>
      <c r="VEK88" s="383"/>
      <c r="VEL88" s="384"/>
      <c r="VEM88" s="28"/>
      <c r="VEN88" s="385"/>
      <c r="VEO88" s="396"/>
      <c r="VEP88" s="392"/>
      <c r="VEQ88" s="135"/>
      <c r="VER88" s="135"/>
      <c r="VES88" s="386"/>
      <c r="VET88" s="135"/>
      <c r="VEU88" s="387"/>
      <c r="VEV88" s="387"/>
      <c r="VEW88" s="383"/>
      <c r="VEX88" s="384"/>
      <c r="VEY88" s="28"/>
      <c r="VEZ88" s="385"/>
      <c r="VFA88" s="396"/>
      <c r="VFB88" s="392"/>
      <c r="VFC88" s="135"/>
      <c r="VFD88" s="135"/>
      <c r="VFE88" s="386"/>
      <c r="VFF88" s="135"/>
      <c r="VFG88" s="387"/>
      <c r="VFH88" s="387"/>
      <c r="VFI88" s="383"/>
      <c r="VFJ88" s="384"/>
      <c r="VFK88" s="28"/>
      <c r="VFL88" s="385"/>
      <c r="VFM88" s="396"/>
      <c r="VFN88" s="392"/>
      <c r="VFO88" s="135"/>
      <c r="VFP88" s="135"/>
      <c r="VFQ88" s="386"/>
      <c r="VFR88" s="135"/>
      <c r="VFS88" s="387"/>
      <c r="VFT88" s="387"/>
      <c r="VFU88" s="383"/>
      <c r="VFV88" s="384"/>
      <c r="VFW88" s="28"/>
      <c r="VFX88" s="385"/>
      <c r="VFY88" s="396"/>
      <c r="VFZ88" s="392"/>
      <c r="VGA88" s="135"/>
      <c r="VGB88" s="135"/>
      <c r="VGC88" s="386"/>
      <c r="VGD88" s="135"/>
      <c r="VGE88" s="387"/>
      <c r="VGF88" s="387"/>
      <c r="VGG88" s="383"/>
      <c r="VGH88" s="384"/>
      <c r="VGI88" s="28"/>
      <c r="VGJ88" s="385"/>
      <c r="VGK88" s="396"/>
      <c r="VGL88" s="392"/>
      <c r="VGM88" s="135"/>
      <c r="VGN88" s="135"/>
      <c r="VGO88" s="386"/>
      <c r="VGP88" s="135"/>
      <c r="VGQ88" s="387"/>
      <c r="VGR88" s="387"/>
      <c r="VGS88" s="383"/>
      <c r="VGT88" s="384"/>
      <c r="VGU88" s="28"/>
      <c r="VGV88" s="385"/>
      <c r="VGW88" s="396"/>
      <c r="VGX88" s="392"/>
      <c r="VGY88" s="135"/>
      <c r="VGZ88" s="135"/>
      <c r="VHA88" s="386"/>
      <c r="VHB88" s="135"/>
      <c r="VHC88" s="387"/>
      <c r="VHD88" s="387"/>
      <c r="VHE88" s="383"/>
      <c r="VHF88" s="384"/>
      <c r="VHG88" s="28"/>
      <c r="VHH88" s="385"/>
      <c r="VHI88" s="396"/>
      <c r="VHJ88" s="392"/>
      <c r="VHK88" s="135"/>
      <c r="VHL88" s="135"/>
      <c r="VHM88" s="386"/>
      <c r="VHN88" s="135"/>
      <c r="VHO88" s="387"/>
      <c r="VHP88" s="387"/>
      <c r="VHQ88" s="383"/>
      <c r="VHR88" s="384"/>
      <c r="VHS88" s="28"/>
      <c r="VHT88" s="385"/>
      <c r="VHU88" s="396"/>
      <c r="VHV88" s="392"/>
      <c r="VHW88" s="135"/>
      <c r="VHX88" s="135"/>
      <c r="VHY88" s="386"/>
      <c r="VHZ88" s="135"/>
      <c r="VIA88" s="387"/>
      <c r="VIB88" s="387"/>
      <c r="VIC88" s="383"/>
      <c r="VID88" s="384"/>
      <c r="VIE88" s="28"/>
      <c r="VIF88" s="385"/>
      <c r="VIG88" s="396"/>
      <c r="VIH88" s="392"/>
      <c r="VII88" s="135"/>
      <c r="VIJ88" s="135"/>
      <c r="VIK88" s="386"/>
      <c r="VIL88" s="135"/>
      <c r="VIM88" s="387"/>
      <c r="VIN88" s="387"/>
      <c r="VIO88" s="383"/>
      <c r="VIP88" s="384"/>
      <c r="VIQ88" s="28"/>
      <c r="VIR88" s="385"/>
      <c r="VIS88" s="396"/>
      <c r="VIT88" s="392"/>
      <c r="VIU88" s="135"/>
      <c r="VIV88" s="135"/>
      <c r="VIW88" s="386"/>
      <c r="VIX88" s="135"/>
      <c r="VIY88" s="387"/>
      <c r="VIZ88" s="387"/>
      <c r="VJA88" s="383"/>
      <c r="VJB88" s="384"/>
      <c r="VJC88" s="28"/>
      <c r="VJD88" s="385"/>
      <c r="VJE88" s="396"/>
      <c r="VJF88" s="392"/>
      <c r="VJG88" s="135"/>
      <c r="VJH88" s="135"/>
      <c r="VJI88" s="386"/>
      <c r="VJJ88" s="135"/>
      <c r="VJK88" s="387"/>
      <c r="VJL88" s="387"/>
      <c r="VJM88" s="383"/>
      <c r="VJN88" s="384"/>
      <c r="VJO88" s="28"/>
      <c r="VJP88" s="385"/>
      <c r="VJQ88" s="396"/>
      <c r="VJR88" s="392"/>
      <c r="VJS88" s="135"/>
      <c r="VJT88" s="135"/>
      <c r="VJU88" s="386"/>
      <c r="VJV88" s="135"/>
      <c r="VJW88" s="387"/>
      <c r="VJX88" s="387"/>
      <c r="VJY88" s="383"/>
      <c r="VJZ88" s="384"/>
      <c r="VKA88" s="28"/>
      <c r="VKB88" s="385"/>
      <c r="VKC88" s="396"/>
      <c r="VKD88" s="392"/>
      <c r="VKE88" s="135"/>
      <c r="VKF88" s="135"/>
      <c r="VKG88" s="386"/>
      <c r="VKH88" s="135"/>
      <c r="VKI88" s="387"/>
      <c r="VKJ88" s="387"/>
      <c r="VKK88" s="383"/>
      <c r="VKL88" s="384"/>
      <c r="VKM88" s="28"/>
      <c r="VKN88" s="385"/>
      <c r="VKO88" s="396"/>
      <c r="VKP88" s="392"/>
      <c r="VKQ88" s="135"/>
      <c r="VKR88" s="135"/>
      <c r="VKS88" s="386"/>
      <c r="VKT88" s="135"/>
      <c r="VKU88" s="387"/>
      <c r="VKV88" s="387"/>
      <c r="VKW88" s="383"/>
      <c r="VKX88" s="384"/>
      <c r="VKY88" s="28"/>
      <c r="VKZ88" s="385"/>
      <c r="VLA88" s="396"/>
      <c r="VLB88" s="392"/>
      <c r="VLC88" s="135"/>
      <c r="VLD88" s="135"/>
      <c r="VLE88" s="386"/>
      <c r="VLF88" s="135"/>
      <c r="VLG88" s="387"/>
      <c r="VLH88" s="387"/>
      <c r="VLI88" s="383"/>
      <c r="VLJ88" s="384"/>
      <c r="VLK88" s="28"/>
      <c r="VLL88" s="385"/>
      <c r="VLM88" s="396"/>
      <c r="VLN88" s="392"/>
      <c r="VLO88" s="135"/>
      <c r="VLP88" s="135"/>
      <c r="VLQ88" s="386"/>
      <c r="VLR88" s="135"/>
      <c r="VLS88" s="387"/>
      <c r="VLT88" s="387"/>
      <c r="VLU88" s="383"/>
      <c r="VLV88" s="384"/>
      <c r="VLW88" s="28"/>
      <c r="VLX88" s="385"/>
      <c r="VLY88" s="396"/>
      <c r="VLZ88" s="392"/>
      <c r="VMA88" s="135"/>
      <c r="VMB88" s="135"/>
      <c r="VMC88" s="386"/>
      <c r="VMD88" s="135"/>
      <c r="VME88" s="387"/>
      <c r="VMF88" s="387"/>
      <c r="VMG88" s="383"/>
      <c r="VMH88" s="384"/>
      <c r="VMI88" s="28"/>
      <c r="VMJ88" s="385"/>
      <c r="VMK88" s="396"/>
      <c r="VML88" s="392"/>
      <c r="VMM88" s="135"/>
      <c r="VMN88" s="135"/>
      <c r="VMO88" s="386"/>
      <c r="VMP88" s="135"/>
      <c r="VMQ88" s="387"/>
      <c r="VMR88" s="387"/>
      <c r="VMS88" s="383"/>
      <c r="VMT88" s="384"/>
      <c r="VMU88" s="28"/>
      <c r="VMV88" s="385"/>
      <c r="VMW88" s="396"/>
      <c r="VMX88" s="392"/>
      <c r="VMY88" s="135"/>
      <c r="VMZ88" s="135"/>
      <c r="VNA88" s="386"/>
      <c r="VNB88" s="135"/>
      <c r="VNC88" s="387"/>
      <c r="VND88" s="387"/>
      <c r="VNE88" s="383"/>
      <c r="VNF88" s="384"/>
      <c r="VNG88" s="28"/>
      <c r="VNH88" s="385"/>
      <c r="VNI88" s="396"/>
      <c r="VNJ88" s="392"/>
      <c r="VNK88" s="135"/>
      <c r="VNL88" s="135"/>
      <c r="VNM88" s="386"/>
      <c r="VNN88" s="135"/>
      <c r="VNO88" s="387"/>
      <c r="VNP88" s="387"/>
      <c r="VNQ88" s="383"/>
      <c r="VNR88" s="384"/>
      <c r="VNS88" s="28"/>
      <c r="VNT88" s="385"/>
      <c r="VNU88" s="396"/>
      <c r="VNV88" s="392"/>
      <c r="VNW88" s="135"/>
      <c r="VNX88" s="135"/>
      <c r="VNY88" s="386"/>
      <c r="VNZ88" s="135"/>
      <c r="VOA88" s="387"/>
      <c r="VOB88" s="387"/>
      <c r="VOC88" s="383"/>
      <c r="VOD88" s="384"/>
      <c r="VOE88" s="28"/>
      <c r="VOF88" s="385"/>
      <c r="VOG88" s="396"/>
      <c r="VOH88" s="392"/>
      <c r="VOI88" s="135"/>
      <c r="VOJ88" s="135"/>
      <c r="VOK88" s="386"/>
      <c r="VOL88" s="135"/>
      <c r="VOM88" s="387"/>
      <c r="VON88" s="387"/>
      <c r="VOO88" s="383"/>
      <c r="VOP88" s="384"/>
      <c r="VOQ88" s="28"/>
      <c r="VOR88" s="385"/>
      <c r="VOS88" s="396"/>
      <c r="VOT88" s="392"/>
      <c r="VOU88" s="135"/>
      <c r="VOV88" s="135"/>
      <c r="VOW88" s="386"/>
      <c r="VOX88" s="135"/>
      <c r="VOY88" s="387"/>
      <c r="VOZ88" s="387"/>
      <c r="VPA88" s="383"/>
      <c r="VPB88" s="384"/>
      <c r="VPC88" s="28"/>
      <c r="VPD88" s="385"/>
      <c r="VPE88" s="396"/>
      <c r="VPF88" s="392"/>
      <c r="VPG88" s="135"/>
      <c r="VPH88" s="135"/>
      <c r="VPI88" s="386"/>
      <c r="VPJ88" s="135"/>
      <c r="VPK88" s="387"/>
      <c r="VPL88" s="387"/>
      <c r="VPM88" s="383"/>
      <c r="VPN88" s="384"/>
      <c r="VPO88" s="28"/>
      <c r="VPP88" s="385"/>
      <c r="VPQ88" s="396"/>
      <c r="VPR88" s="392"/>
      <c r="VPS88" s="135"/>
      <c r="VPT88" s="135"/>
      <c r="VPU88" s="386"/>
      <c r="VPV88" s="135"/>
      <c r="VPW88" s="387"/>
      <c r="VPX88" s="387"/>
      <c r="VPY88" s="383"/>
      <c r="VPZ88" s="384"/>
      <c r="VQA88" s="28"/>
      <c r="VQB88" s="385"/>
      <c r="VQC88" s="396"/>
      <c r="VQD88" s="392"/>
      <c r="VQE88" s="135"/>
      <c r="VQF88" s="135"/>
      <c r="VQG88" s="386"/>
      <c r="VQH88" s="135"/>
      <c r="VQI88" s="387"/>
      <c r="VQJ88" s="387"/>
      <c r="VQK88" s="383"/>
      <c r="VQL88" s="384"/>
      <c r="VQM88" s="28"/>
      <c r="VQN88" s="385"/>
      <c r="VQO88" s="396"/>
      <c r="VQP88" s="392"/>
      <c r="VQQ88" s="135"/>
      <c r="VQR88" s="135"/>
      <c r="VQS88" s="386"/>
      <c r="VQT88" s="135"/>
      <c r="VQU88" s="387"/>
      <c r="VQV88" s="387"/>
      <c r="VQW88" s="383"/>
      <c r="VQX88" s="384"/>
      <c r="VQY88" s="28"/>
      <c r="VQZ88" s="385"/>
      <c r="VRA88" s="396"/>
      <c r="VRB88" s="392"/>
      <c r="VRC88" s="135"/>
      <c r="VRD88" s="135"/>
      <c r="VRE88" s="386"/>
      <c r="VRF88" s="135"/>
      <c r="VRG88" s="387"/>
      <c r="VRH88" s="387"/>
      <c r="VRI88" s="383"/>
      <c r="VRJ88" s="384"/>
      <c r="VRK88" s="28"/>
      <c r="VRL88" s="385"/>
      <c r="VRM88" s="396"/>
      <c r="VRN88" s="392"/>
      <c r="VRO88" s="135"/>
      <c r="VRP88" s="135"/>
      <c r="VRQ88" s="386"/>
      <c r="VRR88" s="135"/>
      <c r="VRS88" s="387"/>
      <c r="VRT88" s="387"/>
      <c r="VRU88" s="383"/>
      <c r="VRV88" s="384"/>
      <c r="VRW88" s="28"/>
      <c r="VRX88" s="385"/>
      <c r="VRY88" s="396"/>
      <c r="VRZ88" s="392"/>
      <c r="VSA88" s="135"/>
      <c r="VSB88" s="135"/>
      <c r="VSC88" s="386"/>
      <c r="VSD88" s="135"/>
      <c r="VSE88" s="387"/>
      <c r="VSF88" s="387"/>
      <c r="VSG88" s="383"/>
      <c r="VSH88" s="384"/>
      <c r="VSI88" s="28"/>
      <c r="VSJ88" s="385"/>
      <c r="VSK88" s="396"/>
      <c r="VSL88" s="392"/>
      <c r="VSM88" s="135"/>
      <c r="VSN88" s="135"/>
      <c r="VSO88" s="386"/>
      <c r="VSP88" s="135"/>
      <c r="VSQ88" s="387"/>
      <c r="VSR88" s="387"/>
      <c r="VSS88" s="383"/>
      <c r="VST88" s="384"/>
      <c r="VSU88" s="28"/>
      <c r="VSV88" s="385"/>
      <c r="VSW88" s="396"/>
      <c r="VSX88" s="392"/>
      <c r="VSY88" s="135"/>
      <c r="VSZ88" s="135"/>
      <c r="VTA88" s="386"/>
      <c r="VTB88" s="135"/>
      <c r="VTC88" s="387"/>
      <c r="VTD88" s="387"/>
      <c r="VTE88" s="383"/>
      <c r="VTF88" s="384"/>
      <c r="VTG88" s="28"/>
      <c r="VTH88" s="385"/>
      <c r="VTI88" s="396"/>
      <c r="VTJ88" s="392"/>
      <c r="VTK88" s="135"/>
      <c r="VTL88" s="135"/>
      <c r="VTM88" s="386"/>
      <c r="VTN88" s="135"/>
      <c r="VTO88" s="387"/>
      <c r="VTP88" s="387"/>
      <c r="VTQ88" s="383"/>
      <c r="VTR88" s="384"/>
      <c r="VTS88" s="28"/>
      <c r="VTT88" s="385"/>
      <c r="VTU88" s="396"/>
      <c r="VTV88" s="392"/>
      <c r="VTW88" s="135"/>
      <c r="VTX88" s="135"/>
      <c r="VTY88" s="386"/>
      <c r="VTZ88" s="135"/>
      <c r="VUA88" s="387"/>
      <c r="VUB88" s="387"/>
      <c r="VUC88" s="383"/>
      <c r="VUD88" s="384"/>
      <c r="VUE88" s="28"/>
      <c r="VUF88" s="385"/>
      <c r="VUG88" s="396"/>
      <c r="VUH88" s="392"/>
      <c r="VUI88" s="135"/>
      <c r="VUJ88" s="135"/>
      <c r="VUK88" s="386"/>
      <c r="VUL88" s="135"/>
      <c r="VUM88" s="387"/>
      <c r="VUN88" s="387"/>
      <c r="VUO88" s="383"/>
      <c r="VUP88" s="384"/>
      <c r="VUQ88" s="28"/>
      <c r="VUR88" s="385"/>
      <c r="VUS88" s="396"/>
      <c r="VUT88" s="392"/>
      <c r="VUU88" s="135"/>
      <c r="VUV88" s="135"/>
      <c r="VUW88" s="386"/>
      <c r="VUX88" s="135"/>
      <c r="VUY88" s="387"/>
      <c r="VUZ88" s="387"/>
      <c r="VVA88" s="383"/>
      <c r="VVB88" s="384"/>
      <c r="VVC88" s="28"/>
      <c r="VVD88" s="385"/>
      <c r="VVE88" s="396"/>
      <c r="VVF88" s="392"/>
      <c r="VVG88" s="135"/>
      <c r="VVH88" s="135"/>
      <c r="VVI88" s="386"/>
      <c r="VVJ88" s="135"/>
      <c r="VVK88" s="387"/>
      <c r="VVL88" s="387"/>
      <c r="VVM88" s="383"/>
      <c r="VVN88" s="384"/>
      <c r="VVO88" s="28"/>
      <c r="VVP88" s="385"/>
      <c r="VVQ88" s="396"/>
      <c r="VVR88" s="392"/>
      <c r="VVS88" s="135"/>
      <c r="VVT88" s="135"/>
      <c r="VVU88" s="386"/>
      <c r="VVV88" s="135"/>
      <c r="VVW88" s="387"/>
      <c r="VVX88" s="387"/>
      <c r="VVY88" s="383"/>
      <c r="VVZ88" s="384"/>
      <c r="VWA88" s="28"/>
      <c r="VWB88" s="385"/>
      <c r="VWC88" s="396"/>
      <c r="VWD88" s="392"/>
      <c r="VWE88" s="135"/>
      <c r="VWF88" s="135"/>
      <c r="VWG88" s="386"/>
      <c r="VWH88" s="135"/>
      <c r="VWI88" s="387"/>
      <c r="VWJ88" s="387"/>
      <c r="VWK88" s="383"/>
      <c r="VWL88" s="384"/>
      <c r="VWM88" s="28"/>
      <c r="VWN88" s="385"/>
      <c r="VWO88" s="396"/>
      <c r="VWP88" s="392"/>
      <c r="VWQ88" s="135"/>
      <c r="VWR88" s="135"/>
      <c r="VWS88" s="386"/>
      <c r="VWT88" s="135"/>
      <c r="VWU88" s="387"/>
      <c r="VWV88" s="387"/>
      <c r="VWW88" s="383"/>
      <c r="VWX88" s="384"/>
      <c r="VWY88" s="28"/>
      <c r="VWZ88" s="385"/>
      <c r="VXA88" s="396"/>
      <c r="VXB88" s="392"/>
      <c r="VXC88" s="135"/>
      <c r="VXD88" s="135"/>
      <c r="VXE88" s="386"/>
      <c r="VXF88" s="135"/>
      <c r="VXG88" s="387"/>
      <c r="VXH88" s="387"/>
      <c r="VXI88" s="383"/>
      <c r="VXJ88" s="384"/>
      <c r="VXK88" s="28"/>
      <c r="VXL88" s="385"/>
      <c r="VXM88" s="396"/>
      <c r="VXN88" s="392"/>
      <c r="VXO88" s="135"/>
      <c r="VXP88" s="135"/>
      <c r="VXQ88" s="386"/>
      <c r="VXR88" s="135"/>
      <c r="VXS88" s="387"/>
      <c r="VXT88" s="387"/>
      <c r="VXU88" s="383"/>
      <c r="VXV88" s="384"/>
      <c r="VXW88" s="28"/>
      <c r="VXX88" s="385"/>
      <c r="VXY88" s="396"/>
      <c r="VXZ88" s="392"/>
      <c r="VYA88" s="135"/>
      <c r="VYB88" s="135"/>
      <c r="VYC88" s="386"/>
      <c r="VYD88" s="135"/>
      <c r="VYE88" s="387"/>
      <c r="VYF88" s="387"/>
      <c r="VYG88" s="383"/>
      <c r="VYH88" s="384"/>
      <c r="VYI88" s="28"/>
      <c r="VYJ88" s="385"/>
      <c r="VYK88" s="396"/>
      <c r="VYL88" s="392"/>
      <c r="VYM88" s="135"/>
      <c r="VYN88" s="135"/>
      <c r="VYO88" s="386"/>
      <c r="VYP88" s="135"/>
      <c r="VYQ88" s="387"/>
      <c r="VYR88" s="387"/>
      <c r="VYS88" s="383"/>
      <c r="VYT88" s="384"/>
      <c r="VYU88" s="28"/>
      <c r="VYV88" s="385"/>
      <c r="VYW88" s="396"/>
      <c r="VYX88" s="392"/>
      <c r="VYY88" s="135"/>
      <c r="VYZ88" s="135"/>
      <c r="VZA88" s="386"/>
      <c r="VZB88" s="135"/>
      <c r="VZC88" s="387"/>
      <c r="VZD88" s="387"/>
      <c r="VZE88" s="383"/>
      <c r="VZF88" s="384"/>
      <c r="VZG88" s="28"/>
      <c r="VZH88" s="385"/>
      <c r="VZI88" s="396"/>
      <c r="VZJ88" s="392"/>
      <c r="VZK88" s="135"/>
      <c r="VZL88" s="135"/>
      <c r="VZM88" s="386"/>
      <c r="VZN88" s="135"/>
      <c r="VZO88" s="387"/>
      <c r="VZP88" s="387"/>
      <c r="VZQ88" s="383"/>
      <c r="VZR88" s="384"/>
      <c r="VZS88" s="28"/>
      <c r="VZT88" s="385"/>
      <c r="VZU88" s="396"/>
      <c r="VZV88" s="392"/>
      <c r="VZW88" s="135"/>
      <c r="VZX88" s="135"/>
      <c r="VZY88" s="386"/>
      <c r="VZZ88" s="135"/>
      <c r="WAA88" s="387"/>
      <c r="WAB88" s="387"/>
      <c r="WAC88" s="383"/>
      <c r="WAD88" s="384"/>
      <c r="WAE88" s="28"/>
      <c r="WAF88" s="385"/>
      <c r="WAG88" s="396"/>
      <c r="WAH88" s="392"/>
      <c r="WAI88" s="135"/>
      <c r="WAJ88" s="135"/>
      <c r="WAK88" s="386"/>
      <c r="WAL88" s="135"/>
      <c r="WAM88" s="387"/>
      <c r="WAN88" s="387"/>
      <c r="WAO88" s="383"/>
      <c r="WAP88" s="384"/>
      <c r="WAQ88" s="28"/>
      <c r="WAR88" s="385"/>
      <c r="WAS88" s="396"/>
      <c r="WAT88" s="392"/>
      <c r="WAU88" s="135"/>
      <c r="WAV88" s="135"/>
      <c r="WAW88" s="386"/>
      <c r="WAX88" s="135"/>
      <c r="WAY88" s="387"/>
      <c r="WAZ88" s="387"/>
      <c r="WBA88" s="383"/>
      <c r="WBB88" s="384"/>
      <c r="WBC88" s="28"/>
      <c r="WBD88" s="385"/>
      <c r="WBE88" s="396"/>
      <c r="WBF88" s="392"/>
      <c r="WBG88" s="135"/>
      <c r="WBH88" s="135"/>
      <c r="WBI88" s="386"/>
      <c r="WBJ88" s="135"/>
      <c r="WBK88" s="387"/>
      <c r="WBL88" s="387"/>
      <c r="WBM88" s="383"/>
      <c r="WBN88" s="384"/>
      <c r="WBO88" s="28"/>
      <c r="WBP88" s="385"/>
      <c r="WBQ88" s="396"/>
      <c r="WBR88" s="392"/>
      <c r="WBS88" s="135"/>
      <c r="WBT88" s="135"/>
      <c r="WBU88" s="386"/>
      <c r="WBV88" s="135"/>
      <c r="WBW88" s="387"/>
      <c r="WBX88" s="387"/>
      <c r="WBY88" s="383"/>
      <c r="WBZ88" s="384"/>
      <c r="WCA88" s="28"/>
      <c r="WCB88" s="385"/>
      <c r="WCC88" s="396"/>
      <c r="WCD88" s="392"/>
      <c r="WCE88" s="135"/>
      <c r="WCF88" s="135"/>
      <c r="WCG88" s="386"/>
      <c r="WCH88" s="135"/>
      <c r="WCI88" s="387"/>
      <c r="WCJ88" s="387"/>
      <c r="WCK88" s="383"/>
      <c r="WCL88" s="384"/>
      <c r="WCM88" s="28"/>
      <c r="WCN88" s="385"/>
      <c r="WCO88" s="396"/>
      <c r="WCP88" s="392"/>
      <c r="WCQ88" s="135"/>
      <c r="WCR88" s="135"/>
      <c r="WCS88" s="386"/>
      <c r="WCT88" s="135"/>
      <c r="WCU88" s="387"/>
      <c r="WCV88" s="387"/>
      <c r="WCW88" s="383"/>
      <c r="WCX88" s="384"/>
      <c r="WCY88" s="28"/>
      <c r="WCZ88" s="385"/>
      <c r="WDA88" s="396"/>
      <c r="WDB88" s="392"/>
      <c r="WDC88" s="135"/>
      <c r="WDD88" s="135"/>
      <c r="WDE88" s="386"/>
      <c r="WDF88" s="135"/>
      <c r="WDG88" s="387"/>
      <c r="WDH88" s="387"/>
      <c r="WDI88" s="383"/>
      <c r="WDJ88" s="384"/>
      <c r="WDK88" s="28"/>
      <c r="WDL88" s="385"/>
      <c r="WDM88" s="396"/>
      <c r="WDN88" s="392"/>
      <c r="WDO88" s="135"/>
      <c r="WDP88" s="135"/>
      <c r="WDQ88" s="386"/>
      <c r="WDR88" s="135"/>
      <c r="WDS88" s="387"/>
      <c r="WDT88" s="387"/>
      <c r="WDU88" s="383"/>
      <c r="WDV88" s="384"/>
      <c r="WDW88" s="28"/>
      <c r="WDX88" s="385"/>
      <c r="WDY88" s="396"/>
      <c r="WDZ88" s="392"/>
      <c r="WEA88" s="135"/>
      <c r="WEB88" s="135"/>
      <c r="WEC88" s="386"/>
      <c r="WED88" s="135"/>
      <c r="WEE88" s="387"/>
      <c r="WEF88" s="387"/>
      <c r="WEG88" s="383"/>
      <c r="WEH88" s="384"/>
      <c r="WEI88" s="28"/>
      <c r="WEJ88" s="385"/>
      <c r="WEK88" s="396"/>
      <c r="WEL88" s="392"/>
      <c r="WEM88" s="135"/>
      <c r="WEN88" s="135"/>
      <c r="WEO88" s="386"/>
      <c r="WEP88" s="135"/>
      <c r="WEQ88" s="387"/>
      <c r="WER88" s="387"/>
      <c r="WES88" s="383"/>
      <c r="WET88" s="384"/>
      <c r="WEU88" s="28"/>
      <c r="WEV88" s="385"/>
      <c r="WEW88" s="396"/>
      <c r="WEX88" s="392"/>
      <c r="WEY88" s="135"/>
      <c r="WEZ88" s="135"/>
      <c r="WFA88" s="386"/>
      <c r="WFB88" s="135"/>
      <c r="WFC88" s="387"/>
      <c r="WFD88" s="387"/>
      <c r="WFE88" s="383"/>
      <c r="WFF88" s="384"/>
      <c r="WFG88" s="28"/>
      <c r="WFH88" s="385"/>
      <c r="WFI88" s="396"/>
      <c r="WFJ88" s="392"/>
      <c r="WFK88" s="135"/>
      <c r="WFL88" s="135"/>
      <c r="WFM88" s="386"/>
      <c r="WFN88" s="135"/>
      <c r="WFO88" s="387"/>
      <c r="WFP88" s="387"/>
      <c r="WFQ88" s="383"/>
      <c r="WFR88" s="384"/>
      <c r="WFS88" s="28"/>
      <c r="WFT88" s="385"/>
      <c r="WFU88" s="396"/>
      <c r="WFV88" s="392"/>
      <c r="WFW88" s="135"/>
      <c r="WFX88" s="135"/>
      <c r="WFY88" s="386"/>
      <c r="WFZ88" s="135"/>
      <c r="WGA88" s="387"/>
      <c r="WGB88" s="387"/>
      <c r="WGC88" s="383"/>
      <c r="WGD88" s="384"/>
      <c r="WGE88" s="28"/>
      <c r="WGF88" s="385"/>
      <c r="WGG88" s="396"/>
      <c r="WGH88" s="392"/>
      <c r="WGI88" s="135"/>
      <c r="WGJ88" s="135"/>
      <c r="WGK88" s="386"/>
      <c r="WGL88" s="135"/>
      <c r="WGM88" s="387"/>
      <c r="WGN88" s="387"/>
      <c r="WGO88" s="383"/>
      <c r="WGP88" s="384"/>
      <c r="WGQ88" s="28"/>
      <c r="WGR88" s="385"/>
      <c r="WGS88" s="396"/>
      <c r="WGT88" s="392"/>
      <c r="WGU88" s="135"/>
      <c r="WGV88" s="135"/>
      <c r="WGW88" s="386"/>
      <c r="WGX88" s="135"/>
      <c r="WGY88" s="387"/>
      <c r="WGZ88" s="387"/>
      <c r="WHA88" s="383"/>
      <c r="WHB88" s="384"/>
      <c r="WHC88" s="28"/>
      <c r="WHD88" s="385"/>
      <c r="WHE88" s="396"/>
      <c r="WHF88" s="392"/>
      <c r="WHG88" s="135"/>
      <c r="WHH88" s="135"/>
      <c r="WHI88" s="386"/>
      <c r="WHJ88" s="135"/>
      <c r="WHK88" s="387"/>
      <c r="WHL88" s="387"/>
      <c r="WHM88" s="383"/>
      <c r="WHN88" s="384"/>
      <c r="WHO88" s="28"/>
      <c r="WHP88" s="385"/>
      <c r="WHQ88" s="396"/>
      <c r="WHR88" s="392"/>
      <c r="WHS88" s="135"/>
      <c r="WHT88" s="135"/>
      <c r="WHU88" s="386"/>
      <c r="WHV88" s="135"/>
      <c r="WHW88" s="387"/>
      <c r="WHX88" s="387"/>
      <c r="WHY88" s="383"/>
      <c r="WHZ88" s="384"/>
      <c r="WIA88" s="28"/>
      <c r="WIB88" s="385"/>
      <c r="WIC88" s="396"/>
      <c r="WID88" s="392"/>
      <c r="WIE88" s="135"/>
      <c r="WIF88" s="135"/>
      <c r="WIG88" s="386"/>
      <c r="WIH88" s="135"/>
      <c r="WII88" s="387"/>
      <c r="WIJ88" s="387"/>
      <c r="WIK88" s="383"/>
      <c r="WIL88" s="384"/>
      <c r="WIM88" s="28"/>
      <c r="WIN88" s="385"/>
      <c r="WIO88" s="396"/>
      <c r="WIP88" s="392"/>
      <c r="WIQ88" s="135"/>
      <c r="WIR88" s="135"/>
      <c r="WIS88" s="386"/>
      <c r="WIT88" s="135"/>
      <c r="WIU88" s="387"/>
      <c r="WIV88" s="387"/>
      <c r="WIW88" s="383"/>
      <c r="WIX88" s="384"/>
      <c r="WIY88" s="28"/>
      <c r="WIZ88" s="385"/>
      <c r="WJA88" s="396"/>
      <c r="WJB88" s="392"/>
      <c r="WJC88" s="135"/>
      <c r="WJD88" s="135"/>
      <c r="WJE88" s="386"/>
      <c r="WJF88" s="135"/>
      <c r="WJG88" s="387"/>
      <c r="WJH88" s="387"/>
      <c r="WJI88" s="383"/>
      <c r="WJJ88" s="384"/>
      <c r="WJK88" s="28"/>
      <c r="WJL88" s="385"/>
      <c r="WJM88" s="396"/>
      <c r="WJN88" s="392"/>
      <c r="WJO88" s="135"/>
      <c r="WJP88" s="135"/>
      <c r="WJQ88" s="386"/>
      <c r="WJR88" s="135"/>
      <c r="WJS88" s="387"/>
      <c r="WJT88" s="387"/>
      <c r="WJU88" s="383"/>
      <c r="WJV88" s="384"/>
      <c r="WJW88" s="28"/>
      <c r="WJX88" s="385"/>
      <c r="WJY88" s="396"/>
      <c r="WJZ88" s="392"/>
      <c r="WKA88" s="135"/>
      <c r="WKB88" s="135"/>
      <c r="WKC88" s="386"/>
      <c r="WKD88" s="135"/>
      <c r="WKE88" s="387"/>
      <c r="WKF88" s="387"/>
      <c r="WKG88" s="383"/>
      <c r="WKH88" s="384"/>
      <c r="WKI88" s="28"/>
      <c r="WKJ88" s="385"/>
      <c r="WKK88" s="396"/>
      <c r="WKL88" s="392"/>
      <c r="WKM88" s="135"/>
      <c r="WKN88" s="135"/>
      <c r="WKO88" s="386"/>
      <c r="WKP88" s="135"/>
      <c r="WKQ88" s="387"/>
      <c r="WKR88" s="387"/>
      <c r="WKS88" s="383"/>
      <c r="WKT88" s="384"/>
      <c r="WKU88" s="28"/>
      <c r="WKV88" s="385"/>
      <c r="WKW88" s="396"/>
      <c r="WKX88" s="392"/>
      <c r="WKY88" s="135"/>
      <c r="WKZ88" s="135"/>
      <c r="WLA88" s="386"/>
      <c r="WLB88" s="135"/>
      <c r="WLC88" s="387"/>
      <c r="WLD88" s="387"/>
      <c r="WLE88" s="383"/>
      <c r="WLF88" s="384"/>
      <c r="WLG88" s="28"/>
      <c r="WLH88" s="385"/>
      <c r="WLI88" s="396"/>
      <c r="WLJ88" s="392"/>
      <c r="WLK88" s="135"/>
      <c r="WLL88" s="135"/>
      <c r="WLM88" s="386"/>
      <c r="WLN88" s="135"/>
      <c r="WLO88" s="387"/>
      <c r="WLP88" s="387"/>
      <c r="WLQ88" s="383"/>
      <c r="WLR88" s="384"/>
      <c r="WLS88" s="28"/>
      <c r="WLT88" s="385"/>
      <c r="WLU88" s="396"/>
      <c r="WLV88" s="392"/>
      <c r="WLW88" s="135"/>
      <c r="WLX88" s="135"/>
      <c r="WLY88" s="386"/>
      <c r="WLZ88" s="135"/>
      <c r="WMA88" s="387"/>
      <c r="WMB88" s="387"/>
      <c r="WMC88" s="383"/>
      <c r="WMD88" s="384"/>
      <c r="WME88" s="28"/>
      <c r="WMF88" s="385"/>
      <c r="WMG88" s="396"/>
      <c r="WMH88" s="392"/>
      <c r="WMI88" s="135"/>
      <c r="WMJ88" s="135"/>
      <c r="WMK88" s="386"/>
      <c r="WML88" s="135"/>
      <c r="WMM88" s="387"/>
      <c r="WMN88" s="387"/>
      <c r="WMO88" s="383"/>
      <c r="WMP88" s="384"/>
      <c r="WMQ88" s="28"/>
      <c r="WMR88" s="385"/>
      <c r="WMS88" s="396"/>
      <c r="WMT88" s="392"/>
      <c r="WMU88" s="135"/>
      <c r="WMV88" s="135"/>
      <c r="WMW88" s="386"/>
      <c r="WMX88" s="135"/>
      <c r="WMY88" s="387"/>
      <c r="WMZ88" s="387"/>
      <c r="WNA88" s="383"/>
      <c r="WNB88" s="384"/>
      <c r="WNC88" s="28"/>
      <c r="WND88" s="385"/>
      <c r="WNE88" s="396"/>
      <c r="WNF88" s="392"/>
      <c r="WNG88" s="135"/>
      <c r="WNH88" s="135"/>
      <c r="WNI88" s="386"/>
      <c r="WNJ88" s="135"/>
      <c r="WNK88" s="387"/>
      <c r="WNL88" s="387"/>
      <c r="WNM88" s="383"/>
      <c r="WNN88" s="384"/>
      <c r="WNO88" s="28"/>
      <c r="WNP88" s="385"/>
      <c r="WNQ88" s="396"/>
      <c r="WNR88" s="392"/>
      <c r="WNS88" s="135"/>
      <c r="WNT88" s="135"/>
      <c r="WNU88" s="386"/>
      <c r="WNV88" s="135"/>
      <c r="WNW88" s="387"/>
      <c r="WNX88" s="387"/>
      <c r="WNY88" s="383"/>
      <c r="WNZ88" s="384"/>
      <c r="WOA88" s="28"/>
      <c r="WOB88" s="385"/>
      <c r="WOC88" s="396"/>
      <c r="WOD88" s="392"/>
      <c r="WOE88" s="135"/>
      <c r="WOF88" s="135"/>
      <c r="WOG88" s="386"/>
      <c r="WOH88" s="135"/>
      <c r="WOI88" s="387"/>
      <c r="WOJ88" s="387"/>
      <c r="WOK88" s="383"/>
      <c r="WOL88" s="384"/>
      <c r="WOM88" s="28"/>
      <c r="WON88" s="385"/>
      <c r="WOO88" s="396"/>
      <c r="WOP88" s="392"/>
      <c r="WOQ88" s="135"/>
      <c r="WOR88" s="135"/>
      <c r="WOS88" s="386"/>
      <c r="WOT88" s="135"/>
      <c r="WOU88" s="387"/>
      <c r="WOV88" s="387"/>
      <c r="WOW88" s="383"/>
      <c r="WOX88" s="384"/>
      <c r="WOY88" s="28"/>
      <c r="WOZ88" s="385"/>
      <c r="WPA88" s="396"/>
      <c r="WPB88" s="392"/>
      <c r="WPC88" s="135"/>
      <c r="WPD88" s="135"/>
      <c r="WPE88" s="386"/>
      <c r="WPF88" s="135"/>
      <c r="WPG88" s="387"/>
      <c r="WPH88" s="387"/>
      <c r="WPI88" s="383"/>
      <c r="WPJ88" s="384"/>
      <c r="WPK88" s="28"/>
      <c r="WPL88" s="385"/>
      <c r="WPM88" s="396"/>
      <c r="WPN88" s="392"/>
      <c r="WPO88" s="135"/>
      <c r="WPP88" s="135"/>
      <c r="WPQ88" s="386"/>
      <c r="WPR88" s="135"/>
      <c r="WPS88" s="387"/>
      <c r="WPT88" s="387"/>
      <c r="WPU88" s="383"/>
      <c r="WPV88" s="384"/>
      <c r="WPW88" s="28"/>
      <c r="WPX88" s="385"/>
      <c r="WPY88" s="396"/>
      <c r="WPZ88" s="392"/>
      <c r="WQA88" s="135"/>
      <c r="WQB88" s="135"/>
      <c r="WQC88" s="386"/>
      <c r="WQD88" s="135"/>
      <c r="WQE88" s="387"/>
      <c r="WQF88" s="387"/>
      <c r="WQG88" s="383"/>
      <c r="WQH88" s="384"/>
      <c r="WQI88" s="28"/>
      <c r="WQJ88" s="385"/>
      <c r="WQK88" s="396"/>
      <c r="WQL88" s="392"/>
      <c r="WQM88" s="135"/>
      <c r="WQN88" s="135"/>
      <c r="WQO88" s="386"/>
      <c r="WQP88" s="135"/>
      <c r="WQQ88" s="387"/>
      <c r="WQR88" s="387"/>
      <c r="WQS88" s="383"/>
      <c r="WQT88" s="384"/>
      <c r="WQU88" s="28"/>
      <c r="WQV88" s="385"/>
      <c r="WQW88" s="396"/>
      <c r="WQX88" s="392"/>
      <c r="WQY88" s="135"/>
      <c r="WQZ88" s="135"/>
      <c r="WRA88" s="386"/>
      <c r="WRB88" s="135"/>
      <c r="WRC88" s="387"/>
      <c r="WRD88" s="387"/>
      <c r="WRE88" s="383"/>
      <c r="WRF88" s="384"/>
      <c r="WRG88" s="28"/>
      <c r="WRH88" s="385"/>
      <c r="WRI88" s="396"/>
      <c r="WRJ88" s="392"/>
      <c r="WRK88" s="135"/>
      <c r="WRL88" s="135"/>
      <c r="WRM88" s="386"/>
      <c r="WRN88" s="135"/>
      <c r="WRO88" s="387"/>
      <c r="WRP88" s="387"/>
      <c r="WRQ88" s="383"/>
      <c r="WRR88" s="384"/>
      <c r="WRS88" s="28"/>
      <c r="WRT88" s="385"/>
      <c r="WRU88" s="396"/>
      <c r="WRV88" s="392"/>
      <c r="WRW88" s="135"/>
      <c r="WRX88" s="135"/>
      <c r="WRY88" s="386"/>
      <c r="WRZ88" s="135"/>
      <c r="WSA88" s="387"/>
      <c r="WSB88" s="387"/>
      <c r="WSC88" s="383"/>
      <c r="WSD88" s="384"/>
      <c r="WSE88" s="28"/>
      <c r="WSF88" s="385"/>
      <c r="WSG88" s="396"/>
      <c r="WSH88" s="392"/>
      <c r="WSI88" s="135"/>
      <c r="WSJ88" s="135"/>
      <c r="WSK88" s="386"/>
      <c r="WSL88" s="135"/>
      <c r="WSM88" s="387"/>
      <c r="WSN88" s="387"/>
      <c r="WSO88" s="383"/>
      <c r="WSP88" s="384"/>
      <c r="WSQ88" s="28"/>
      <c r="WSR88" s="385"/>
      <c r="WSS88" s="396"/>
      <c r="WST88" s="392"/>
      <c r="WSU88" s="135"/>
      <c r="WSV88" s="135"/>
      <c r="WSW88" s="386"/>
      <c r="WSX88" s="135"/>
      <c r="WSY88" s="387"/>
      <c r="WSZ88" s="387"/>
      <c r="WTA88" s="383"/>
      <c r="WTB88" s="384"/>
      <c r="WTC88" s="28"/>
      <c r="WTD88" s="385"/>
      <c r="WTE88" s="396"/>
      <c r="WTF88" s="392"/>
      <c r="WTG88" s="135"/>
      <c r="WTH88" s="135"/>
      <c r="WTI88" s="386"/>
      <c r="WTJ88" s="135"/>
      <c r="WTK88" s="387"/>
      <c r="WTL88" s="387"/>
      <c r="WTM88" s="383"/>
      <c r="WTN88" s="384"/>
      <c r="WTO88" s="28"/>
      <c r="WTP88" s="385"/>
      <c r="WTQ88" s="396"/>
      <c r="WTR88" s="392"/>
      <c r="WTS88" s="135"/>
      <c r="WTT88" s="135"/>
      <c r="WTU88" s="386"/>
      <c r="WTV88" s="135"/>
      <c r="WTW88" s="387"/>
      <c r="WTX88" s="387"/>
      <c r="WTY88" s="383"/>
      <c r="WTZ88" s="384"/>
      <c r="WUA88" s="28"/>
      <c r="WUB88" s="385"/>
      <c r="WUC88" s="396"/>
      <c r="WUD88" s="392"/>
      <c r="WUE88" s="135"/>
      <c r="WUF88" s="135"/>
      <c r="WUG88" s="386"/>
      <c r="WUH88" s="135"/>
      <c r="WUI88" s="387"/>
      <c r="WUJ88" s="387"/>
      <c r="WUK88" s="383"/>
      <c r="WUL88" s="384"/>
      <c r="WUM88" s="28"/>
      <c r="WUN88" s="385"/>
      <c r="WUO88" s="396"/>
      <c r="WUP88" s="392"/>
      <c r="WUQ88" s="135"/>
      <c r="WUR88" s="135"/>
      <c r="WUS88" s="386"/>
      <c r="WUT88" s="135"/>
      <c r="WUU88" s="387"/>
      <c r="WUV88" s="387"/>
      <c r="WUW88" s="383"/>
      <c r="WUX88" s="384"/>
      <c r="WUY88" s="28"/>
      <c r="WUZ88" s="385"/>
      <c r="WVA88" s="396"/>
      <c r="WVB88" s="392"/>
      <c r="WVC88" s="135"/>
      <c r="WVD88" s="135"/>
      <c r="WVE88" s="386"/>
      <c r="WVF88" s="135"/>
      <c r="WVG88" s="387"/>
      <c r="WVH88" s="387"/>
      <c r="WVI88" s="383"/>
      <c r="WVJ88" s="384"/>
      <c r="WVK88" s="28"/>
      <c r="WVL88" s="385"/>
      <c r="WVM88" s="396"/>
      <c r="WVN88" s="392"/>
      <c r="WVO88" s="135"/>
      <c r="WVP88" s="135"/>
      <c r="WVQ88" s="386"/>
      <c r="WVR88" s="135"/>
      <c r="WVS88" s="387"/>
      <c r="WVT88" s="387"/>
      <c r="WVU88" s="383"/>
      <c r="WVV88" s="384"/>
      <c r="WVW88" s="28"/>
      <c r="WVX88" s="385"/>
      <c r="WVY88" s="396"/>
      <c r="WVZ88" s="392"/>
      <c r="WWA88" s="135"/>
      <c r="WWB88" s="135"/>
      <c r="WWC88" s="386"/>
      <c r="WWD88" s="135"/>
      <c r="WWE88" s="387"/>
      <c r="WWF88" s="387"/>
      <c r="WWG88" s="383"/>
      <c r="WWH88" s="384"/>
      <c r="WWI88" s="28"/>
      <c r="WWJ88" s="385"/>
      <c r="WWK88" s="396"/>
      <c r="WWL88" s="392"/>
      <c r="WWM88" s="135"/>
      <c r="WWN88" s="135"/>
      <c r="WWO88" s="386"/>
      <c r="WWP88" s="135"/>
      <c r="WWQ88" s="387"/>
      <c r="WWR88" s="387"/>
      <c r="WWS88" s="383"/>
      <c r="WWT88" s="384"/>
      <c r="WWU88" s="28"/>
      <c r="WWV88" s="385"/>
      <c r="WWW88" s="396"/>
      <c r="WWX88" s="392"/>
      <c r="WWY88" s="135"/>
      <c r="WWZ88" s="135"/>
      <c r="WXA88" s="386"/>
      <c r="WXB88" s="135"/>
      <c r="WXC88" s="387"/>
      <c r="WXD88" s="387"/>
      <c r="WXE88" s="383"/>
      <c r="WXF88" s="384"/>
      <c r="WXG88" s="28"/>
      <c r="WXH88" s="385"/>
      <c r="WXI88" s="396"/>
      <c r="WXJ88" s="392"/>
      <c r="WXK88" s="135"/>
      <c r="WXL88" s="135"/>
      <c r="WXM88" s="386"/>
      <c r="WXN88" s="135"/>
      <c r="WXO88" s="387"/>
      <c r="WXP88" s="387"/>
      <c r="WXQ88" s="383"/>
      <c r="WXR88" s="384"/>
      <c r="WXS88" s="28"/>
      <c r="WXT88" s="385"/>
      <c r="WXU88" s="396"/>
      <c r="WXV88" s="392"/>
      <c r="WXW88" s="135"/>
      <c r="WXX88" s="135"/>
      <c r="WXY88" s="386"/>
      <c r="WXZ88" s="135"/>
      <c r="WYA88" s="387"/>
      <c r="WYB88" s="387"/>
      <c r="WYC88" s="383"/>
      <c r="WYD88" s="384"/>
      <c r="WYE88" s="28"/>
      <c r="WYF88" s="385"/>
      <c r="WYG88" s="396"/>
      <c r="WYH88" s="392"/>
      <c r="WYI88" s="135"/>
      <c r="WYJ88" s="135"/>
      <c r="WYK88" s="386"/>
      <c r="WYL88" s="135"/>
      <c r="WYM88" s="387"/>
      <c r="WYN88" s="387"/>
      <c r="WYO88" s="383"/>
      <c r="WYP88" s="384"/>
      <c r="WYQ88" s="28"/>
      <c r="WYR88" s="385"/>
      <c r="WYS88" s="396"/>
      <c r="WYT88" s="392"/>
      <c r="WYU88" s="135"/>
      <c r="WYV88" s="135"/>
      <c r="WYW88" s="386"/>
      <c r="WYX88" s="135"/>
      <c r="WYY88" s="387"/>
      <c r="WYZ88" s="387"/>
      <c r="WZA88" s="383"/>
      <c r="WZB88" s="384"/>
      <c r="WZC88" s="28"/>
      <c r="WZD88" s="385"/>
      <c r="WZE88" s="396"/>
      <c r="WZF88" s="392"/>
      <c r="WZG88" s="135"/>
      <c r="WZH88" s="135"/>
      <c r="WZI88" s="386"/>
      <c r="WZJ88" s="135"/>
      <c r="WZK88" s="387"/>
      <c r="WZL88" s="387"/>
      <c r="WZM88" s="383"/>
      <c r="WZN88" s="384"/>
      <c r="WZO88" s="28"/>
      <c r="WZP88" s="385"/>
      <c r="WZQ88" s="396"/>
      <c r="WZR88" s="392"/>
      <c r="WZS88" s="135"/>
      <c r="WZT88" s="135"/>
      <c r="WZU88" s="386"/>
      <c r="WZV88" s="135"/>
      <c r="WZW88" s="387"/>
      <c r="WZX88" s="387"/>
      <c r="WZY88" s="383"/>
      <c r="WZZ88" s="384"/>
      <c r="XAA88" s="28"/>
      <c r="XAB88" s="385"/>
      <c r="XAC88" s="396"/>
      <c r="XAD88" s="392"/>
      <c r="XAE88" s="135"/>
      <c r="XAF88" s="135"/>
      <c r="XAG88" s="386"/>
      <c r="XAH88" s="135"/>
      <c r="XAI88" s="387"/>
      <c r="XAJ88" s="387"/>
      <c r="XAK88" s="383"/>
      <c r="XAL88" s="384"/>
      <c r="XAM88" s="28"/>
      <c r="XAN88" s="385"/>
      <c r="XAO88" s="396"/>
      <c r="XAP88" s="392"/>
      <c r="XAQ88" s="135"/>
      <c r="XAR88" s="135"/>
      <c r="XAS88" s="386"/>
      <c r="XAT88" s="135"/>
      <c r="XAU88" s="387"/>
      <c r="XAV88" s="387"/>
      <c r="XAW88" s="383"/>
      <c r="XAX88" s="384"/>
      <c r="XAY88" s="28"/>
      <c r="XAZ88" s="385"/>
      <c r="XBA88" s="396"/>
      <c r="XBB88" s="392"/>
      <c r="XBC88" s="135"/>
      <c r="XBD88" s="135"/>
      <c r="XBE88" s="386"/>
      <c r="XBF88" s="135"/>
      <c r="XBG88" s="387"/>
      <c r="XBH88" s="387"/>
      <c r="XBI88" s="383"/>
      <c r="XBJ88" s="384"/>
      <c r="XBK88" s="28"/>
      <c r="XBL88" s="385"/>
      <c r="XBM88" s="396"/>
      <c r="XBN88" s="392"/>
      <c r="XBO88" s="135"/>
      <c r="XBP88" s="135"/>
      <c r="XBQ88" s="386"/>
      <c r="XBR88" s="135"/>
      <c r="XBS88" s="387"/>
      <c r="XBT88" s="387"/>
      <c r="XBU88" s="383"/>
      <c r="XBV88" s="384"/>
      <c r="XBW88" s="28"/>
      <c r="XBX88" s="385"/>
      <c r="XBY88" s="396"/>
      <c r="XBZ88" s="392"/>
      <c r="XCA88" s="135"/>
      <c r="XCB88" s="135"/>
      <c r="XCC88" s="386"/>
      <c r="XCD88" s="135"/>
      <c r="XCE88" s="387"/>
      <c r="XCF88" s="387"/>
      <c r="XCG88" s="383"/>
      <c r="XCH88" s="384"/>
      <c r="XCI88" s="28"/>
      <c r="XCJ88" s="385"/>
      <c r="XCK88" s="396"/>
      <c r="XCL88" s="392"/>
      <c r="XCM88" s="135"/>
      <c r="XCN88" s="135"/>
      <c r="XCO88" s="386"/>
      <c r="XCP88" s="135"/>
      <c r="XCQ88" s="387"/>
      <c r="XCR88" s="387"/>
      <c r="XCS88" s="383"/>
      <c r="XCT88" s="384"/>
      <c r="XCU88" s="28"/>
      <c r="XCV88" s="385"/>
      <c r="XCW88" s="396"/>
      <c r="XCX88" s="392"/>
      <c r="XCY88" s="135"/>
      <c r="XCZ88" s="135"/>
      <c r="XDA88" s="386"/>
      <c r="XDB88" s="135"/>
      <c r="XDC88" s="387"/>
      <c r="XDD88" s="387"/>
      <c r="XDE88" s="383"/>
      <c r="XDF88" s="384"/>
      <c r="XDG88" s="28"/>
      <c r="XDH88" s="385"/>
      <c r="XDI88" s="396"/>
      <c r="XDJ88" s="392"/>
      <c r="XDK88" s="135"/>
      <c r="XDL88" s="135"/>
      <c r="XDM88" s="386"/>
      <c r="XDN88" s="135"/>
      <c r="XDO88" s="387"/>
      <c r="XDP88" s="387"/>
      <c r="XDQ88" s="383"/>
      <c r="XDR88" s="384"/>
      <c r="XDS88" s="28"/>
      <c r="XDT88" s="385"/>
      <c r="XDU88" s="396"/>
      <c r="XDV88" s="392"/>
      <c r="XDW88" s="135"/>
      <c r="XDX88" s="135"/>
      <c r="XDY88" s="386"/>
      <c r="XDZ88" s="135"/>
      <c r="XEA88" s="387"/>
      <c r="XEB88" s="387"/>
      <c r="XEC88" s="383"/>
      <c r="XED88" s="384"/>
      <c r="XEE88" s="28"/>
      <c r="XEF88" s="385"/>
      <c r="XEG88" s="396"/>
      <c r="XEH88" s="392"/>
      <c r="XEI88" s="135"/>
      <c r="XEJ88" s="135"/>
      <c r="XEK88" s="386"/>
      <c r="XEL88" s="135"/>
      <c r="XEM88" s="387"/>
      <c r="XEN88" s="387"/>
      <c r="XEO88" s="383"/>
      <c r="XEP88" s="384"/>
      <c r="XEQ88" s="28"/>
      <c r="XER88" s="385"/>
      <c r="XES88" s="396"/>
      <c r="XET88" s="392"/>
      <c r="XEU88" s="135"/>
      <c r="XEV88" s="135"/>
      <c r="XEW88" s="386"/>
      <c r="XEX88" s="135"/>
      <c r="XEY88" s="387"/>
      <c r="XEZ88" s="387"/>
      <c r="XFA88" s="383"/>
      <c r="XFB88" s="384"/>
      <c r="XFC88" s="28"/>
      <c r="XFD88" s="385"/>
    </row>
    <row r="89" spans="1:16384" s="454" customFormat="1" ht="15.75">
      <c r="A89" s="230" t="s">
        <v>38</v>
      </c>
      <c r="B89" s="231" t="s">
        <v>537</v>
      </c>
      <c r="C89" s="232" t="s">
        <v>23</v>
      </c>
      <c r="D89" s="234" t="s">
        <v>542</v>
      </c>
      <c r="E89" s="634">
        <v>5000000000</v>
      </c>
      <c r="F89" s="634">
        <v>7326984448</v>
      </c>
      <c r="G89" s="635">
        <v>31.41</v>
      </c>
      <c r="H89" s="635">
        <v>56.96</v>
      </c>
      <c r="I89" s="635">
        <v>3</v>
      </c>
      <c r="J89" s="635">
        <v>11.16</v>
      </c>
      <c r="K89" s="235">
        <v>43868</v>
      </c>
      <c r="L89" s="235">
        <f t="shared" si="1"/>
        <v>44530</v>
      </c>
    </row>
    <row r="90" spans="1:16384" ht="16.5" thickBot="1">
      <c r="A90" s="32" t="s">
        <v>452</v>
      </c>
      <c r="B90" s="33" t="s">
        <v>536</v>
      </c>
      <c r="C90" s="502" t="s">
        <v>322</v>
      </c>
      <c r="D90" s="503" t="s">
        <v>260</v>
      </c>
      <c r="E90" s="645">
        <v>4000000000</v>
      </c>
      <c r="F90" s="645">
        <v>6520566699</v>
      </c>
      <c r="G90" s="646">
        <v>30.39</v>
      </c>
      <c r="H90" s="646">
        <v>64.55</v>
      </c>
      <c r="I90" s="646">
        <v>1</v>
      </c>
      <c r="J90" s="646">
        <v>11.16</v>
      </c>
      <c r="K90" s="504">
        <v>43868</v>
      </c>
      <c r="L90" s="504">
        <f t="shared" si="1"/>
        <v>44530</v>
      </c>
    </row>
    <row r="91" spans="1:16384">
      <c r="E91" s="229">
        <f>SUM(E3:E90)</f>
        <v>521751248496</v>
      </c>
      <c r="F91" s="229">
        <f>SUM(F3:F90)</f>
        <v>829219001712</v>
      </c>
    </row>
    <row r="92" spans="1:16384" ht="15.75">
      <c r="E92" s="637"/>
      <c r="F92" s="637"/>
      <c r="G92" s="637"/>
      <c r="H92" s="637"/>
      <c r="I92" s="637"/>
      <c r="J92" s="637"/>
      <c r="K92" s="637"/>
    </row>
    <row r="93" spans="1:16384" ht="15.75">
      <c r="E93" s="637"/>
      <c r="F93" s="637"/>
      <c r="G93" s="637"/>
      <c r="H93" s="637"/>
      <c r="I93" s="637"/>
      <c r="J93" s="637"/>
      <c r="K93" s="637"/>
      <c r="L93" s="637"/>
      <c r="M93" s="637"/>
    </row>
    <row r="94" spans="1:16384" ht="15.75">
      <c r="E94" s="637"/>
      <c r="F94" s="637"/>
      <c r="G94" s="637"/>
      <c r="H94" s="637"/>
      <c r="I94" s="637"/>
      <c r="J94" s="637"/>
      <c r="K94" s="637"/>
      <c r="L94" s="637"/>
      <c r="M94" s="637"/>
    </row>
    <row r="95" spans="1:16384" ht="15.75">
      <c r="E95" s="637"/>
      <c r="F95" s="637"/>
      <c r="G95" s="637"/>
      <c r="H95" s="637"/>
      <c r="I95" s="637"/>
      <c r="J95" s="637"/>
      <c r="K95" s="637"/>
      <c r="L95" s="637"/>
      <c r="M95" s="637"/>
    </row>
    <row r="96" spans="1:16384" ht="15.75">
      <c r="B96" s="27"/>
      <c r="E96" s="637"/>
      <c r="F96" s="637"/>
      <c r="G96" s="637"/>
      <c r="H96" s="637"/>
      <c r="I96" s="637"/>
      <c r="J96" s="637"/>
      <c r="K96" s="637"/>
      <c r="L96" s="637"/>
      <c r="M96" s="637"/>
    </row>
    <row r="97" spans="2:16" ht="15.75">
      <c r="B97" s="27"/>
      <c r="E97" s="637"/>
      <c r="F97" s="637"/>
      <c r="G97" s="637"/>
      <c r="H97" s="637"/>
      <c r="I97" s="637"/>
      <c r="J97" s="637"/>
      <c r="K97" s="637"/>
      <c r="L97" s="637"/>
      <c r="M97" s="637"/>
    </row>
    <row r="98" spans="2:16" ht="15.75">
      <c r="B98" s="27"/>
      <c r="E98" s="637"/>
      <c r="F98" s="637"/>
      <c r="G98" s="637"/>
      <c r="H98" s="637"/>
      <c r="I98" s="637"/>
      <c r="J98" s="637"/>
      <c r="K98" s="637"/>
      <c r="L98" s="637"/>
      <c r="M98" s="637"/>
      <c r="N98" s="637"/>
      <c r="O98" s="637"/>
      <c r="P98" s="637"/>
    </row>
    <row r="99" spans="2:16" ht="15.75">
      <c r="B99" s="27"/>
      <c r="F99" s="637"/>
      <c r="G99" s="637"/>
      <c r="H99" s="637"/>
      <c r="I99" s="637"/>
      <c r="J99" s="637"/>
      <c r="K99" s="637"/>
      <c r="L99" s="637"/>
      <c r="M99" s="637"/>
      <c r="N99" s="637"/>
      <c r="O99" s="637"/>
      <c r="P99" s="637"/>
    </row>
    <row r="100" spans="2:16" ht="15.75">
      <c r="B100" s="27"/>
      <c r="E100" s="637"/>
      <c r="F100" s="637"/>
      <c r="G100" s="637"/>
      <c r="H100" s="637"/>
      <c r="I100" s="637"/>
      <c r="J100" s="637"/>
      <c r="K100" s="637"/>
      <c r="L100" s="637"/>
      <c r="M100" s="637"/>
      <c r="N100" s="637"/>
      <c r="O100" s="637"/>
      <c r="P100" s="637"/>
    </row>
    <row r="101" spans="2:16" ht="15.75">
      <c r="B101" s="27"/>
      <c r="E101" s="637"/>
      <c r="F101" s="637"/>
      <c r="G101" s="637"/>
      <c r="H101" s="637"/>
      <c r="I101" s="637"/>
      <c r="J101" s="637"/>
      <c r="K101" s="637"/>
      <c r="L101" s="637"/>
      <c r="M101" s="637"/>
      <c r="N101" s="637"/>
    </row>
    <row r="102" spans="2:16" ht="15.75">
      <c r="B102" s="27"/>
      <c r="E102" s="637"/>
      <c r="F102" s="637"/>
      <c r="G102" s="637"/>
      <c r="H102" s="637"/>
      <c r="I102" s="637"/>
      <c r="J102" s="637"/>
      <c r="K102" s="637"/>
      <c r="L102" s="637"/>
      <c r="M102" s="637"/>
    </row>
    <row r="103" spans="2:16" ht="15.75">
      <c r="B103" s="27"/>
      <c r="E103" s="637"/>
      <c r="F103" s="637"/>
      <c r="G103" s="637"/>
      <c r="H103" s="637"/>
      <c r="I103" s="637"/>
      <c r="J103" s="637"/>
      <c r="K103" s="637"/>
      <c r="L103" s="637"/>
      <c r="M103" s="637"/>
    </row>
    <row r="104" spans="2:16" ht="15.75">
      <c r="B104" s="27"/>
      <c r="E104" s="637"/>
      <c r="F104" s="637"/>
      <c r="G104" s="637"/>
      <c r="H104" s="637"/>
      <c r="I104" s="637"/>
      <c r="J104" s="637"/>
      <c r="K104" s="637"/>
      <c r="L104" s="637"/>
      <c r="M104" s="637"/>
    </row>
    <row r="105" spans="2:16" ht="15.75">
      <c r="B105" s="27"/>
      <c r="E105" s="637"/>
      <c r="F105" s="637"/>
      <c r="G105" s="637"/>
      <c r="H105" s="637"/>
      <c r="I105" s="637"/>
      <c r="J105" s="637"/>
      <c r="K105" s="637"/>
      <c r="L105" s="637"/>
      <c r="M105" s="637"/>
    </row>
    <row r="106" spans="2:16" ht="15.75">
      <c r="B106" s="27"/>
      <c r="E106" s="637"/>
      <c r="F106" s="637"/>
      <c r="G106" s="637"/>
      <c r="H106" s="637"/>
      <c r="I106" s="637"/>
      <c r="J106" s="637"/>
      <c r="K106" s="637"/>
      <c r="L106" s="637"/>
      <c r="M106" s="637"/>
    </row>
    <row r="107" spans="2:16" ht="15.75">
      <c r="B107" s="27"/>
      <c r="E107" s="637"/>
      <c r="F107" s="637"/>
      <c r="G107" s="637"/>
      <c r="H107" s="637"/>
      <c r="I107" s="637"/>
      <c r="J107" s="637"/>
      <c r="K107" s="637"/>
      <c r="L107" s="637"/>
      <c r="M107" s="637"/>
    </row>
    <row r="108" spans="2:16" ht="15.75">
      <c r="B108" s="27"/>
      <c r="E108" s="637"/>
      <c r="F108" s="637"/>
      <c r="G108" s="637"/>
      <c r="H108" s="637"/>
      <c r="I108" s="637"/>
      <c r="J108" s="637"/>
      <c r="K108" s="637"/>
      <c r="L108" s="637"/>
      <c r="M108" s="637"/>
      <c r="N108" s="637"/>
    </row>
    <row r="109" spans="2:16" ht="15.75">
      <c r="B109" s="27"/>
      <c r="E109" s="637"/>
      <c r="F109" s="637"/>
      <c r="G109" s="637"/>
      <c r="H109" s="637"/>
      <c r="I109" s="637"/>
      <c r="J109" s="637"/>
      <c r="K109" s="637"/>
      <c r="L109" s="637"/>
      <c r="M109" s="637"/>
      <c r="N109" s="637"/>
      <c r="O109" s="637"/>
    </row>
    <row r="110" spans="2:16" ht="15.75">
      <c r="B110" s="27"/>
      <c r="E110" s="637"/>
      <c r="F110" s="637"/>
      <c r="G110" s="637"/>
      <c r="H110" s="637"/>
      <c r="I110" s="637"/>
      <c r="J110" s="637"/>
      <c r="K110" s="637"/>
      <c r="L110" s="637"/>
      <c r="M110" s="637"/>
      <c r="N110" s="637"/>
      <c r="O110" s="637"/>
    </row>
    <row r="111" spans="2:16" ht="15.75">
      <c r="B111" s="27"/>
      <c r="E111" s="637"/>
      <c r="F111" s="637"/>
      <c r="G111" s="637"/>
      <c r="H111" s="637"/>
      <c r="I111" s="637"/>
      <c r="J111" s="637"/>
      <c r="K111" s="637"/>
      <c r="L111" s="637"/>
      <c r="M111" s="637"/>
    </row>
    <row r="112" spans="2:16" ht="15.75">
      <c r="B112" s="27"/>
      <c r="E112" s="637"/>
      <c r="F112" s="637"/>
      <c r="G112" s="637"/>
      <c r="H112" s="637"/>
      <c r="I112" s="637"/>
      <c r="J112" s="637"/>
      <c r="K112" s="637"/>
      <c r="L112" s="637"/>
      <c r="M112" s="637"/>
    </row>
    <row r="113" spans="2:13" ht="15.75">
      <c r="B113" s="27"/>
      <c r="E113" s="637"/>
      <c r="F113" s="637"/>
      <c r="G113" s="637"/>
      <c r="H113" s="637"/>
      <c r="I113" s="637"/>
      <c r="J113" s="637"/>
      <c r="K113" s="637"/>
      <c r="L113" s="637"/>
      <c r="M113" s="637"/>
    </row>
    <row r="114" spans="2:13" ht="15.75">
      <c r="B114" s="27"/>
      <c r="E114" s="637"/>
      <c r="F114" s="637"/>
      <c r="G114" s="637"/>
      <c r="H114" s="637"/>
      <c r="I114" s="637"/>
      <c r="J114" s="637"/>
      <c r="K114" s="637"/>
      <c r="L114" s="637"/>
      <c r="M114" s="637"/>
    </row>
    <row r="115" spans="2:13" ht="15.75">
      <c r="B115" s="27"/>
      <c r="E115" s="637"/>
      <c r="F115" s="637"/>
      <c r="G115" s="637"/>
      <c r="H115" s="637"/>
      <c r="I115" s="637"/>
      <c r="J115" s="637"/>
      <c r="K115" s="637"/>
      <c r="L115" s="637"/>
      <c r="M115" s="637"/>
    </row>
    <row r="116" spans="2:13" ht="15.75">
      <c r="B116" s="27"/>
      <c r="E116" s="637"/>
      <c r="F116" s="637"/>
      <c r="G116" s="637"/>
      <c r="H116" s="637"/>
      <c r="I116" s="637"/>
      <c r="J116" s="637"/>
      <c r="K116" s="637"/>
      <c r="L116" s="637"/>
      <c r="M116" s="637"/>
    </row>
    <row r="117" spans="2:13" ht="15.75">
      <c r="B117" s="27"/>
      <c r="E117" s="637" t="s">
        <v>557</v>
      </c>
      <c r="F117" s="637"/>
      <c r="G117" s="637"/>
      <c r="H117" s="637"/>
      <c r="I117" s="637"/>
      <c r="J117" s="637"/>
      <c r="K117" s="637"/>
      <c r="L117" s="637"/>
      <c r="M117" s="637"/>
    </row>
    <row r="118" spans="2:13" ht="15.75">
      <c r="B118" s="27"/>
      <c r="E118" s="637" t="s">
        <v>557</v>
      </c>
      <c r="F118" s="637"/>
      <c r="G118" s="637"/>
      <c r="H118" s="637"/>
      <c r="I118" s="637"/>
      <c r="J118" s="637"/>
      <c r="K118" s="637"/>
      <c r="L118" s="637"/>
      <c r="M118" s="637"/>
    </row>
    <row r="119" spans="2:13" ht="15.75">
      <c r="B119" s="27"/>
      <c r="E119" s="637"/>
      <c r="F119" s="637"/>
      <c r="G119" s="637"/>
      <c r="H119" s="637"/>
      <c r="I119" s="637"/>
      <c r="J119" s="637"/>
      <c r="K119" s="637"/>
      <c r="L119" s="637"/>
      <c r="M119" s="637"/>
    </row>
    <row r="120" spans="2:13" ht="15.75">
      <c r="B120" s="27"/>
      <c r="E120" s="637"/>
      <c r="F120" s="637"/>
      <c r="G120" s="637"/>
      <c r="H120" s="637"/>
      <c r="I120" s="637"/>
      <c r="J120" s="637"/>
      <c r="K120" s="637"/>
      <c r="L120" s="637"/>
      <c r="M120" s="637"/>
    </row>
    <row r="121" spans="2:13" ht="15.75">
      <c r="B121" s="27"/>
      <c r="E121" s="637"/>
      <c r="F121" s="637"/>
      <c r="G121" s="637"/>
      <c r="H121" s="637"/>
      <c r="I121" s="637"/>
      <c r="J121" s="637"/>
      <c r="K121" s="637"/>
      <c r="L121" s="637"/>
      <c r="M121" s="637"/>
    </row>
    <row r="122" spans="2:13" ht="15.75">
      <c r="B122" s="27"/>
      <c r="E122" s="637"/>
      <c r="F122" s="637"/>
      <c r="G122" s="637"/>
      <c r="H122" s="637"/>
      <c r="I122" s="637"/>
      <c r="J122" s="637"/>
      <c r="K122" s="637"/>
      <c r="L122" s="637"/>
      <c r="M122" s="637"/>
    </row>
    <row r="123" spans="2:13" ht="15.75">
      <c r="B123" s="27"/>
      <c r="E123" s="637"/>
      <c r="F123" s="637"/>
      <c r="G123" s="637"/>
      <c r="H123" s="637"/>
      <c r="I123" s="637"/>
      <c r="J123" s="637"/>
      <c r="K123" s="637"/>
      <c r="L123" s="637"/>
      <c r="M123" s="637"/>
    </row>
    <row r="124" spans="2:13" ht="15.75">
      <c r="B124" s="27"/>
      <c r="E124" s="637"/>
      <c r="F124" s="637"/>
      <c r="G124" s="637"/>
      <c r="H124" s="637"/>
      <c r="I124" s="637"/>
      <c r="J124" s="637"/>
      <c r="K124" s="637"/>
      <c r="L124" s="637"/>
      <c r="M124" s="637"/>
    </row>
    <row r="125" spans="2:13" ht="15.75">
      <c r="B125" s="27"/>
      <c r="E125" s="637"/>
      <c r="F125" s="637"/>
      <c r="G125" s="637"/>
      <c r="H125" s="637"/>
      <c r="I125" s="637"/>
      <c r="J125" s="637"/>
      <c r="K125" s="637"/>
      <c r="L125" s="637"/>
      <c r="M125" s="637"/>
    </row>
    <row r="126" spans="2:13" ht="15.75">
      <c r="B126" s="27"/>
      <c r="E126" s="637"/>
      <c r="F126" s="638"/>
      <c r="G126" s="638"/>
      <c r="H126" s="637"/>
      <c r="I126" s="637"/>
      <c r="J126" s="637"/>
      <c r="K126" s="637"/>
      <c r="M126" s="637"/>
    </row>
    <row r="127" spans="2:13" ht="15.75">
      <c r="B127" s="27"/>
      <c r="E127" s="637"/>
      <c r="F127" s="637"/>
      <c r="G127" s="637"/>
      <c r="H127" s="637"/>
      <c r="I127" s="637"/>
      <c r="J127" s="637"/>
      <c r="K127" s="637"/>
      <c r="M127" s="637"/>
    </row>
    <row r="128" spans="2:13" ht="15.75">
      <c r="B128" s="27"/>
      <c r="E128" s="637"/>
      <c r="F128" s="637"/>
      <c r="G128" s="637"/>
      <c r="H128" s="637"/>
      <c r="I128" s="637"/>
      <c r="J128" s="637"/>
      <c r="K128" s="637"/>
      <c r="M128" s="637"/>
    </row>
    <row r="129" spans="2:5" ht="15.75">
      <c r="B129" s="27"/>
      <c r="E129" s="637"/>
    </row>
    <row r="130" spans="2:5" ht="15.75">
      <c r="B130" s="27"/>
      <c r="E130" s="637"/>
    </row>
  </sheetData>
  <autoFilter ref="A2:L91"/>
  <phoneticPr fontId="2" type="noConversion"/>
  <pageMargins left="0.7" right="0.7" top="0.75" bottom="0.75" header="0.3" footer="0.3"/>
  <pageSetup paperSize="9" orientation="portrait" r:id="rId1"/>
  <ignoredErrors>
    <ignoredError sqref="I51 I50 I60 I7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tabSelected="1" zoomScale="82" zoomScaleNormal="82" workbookViewId="0">
      <pane xSplit="1" ySplit="2" topLeftCell="B153" activePane="bottomRight" state="frozen"/>
      <selection activeCell="F171" sqref="F171"/>
      <selection pane="topRight" activeCell="F171" sqref="F171"/>
      <selection pane="bottomLeft" activeCell="F171" sqref="F171"/>
      <selection pane="bottomRight" activeCell="B181" sqref="B181"/>
    </sheetView>
  </sheetViews>
  <sheetFormatPr defaultRowHeight="15.75"/>
  <cols>
    <col min="1" max="1" width="7" style="52" customWidth="1"/>
    <col min="2" max="2" width="39.375" style="266" customWidth="1"/>
    <col min="3" max="3" width="11.75" style="42" customWidth="1"/>
    <col min="4" max="4" width="15.625" style="42" customWidth="1"/>
    <col min="5" max="5" width="17" style="52" customWidth="1"/>
    <col min="6" max="6" width="17" style="474" customWidth="1"/>
    <col min="7" max="7" width="18.125" style="475" customWidth="1"/>
    <col min="8" max="8" width="18.125" style="52" customWidth="1"/>
    <col min="9" max="9" width="13.125" style="466" customWidth="1"/>
    <col min="10" max="10" width="13.125" style="467" customWidth="1"/>
    <col min="11" max="11" width="13.125" style="52" customWidth="1"/>
    <col min="12" max="12" width="12.75" style="52" bestFit="1" customWidth="1"/>
    <col min="13" max="13" width="10.625" style="52" customWidth="1"/>
    <col min="14" max="14" width="21.25" style="52" bestFit="1" customWidth="1"/>
    <col min="15" max="16384" width="9" style="52"/>
  </cols>
  <sheetData>
    <row r="1" spans="1:14" ht="16.5">
      <c r="A1" s="257" t="s">
        <v>39</v>
      </c>
      <c r="B1" s="264" t="s">
        <v>375</v>
      </c>
      <c r="C1" s="258" t="s">
        <v>40</v>
      </c>
      <c r="D1" s="258"/>
      <c r="E1" s="258" t="s">
        <v>40</v>
      </c>
      <c r="F1" s="470" t="s">
        <v>448</v>
      </c>
      <c r="G1" s="471" t="s">
        <v>42</v>
      </c>
      <c r="H1" s="258" t="s">
        <v>43</v>
      </c>
      <c r="I1" s="462" t="s">
        <v>44</v>
      </c>
      <c r="J1" s="463" t="s">
        <v>45</v>
      </c>
      <c r="K1" s="258" t="s">
        <v>46</v>
      </c>
      <c r="L1" s="258"/>
      <c r="M1" s="259"/>
      <c r="N1" s="469"/>
    </row>
    <row r="2" spans="1:14" ht="32.25" thickBot="1">
      <c r="A2" s="260" t="s">
        <v>33</v>
      </c>
      <c r="B2" s="265" t="s">
        <v>0</v>
      </c>
      <c r="C2" s="261" t="s">
        <v>200</v>
      </c>
      <c r="D2" s="261" t="s">
        <v>199</v>
      </c>
      <c r="E2" s="261" t="s">
        <v>1</v>
      </c>
      <c r="F2" s="472" t="s">
        <v>447</v>
      </c>
      <c r="G2" s="617" t="s">
        <v>2</v>
      </c>
      <c r="H2" s="618" t="s">
        <v>3</v>
      </c>
      <c r="I2" s="619" t="s">
        <v>34</v>
      </c>
      <c r="J2" s="620" t="s">
        <v>35</v>
      </c>
      <c r="K2" s="618" t="s">
        <v>4</v>
      </c>
      <c r="L2" s="261" t="s">
        <v>5</v>
      </c>
      <c r="M2" s="262" t="s">
        <v>6</v>
      </c>
    </row>
    <row r="3" spans="1:14">
      <c r="A3" s="525" t="s">
        <v>282</v>
      </c>
      <c r="B3" s="671" t="s">
        <v>591</v>
      </c>
      <c r="C3" s="527" t="s">
        <v>325</v>
      </c>
      <c r="D3" s="527" t="s">
        <v>270</v>
      </c>
      <c r="E3" s="527" t="s">
        <v>317</v>
      </c>
      <c r="F3" s="527" t="s">
        <v>292</v>
      </c>
      <c r="G3" s="650">
        <v>907613021</v>
      </c>
      <c r="H3" s="650">
        <v>883230798</v>
      </c>
      <c r="I3" s="651">
        <v>-2.69</v>
      </c>
      <c r="J3" s="651">
        <v>-2.69</v>
      </c>
      <c r="K3" s="651">
        <v>1</v>
      </c>
      <c r="L3" s="528">
        <v>44354</v>
      </c>
      <c r="M3" s="529">
        <v>44530</v>
      </c>
    </row>
    <row r="4" spans="1:14">
      <c r="A4" s="530" t="s">
        <v>282</v>
      </c>
      <c r="B4" s="672" t="s">
        <v>592</v>
      </c>
      <c r="C4" s="531" t="s">
        <v>325</v>
      </c>
      <c r="D4" s="506" t="s">
        <v>270</v>
      </c>
      <c r="E4" s="531" t="s">
        <v>317</v>
      </c>
      <c r="F4" s="506" t="s">
        <v>293</v>
      </c>
      <c r="G4" s="650">
        <v>851737838</v>
      </c>
      <c r="H4" s="650">
        <v>810630142</v>
      </c>
      <c r="I4" s="651">
        <v>-4.83</v>
      </c>
      <c r="J4" s="651">
        <v>-4.83</v>
      </c>
      <c r="K4" s="651">
        <v>2</v>
      </c>
      <c r="L4" s="507">
        <v>44354</v>
      </c>
      <c r="M4" s="508">
        <f>$M$3</f>
        <v>44530</v>
      </c>
    </row>
    <row r="5" spans="1:14">
      <c r="A5" s="530" t="s">
        <v>282</v>
      </c>
      <c r="B5" s="672" t="s">
        <v>701</v>
      </c>
      <c r="C5" s="531" t="s">
        <v>325</v>
      </c>
      <c r="D5" s="506" t="s">
        <v>272</v>
      </c>
      <c r="E5" s="531" t="s">
        <v>317</v>
      </c>
      <c r="F5" s="506" t="s">
        <v>294</v>
      </c>
      <c r="G5" s="650">
        <v>1519586290</v>
      </c>
      <c r="H5" s="650">
        <v>1718812776</v>
      </c>
      <c r="I5" s="651">
        <v>-6.05</v>
      </c>
      <c r="J5" s="651">
        <v>19.43</v>
      </c>
      <c r="K5" s="652">
        <v>1</v>
      </c>
      <c r="L5" s="507">
        <v>42741</v>
      </c>
      <c r="M5" s="508">
        <f t="shared" ref="M5:M86" si="0">$M$3</f>
        <v>44530</v>
      </c>
    </row>
    <row r="6" spans="1:14">
      <c r="A6" s="530" t="s">
        <v>282</v>
      </c>
      <c r="B6" s="672" t="s">
        <v>614</v>
      </c>
      <c r="C6" s="531" t="s">
        <v>325</v>
      </c>
      <c r="D6" s="506" t="s">
        <v>272</v>
      </c>
      <c r="E6" s="506" t="s">
        <v>319</v>
      </c>
      <c r="F6" s="506" t="s">
        <v>295</v>
      </c>
      <c r="G6" s="650">
        <v>967348593</v>
      </c>
      <c r="H6" s="650">
        <v>1742104314</v>
      </c>
      <c r="I6" s="651">
        <v>12.4</v>
      </c>
      <c r="J6" s="651">
        <v>80.09</v>
      </c>
      <c r="K6" s="651">
        <v>2</v>
      </c>
      <c r="L6" s="507">
        <v>42772</v>
      </c>
      <c r="M6" s="508">
        <f t="shared" si="0"/>
        <v>44530</v>
      </c>
    </row>
    <row r="7" spans="1:14">
      <c r="A7" s="530" t="s">
        <v>282</v>
      </c>
      <c r="B7" s="672" t="s">
        <v>614</v>
      </c>
      <c r="C7" s="531" t="s">
        <v>325</v>
      </c>
      <c r="D7" s="506" t="s">
        <v>272</v>
      </c>
      <c r="E7" s="506" t="s">
        <v>319</v>
      </c>
      <c r="F7" s="506" t="s">
        <v>296</v>
      </c>
      <c r="G7" s="653">
        <v>802177668</v>
      </c>
      <c r="H7" s="650">
        <v>1484640981</v>
      </c>
      <c r="I7" s="651">
        <v>15.11</v>
      </c>
      <c r="J7" s="651">
        <v>85.08</v>
      </c>
      <c r="K7" s="651">
        <v>1</v>
      </c>
      <c r="L7" s="507">
        <v>42772</v>
      </c>
      <c r="M7" s="508">
        <f t="shared" si="0"/>
        <v>44530</v>
      </c>
    </row>
    <row r="8" spans="1:14">
      <c r="A8" s="530" t="s">
        <v>282</v>
      </c>
      <c r="B8" s="672" t="s">
        <v>702</v>
      </c>
      <c r="C8" s="506" t="s">
        <v>326</v>
      </c>
      <c r="D8" s="506" t="s">
        <v>270</v>
      </c>
      <c r="E8" s="506" t="s">
        <v>319</v>
      </c>
      <c r="F8" s="576" t="s">
        <v>297</v>
      </c>
      <c r="G8" s="603">
        <v>602621073</v>
      </c>
      <c r="H8" s="603">
        <v>709480265</v>
      </c>
      <c r="I8" s="604">
        <v>-1.56</v>
      </c>
      <c r="J8" s="604">
        <v>21.9</v>
      </c>
      <c r="K8" s="602">
        <v>1</v>
      </c>
      <c r="L8" s="507">
        <v>43056</v>
      </c>
      <c r="M8" s="577">
        <f t="shared" si="0"/>
        <v>44530</v>
      </c>
    </row>
    <row r="9" spans="1:14">
      <c r="A9" s="530" t="s">
        <v>282</v>
      </c>
      <c r="B9" s="672" t="s">
        <v>703</v>
      </c>
      <c r="C9" s="531" t="s">
        <v>325</v>
      </c>
      <c r="D9" s="506" t="s">
        <v>273</v>
      </c>
      <c r="E9" s="506" t="s">
        <v>319</v>
      </c>
      <c r="F9" s="576" t="s">
        <v>295</v>
      </c>
      <c r="G9" s="603">
        <v>735489288</v>
      </c>
      <c r="H9" s="603">
        <v>1054288108</v>
      </c>
      <c r="I9" s="604">
        <v>14.26</v>
      </c>
      <c r="J9" s="604">
        <v>56.64</v>
      </c>
      <c r="K9" s="604">
        <v>2</v>
      </c>
      <c r="L9" s="507">
        <v>43073</v>
      </c>
      <c r="M9" s="577">
        <f t="shared" si="0"/>
        <v>44530</v>
      </c>
    </row>
    <row r="10" spans="1:14">
      <c r="A10" s="530" t="s">
        <v>282</v>
      </c>
      <c r="B10" s="672" t="s">
        <v>363</v>
      </c>
      <c r="C10" s="531" t="s">
        <v>325</v>
      </c>
      <c r="D10" s="506" t="s">
        <v>273</v>
      </c>
      <c r="E10" s="506" t="s">
        <v>319</v>
      </c>
      <c r="F10" s="576" t="s">
        <v>298</v>
      </c>
      <c r="G10" s="603">
        <v>928826441</v>
      </c>
      <c r="H10" s="603">
        <v>1358609980</v>
      </c>
      <c r="I10" s="604">
        <v>14.21</v>
      </c>
      <c r="J10" s="604">
        <v>56.87</v>
      </c>
      <c r="K10" s="604">
        <v>1</v>
      </c>
      <c r="L10" s="507">
        <v>43073</v>
      </c>
      <c r="M10" s="577">
        <f t="shared" si="0"/>
        <v>44530</v>
      </c>
    </row>
    <row r="11" spans="1:14">
      <c r="A11" s="530" t="s">
        <v>282</v>
      </c>
      <c r="B11" s="672" t="s">
        <v>593</v>
      </c>
      <c r="C11" s="506" t="s">
        <v>327</v>
      </c>
      <c r="D11" s="506" t="s">
        <v>270</v>
      </c>
      <c r="E11" s="506" t="s">
        <v>319</v>
      </c>
      <c r="F11" s="576" t="s">
        <v>299</v>
      </c>
      <c r="G11" s="603">
        <v>657229489</v>
      </c>
      <c r="H11" s="603">
        <v>776401079</v>
      </c>
      <c r="I11" s="604">
        <v>-8.0399999999999991</v>
      </c>
      <c r="J11" s="604">
        <v>15.18</v>
      </c>
      <c r="K11" s="602">
        <v>1</v>
      </c>
      <c r="L11" s="507">
        <v>43339</v>
      </c>
      <c r="M11" s="577">
        <f t="shared" si="0"/>
        <v>44530</v>
      </c>
    </row>
    <row r="12" spans="1:14">
      <c r="A12" s="530" t="s">
        <v>282</v>
      </c>
      <c r="B12" s="672" t="s">
        <v>615</v>
      </c>
      <c r="C12" s="531" t="s">
        <v>325</v>
      </c>
      <c r="D12" s="506" t="s">
        <v>273</v>
      </c>
      <c r="E12" s="506" t="s">
        <v>319</v>
      </c>
      <c r="F12" s="576" t="s">
        <v>298</v>
      </c>
      <c r="G12" s="603">
        <v>934565605</v>
      </c>
      <c r="H12" s="603">
        <v>920985789</v>
      </c>
      <c r="I12" s="604">
        <v>-1.45</v>
      </c>
      <c r="J12" s="604">
        <v>-1.45</v>
      </c>
      <c r="K12" s="604">
        <v>1</v>
      </c>
      <c r="L12" s="507">
        <v>44378</v>
      </c>
      <c r="M12" s="577">
        <f t="shared" si="0"/>
        <v>44530</v>
      </c>
    </row>
    <row r="13" spans="1:14">
      <c r="A13" s="530" t="s">
        <v>282</v>
      </c>
      <c r="B13" s="672" t="s">
        <v>615</v>
      </c>
      <c r="C13" s="531" t="s">
        <v>325</v>
      </c>
      <c r="D13" s="506" t="s">
        <v>273</v>
      </c>
      <c r="E13" s="506" t="s">
        <v>319</v>
      </c>
      <c r="F13" s="576" t="s">
        <v>295</v>
      </c>
      <c r="G13" s="603">
        <v>939726931</v>
      </c>
      <c r="H13" s="603">
        <v>924750738</v>
      </c>
      <c r="I13" s="604">
        <v>-1.59</v>
      </c>
      <c r="J13" s="604">
        <v>-1.59</v>
      </c>
      <c r="K13" s="604">
        <v>2</v>
      </c>
      <c r="L13" s="507">
        <v>44378</v>
      </c>
      <c r="M13" s="577">
        <f t="shared" si="0"/>
        <v>44530</v>
      </c>
    </row>
    <row r="14" spans="1:14">
      <c r="A14" s="530" t="s">
        <v>282</v>
      </c>
      <c r="B14" s="672" t="s">
        <v>376</v>
      </c>
      <c r="C14" s="531" t="s">
        <v>325</v>
      </c>
      <c r="D14" s="506" t="s">
        <v>270</v>
      </c>
      <c r="E14" s="506" t="s">
        <v>320</v>
      </c>
      <c r="F14" s="506" t="s">
        <v>300</v>
      </c>
      <c r="G14" s="650">
        <v>1601936411</v>
      </c>
      <c r="H14" s="650">
        <v>2219790218</v>
      </c>
      <c r="I14" s="651">
        <v>16.850000000000001</v>
      </c>
      <c r="J14" s="651">
        <v>51.46</v>
      </c>
      <c r="K14" s="651">
        <v>1</v>
      </c>
      <c r="L14" s="507">
        <v>42800</v>
      </c>
      <c r="M14" s="508">
        <f t="shared" si="0"/>
        <v>44530</v>
      </c>
    </row>
    <row r="15" spans="1:14">
      <c r="A15" s="530" t="s">
        <v>282</v>
      </c>
      <c r="B15" s="672" t="s">
        <v>376</v>
      </c>
      <c r="C15" s="531" t="s">
        <v>325</v>
      </c>
      <c r="D15" s="506" t="s">
        <v>270</v>
      </c>
      <c r="E15" s="506" t="s">
        <v>320</v>
      </c>
      <c r="F15" s="506" t="s">
        <v>297</v>
      </c>
      <c r="G15" s="650">
        <v>1164104927</v>
      </c>
      <c r="H15" s="650">
        <v>1513312324</v>
      </c>
      <c r="I15" s="651">
        <v>16.68</v>
      </c>
      <c r="J15" s="651">
        <v>32.24</v>
      </c>
      <c r="K15" s="651">
        <v>2</v>
      </c>
      <c r="L15" s="507">
        <v>42800</v>
      </c>
      <c r="M15" s="508">
        <f t="shared" si="0"/>
        <v>44530</v>
      </c>
    </row>
    <row r="16" spans="1:14">
      <c r="A16" s="530" t="s">
        <v>282</v>
      </c>
      <c r="B16" s="672" t="s">
        <v>377</v>
      </c>
      <c r="C16" s="506" t="s">
        <v>327</v>
      </c>
      <c r="D16" s="506" t="s">
        <v>270</v>
      </c>
      <c r="E16" s="506" t="s">
        <v>316</v>
      </c>
      <c r="F16" s="576" t="s">
        <v>274</v>
      </c>
      <c r="G16" s="603">
        <v>354453121</v>
      </c>
      <c r="H16" s="603">
        <v>394487080</v>
      </c>
      <c r="I16" s="604">
        <v>-6.08</v>
      </c>
      <c r="J16" s="604">
        <v>8.5299999999999994</v>
      </c>
      <c r="K16" s="604">
        <v>2</v>
      </c>
      <c r="L16" s="507">
        <v>42947</v>
      </c>
      <c r="M16" s="577">
        <f t="shared" si="0"/>
        <v>44530</v>
      </c>
    </row>
    <row r="17" spans="1:13">
      <c r="A17" s="530" t="s">
        <v>282</v>
      </c>
      <c r="B17" s="672" t="s">
        <v>377</v>
      </c>
      <c r="C17" s="506" t="s">
        <v>327</v>
      </c>
      <c r="D17" s="506" t="s">
        <v>270</v>
      </c>
      <c r="E17" s="506" t="s">
        <v>316</v>
      </c>
      <c r="F17" s="576" t="s">
        <v>275</v>
      </c>
      <c r="G17" s="603">
        <v>534291634</v>
      </c>
      <c r="H17" s="603">
        <v>598413179</v>
      </c>
      <c r="I17" s="604">
        <v>-6.99</v>
      </c>
      <c r="J17" s="604">
        <v>14.92</v>
      </c>
      <c r="K17" s="604">
        <v>1</v>
      </c>
      <c r="L17" s="507">
        <v>42947</v>
      </c>
      <c r="M17" s="577">
        <f t="shared" si="0"/>
        <v>44530</v>
      </c>
    </row>
    <row r="18" spans="1:13">
      <c r="A18" s="530" t="s">
        <v>282</v>
      </c>
      <c r="B18" s="672" t="s">
        <v>378</v>
      </c>
      <c r="C18" s="531" t="s">
        <v>325</v>
      </c>
      <c r="D18" s="506" t="s">
        <v>273</v>
      </c>
      <c r="E18" s="506" t="s">
        <v>319</v>
      </c>
      <c r="F18" s="506" t="s">
        <v>298</v>
      </c>
      <c r="G18" s="650">
        <v>798231848</v>
      </c>
      <c r="H18" s="650">
        <v>966115387</v>
      </c>
      <c r="I18" s="651">
        <v>5.25</v>
      </c>
      <c r="J18" s="651">
        <v>21.2</v>
      </c>
      <c r="K18" s="651">
        <v>2</v>
      </c>
      <c r="L18" s="507">
        <v>43208</v>
      </c>
      <c r="M18" s="508">
        <f t="shared" si="0"/>
        <v>44530</v>
      </c>
    </row>
    <row r="19" spans="1:13">
      <c r="A19" s="530" t="s">
        <v>282</v>
      </c>
      <c r="B19" s="672" t="s">
        <v>378</v>
      </c>
      <c r="C19" s="531" t="s">
        <v>325</v>
      </c>
      <c r="D19" s="506" t="s">
        <v>273</v>
      </c>
      <c r="E19" s="506" t="s">
        <v>319</v>
      </c>
      <c r="F19" s="576" t="s">
        <v>295</v>
      </c>
      <c r="G19" s="603">
        <v>794293722</v>
      </c>
      <c r="H19" s="603">
        <v>963356002</v>
      </c>
      <c r="I19" s="604">
        <v>5.4</v>
      </c>
      <c r="J19" s="604">
        <v>21.44</v>
      </c>
      <c r="K19" s="604">
        <v>1</v>
      </c>
      <c r="L19" s="507">
        <v>43208</v>
      </c>
      <c r="M19" s="577">
        <f t="shared" si="0"/>
        <v>44530</v>
      </c>
    </row>
    <row r="20" spans="1:13">
      <c r="A20" s="530" t="s">
        <v>282</v>
      </c>
      <c r="B20" s="672" t="s">
        <v>594</v>
      </c>
      <c r="C20" s="531" t="s">
        <v>325</v>
      </c>
      <c r="D20" s="506" t="s">
        <v>272</v>
      </c>
      <c r="E20" s="506" t="s">
        <v>319</v>
      </c>
      <c r="F20" s="506" t="s">
        <v>299</v>
      </c>
      <c r="G20" s="650">
        <v>1056315337</v>
      </c>
      <c r="H20" s="650">
        <v>1549939078</v>
      </c>
      <c r="I20" s="651">
        <v>8.07</v>
      </c>
      <c r="J20" s="651">
        <v>59.54</v>
      </c>
      <c r="K20" s="651">
        <v>1</v>
      </c>
      <c r="L20" s="507">
        <v>43487</v>
      </c>
      <c r="M20" s="508">
        <f t="shared" si="0"/>
        <v>44530</v>
      </c>
    </row>
    <row r="21" spans="1:13">
      <c r="A21" s="530" t="s">
        <v>282</v>
      </c>
      <c r="B21" s="672" t="s">
        <v>600</v>
      </c>
      <c r="C21" s="531" t="s">
        <v>325</v>
      </c>
      <c r="D21" s="506" t="s">
        <v>272</v>
      </c>
      <c r="E21" s="506" t="s">
        <v>319</v>
      </c>
      <c r="F21" s="576" t="s">
        <v>276</v>
      </c>
      <c r="G21" s="603">
        <v>603318800</v>
      </c>
      <c r="H21" s="603">
        <v>786134417</v>
      </c>
      <c r="I21" s="604">
        <v>9.56</v>
      </c>
      <c r="J21" s="604">
        <v>30.3</v>
      </c>
      <c r="K21" s="604">
        <v>3</v>
      </c>
      <c r="L21" s="507">
        <v>43487</v>
      </c>
      <c r="M21" s="577">
        <f t="shared" si="0"/>
        <v>44530</v>
      </c>
    </row>
    <row r="22" spans="1:13">
      <c r="A22" s="530" t="s">
        <v>282</v>
      </c>
      <c r="B22" s="672" t="s">
        <v>600</v>
      </c>
      <c r="C22" s="531" t="s">
        <v>325</v>
      </c>
      <c r="D22" s="506" t="s">
        <v>272</v>
      </c>
      <c r="E22" s="506" t="s">
        <v>319</v>
      </c>
      <c r="F22" s="576" t="s">
        <v>301</v>
      </c>
      <c r="G22" s="603">
        <v>831647315</v>
      </c>
      <c r="H22" s="603">
        <v>1126751042</v>
      </c>
      <c r="I22" s="604">
        <v>8.57</v>
      </c>
      <c r="J22" s="604">
        <v>41.25</v>
      </c>
      <c r="K22" s="604">
        <v>2</v>
      </c>
      <c r="L22" s="507">
        <v>43487</v>
      </c>
      <c r="M22" s="577">
        <f t="shared" si="0"/>
        <v>44530</v>
      </c>
    </row>
    <row r="23" spans="1:13">
      <c r="A23" s="530" t="s">
        <v>282</v>
      </c>
      <c r="B23" s="672" t="s">
        <v>595</v>
      </c>
      <c r="C23" s="531" t="s">
        <v>325</v>
      </c>
      <c r="D23" s="506" t="s">
        <v>270</v>
      </c>
      <c r="E23" s="506" t="s">
        <v>316</v>
      </c>
      <c r="F23" s="603" t="s">
        <v>277</v>
      </c>
      <c r="G23" s="603">
        <v>586338464</v>
      </c>
      <c r="H23" s="603">
        <v>703078557</v>
      </c>
      <c r="I23" s="604">
        <v>-2.09</v>
      </c>
      <c r="J23" s="604">
        <v>21.49</v>
      </c>
      <c r="K23" s="604">
        <v>1</v>
      </c>
      <c r="L23" s="507">
        <v>43580</v>
      </c>
      <c r="M23" s="577">
        <f t="shared" si="0"/>
        <v>44530</v>
      </c>
    </row>
    <row r="24" spans="1:13">
      <c r="A24" s="530" t="s">
        <v>282</v>
      </c>
      <c r="B24" s="672" t="s">
        <v>601</v>
      </c>
      <c r="C24" s="531" t="s">
        <v>325</v>
      </c>
      <c r="D24" s="506" t="s">
        <v>270</v>
      </c>
      <c r="E24" s="506" t="s">
        <v>316</v>
      </c>
      <c r="F24" s="603" t="s">
        <v>295</v>
      </c>
      <c r="G24" s="603">
        <v>687231657</v>
      </c>
      <c r="H24" s="603">
        <v>760406488</v>
      </c>
      <c r="I24" s="604">
        <v>-3.73</v>
      </c>
      <c r="J24" s="604">
        <v>13.84</v>
      </c>
      <c r="K24" s="604">
        <v>3</v>
      </c>
      <c r="L24" s="507">
        <v>43580</v>
      </c>
      <c r="M24" s="577">
        <f>$M$3</f>
        <v>44530</v>
      </c>
    </row>
    <row r="25" spans="1:13">
      <c r="A25" s="530" t="s">
        <v>282</v>
      </c>
      <c r="B25" s="672" t="s">
        <v>601</v>
      </c>
      <c r="C25" s="531" t="s">
        <v>325</v>
      </c>
      <c r="D25" s="506" t="s">
        <v>270</v>
      </c>
      <c r="E25" s="506" t="s">
        <v>316</v>
      </c>
      <c r="F25" s="603" t="s">
        <v>624</v>
      </c>
      <c r="G25" s="603">
        <v>692703100</v>
      </c>
      <c r="H25" s="603">
        <v>781330143</v>
      </c>
      <c r="I25" s="604">
        <v>-3.69</v>
      </c>
      <c r="J25" s="604">
        <v>16.14</v>
      </c>
      <c r="K25" s="604">
        <v>2</v>
      </c>
      <c r="L25" s="507">
        <v>43580</v>
      </c>
      <c r="M25" s="577">
        <f t="shared" si="0"/>
        <v>44530</v>
      </c>
    </row>
    <row r="26" spans="1:13">
      <c r="A26" s="530" t="s">
        <v>282</v>
      </c>
      <c r="B26" s="673" t="s">
        <v>563</v>
      </c>
      <c r="C26" s="531" t="s">
        <v>325</v>
      </c>
      <c r="D26" s="506" t="s">
        <v>273</v>
      </c>
      <c r="E26" s="506" t="s">
        <v>319</v>
      </c>
      <c r="F26" s="576" t="s">
        <v>314</v>
      </c>
      <c r="G26" s="603">
        <v>1396617127</v>
      </c>
      <c r="H26" s="603">
        <v>1872943407</v>
      </c>
      <c r="I26" s="604">
        <v>18.75</v>
      </c>
      <c r="J26" s="604">
        <v>35.1</v>
      </c>
      <c r="K26" s="604">
        <v>2</v>
      </c>
      <c r="L26" s="507">
        <v>44054</v>
      </c>
      <c r="M26" s="577">
        <f t="shared" si="0"/>
        <v>44530</v>
      </c>
    </row>
    <row r="27" spans="1:13">
      <c r="A27" s="530" t="s">
        <v>282</v>
      </c>
      <c r="B27" s="673" t="s">
        <v>563</v>
      </c>
      <c r="C27" s="531" t="s">
        <v>325</v>
      </c>
      <c r="D27" s="506" t="s">
        <v>273</v>
      </c>
      <c r="E27" s="506" t="s">
        <v>319</v>
      </c>
      <c r="F27" s="576" t="s">
        <v>278</v>
      </c>
      <c r="G27" s="603">
        <v>1395083447</v>
      </c>
      <c r="H27" s="603">
        <v>1866185191</v>
      </c>
      <c r="I27" s="604">
        <v>18.48</v>
      </c>
      <c r="J27" s="604">
        <v>34.76</v>
      </c>
      <c r="K27" s="604">
        <v>3</v>
      </c>
      <c r="L27" s="507">
        <v>44054</v>
      </c>
      <c r="M27" s="577">
        <f t="shared" si="0"/>
        <v>44530</v>
      </c>
    </row>
    <row r="28" spans="1:13">
      <c r="A28" s="530" t="s">
        <v>282</v>
      </c>
      <c r="B28" s="673" t="s">
        <v>563</v>
      </c>
      <c r="C28" s="531" t="s">
        <v>325</v>
      </c>
      <c r="D28" s="506" t="s">
        <v>273</v>
      </c>
      <c r="E28" s="506" t="s">
        <v>319</v>
      </c>
      <c r="F28" s="576" t="s">
        <v>334</v>
      </c>
      <c r="G28" s="603">
        <v>1395075832</v>
      </c>
      <c r="H28" s="603">
        <v>1873364825</v>
      </c>
      <c r="I28" s="604">
        <v>18.93</v>
      </c>
      <c r="J28" s="604">
        <v>35.270000000000003</v>
      </c>
      <c r="K28" s="604">
        <v>1</v>
      </c>
      <c r="L28" s="507">
        <v>44054</v>
      </c>
      <c r="M28" s="577">
        <f t="shared" si="0"/>
        <v>44530</v>
      </c>
    </row>
    <row r="29" spans="1:13">
      <c r="A29" s="530" t="s">
        <v>282</v>
      </c>
      <c r="B29" s="672" t="s">
        <v>596</v>
      </c>
      <c r="C29" s="531" t="s">
        <v>325</v>
      </c>
      <c r="D29" s="506" t="s">
        <v>270</v>
      </c>
      <c r="E29" s="506" t="s">
        <v>320</v>
      </c>
      <c r="F29" s="506" t="s">
        <v>305</v>
      </c>
      <c r="G29" s="650">
        <v>1437520518</v>
      </c>
      <c r="H29" s="650">
        <v>1612101395</v>
      </c>
      <c r="I29" s="651">
        <v>4.6100000000000003</v>
      </c>
      <c r="J29" s="651">
        <v>12.14</v>
      </c>
      <c r="K29" s="651">
        <v>2</v>
      </c>
      <c r="L29" s="507">
        <v>44099</v>
      </c>
      <c r="M29" s="508">
        <f t="shared" si="0"/>
        <v>44530</v>
      </c>
    </row>
    <row r="30" spans="1:13">
      <c r="A30" s="530" t="s">
        <v>282</v>
      </c>
      <c r="B30" s="672" t="s">
        <v>602</v>
      </c>
      <c r="C30" s="531" t="s">
        <v>325</v>
      </c>
      <c r="D30" s="506" t="s">
        <v>270</v>
      </c>
      <c r="E30" s="506" t="s">
        <v>320</v>
      </c>
      <c r="F30" s="506" t="s">
        <v>279</v>
      </c>
      <c r="G30" s="650">
        <v>926848763</v>
      </c>
      <c r="H30" s="650">
        <v>1131860064</v>
      </c>
      <c r="I30" s="651">
        <v>12.55</v>
      </c>
      <c r="J30" s="651">
        <v>22.12</v>
      </c>
      <c r="K30" s="651">
        <v>1</v>
      </c>
      <c r="L30" s="507">
        <v>44099</v>
      </c>
      <c r="M30" s="508">
        <f t="shared" si="0"/>
        <v>44530</v>
      </c>
    </row>
    <row r="31" spans="1:13">
      <c r="A31" s="530" t="s">
        <v>282</v>
      </c>
      <c r="B31" s="672" t="s">
        <v>597</v>
      </c>
      <c r="C31" s="531" t="s">
        <v>325</v>
      </c>
      <c r="D31" s="506" t="s">
        <v>272</v>
      </c>
      <c r="E31" s="506" t="s">
        <v>316</v>
      </c>
      <c r="F31" s="506" t="s">
        <v>280</v>
      </c>
      <c r="G31" s="650">
        <v>641176083</v>
      </c>
      <c r="H31" s="650">
        <v>637741341</v>
      </c>
      <c r="I31" s="651">
        <v>-5.36</v>
      </c>
      <c r="J31" s="651">
        <v>-0.54</v>
      </c>
      <c r="K31" s="651">
        <v>1</v>
      </c>
      <c r="L31" s="507">
        <v>44148</v>
      </c>
      <c r="M31" s="508">
        <f t="shared" si="0"/>
        <v>44530</v>
      </c>
    </row>
    <row r="32" spans="1:13">
      <c r="A32" s="530" t="s">
        <v>282</v>
      </c>
      <c r="B32" s="672" t="s">
        <v>603</v>
      </c>
      <c r="C32" s="531" t="s">
        <v>325</v>
      </c>
      <c r="D32" s="506" t="s">
        <v>272</v>
      </c>
      <c r="E32" s="506" t="s">
        <v>316</v>
      </c>
      <c r="F32" s="576" t="s">
        <v>624</v>
      </c>
      <c r="G32" s="603">
        <v>371104127</v>
      </c>
      <c r="H32" s="603">
        <v>351933711</v>
      </c>
      <c r="I32" s="604">
        <v>-8.68</v>
      </c>
      <c r="J32" s="604">
        <v>-5.17</v>
      </c>
      <c r="K32" s="604">
        <v>2</v>
      </c>
      <c r="L32" s="507">
        <v>44148</v>
      </c>
      <c r="M32" s="577">
        <f t="shared" si="0"/>
        <v>44530</v>
      </c>
    </row>
    <row r="33" spans="1:13">
      <c r="A33" s="530" t="s">
        <v>282</v>
      </c>
      <c r="B33" s="672" t="s">
        <v>616</v>
      </c>
      <c r="C33" s="531" t="s">
        <v>325</v>
      </c>
      <c r="D33" s="506" t="s">
        <v>270</v>
      </c>
      <c r="E33" s="506" t="s">
        <v>321</v>
      </c>
      <c r="F33" s="576" t="s">
        <v>306</v>
      </c>
      <c r="G33" s="603">
        <v>478698278</v>
      </c>
      <c r="H33" s="603">
        <v>489410612</v>
      </c>
      <c r="I33" s="604">
        <v>2.2400000000000002</v>
      </c>
      <c r="J33" s="604">
        <v>2.2400000000000002</v>
      </c>
      <c r="K33" s="604">
        <v>2</v>
      </c>
      <c r="L33" s="507">
        <v>44397</v>
      </c>
      <c r="M33" s="577">
        <f t="shared" si="0"/>
        <v>44530</v>
      </c>
    </row>
    <row r="34" spans="1:13">
      <c r="A34" s="530" t="s">
        <v>282</v>
      </c>
      <c r="B34" s="672" t="s">
        <v>616</v>
      </c>
      <c r="C34" s="531" t="s">
        <v>325</v>
      </c>
      <c r="D34" s="506" t="s">
        <v>270</v>
      </c>
      <c r="E34" s="506" t="s">
        <v>321</v>
      </c>
      <c r="F34" s="473" t="s">
        <v>208</v>
      </c>
      <c r="G34" s="603">
        <v>1645715430</v>
      </c>
      <c r="H34" s="603">
        <v>1683387423</v>
      </c>
      <c r="I34" s="604">
        <v>2.29</v>
      </c>
      <c r="J34" s="604">
        <v>2.29</v>
      </c>
      <c r="K34" s="604">
        <v>1</v>
      </c>
      <c r="L34" s="507">
        <v>44397</v>
      </c>
      <c r="M34" s="577">
        <f t="shared" si="0"/>
        <v>44530</v>
      </c>
    </row>
    <row r="35" spans="1:13">
      <c r="A35" s="530" t="s">
        <v>282</v>
      </c>
      <c r="B35" s="672" t="s">
        <v>616</v>
      </c>
      <c r="C35" s="531" t="s">
        <v>325</v>
      </c>
      <c r="D35" s="506" t="s">
        <v>270</v>
      </c>
      <c r="E35" s="506" t="s">
        <v>321</v>
      </c>
      <c r="F35" s="576" t="s">
        <v>574</v>
      </c>
      <c r="G35" s="603">
        <v>925711371</v>
      </c>
      <c r="H35" s="603">
        <v>911861137</v>
      </c>
      <c r="I35" s="604">
        <v>-1.5</v>
      </c>
      <c r="J35" s="604">
        <v>-1.5</v>
      </c>
      <c r="K35" s="604">
        <v>4</v>
      </c>
      <c r="L35" s="507">
        <v>44397</v>
      </c>
      <c r="M35" s="577">
        <f t="shared" si="0"/>
        <v>44530</v>
      </c>
    </row>
    <row r="36" spans="1:13">
      <c r="A36" s="530" t="s">
        <v>282</v>
      </c>
      <c r="B36" s="672" t="s">
        <v>616</v>
      </c>
      <c r="C36" s="531" t="s">
        <v>325</v>
      </c>
      <c r="D36" s="506" t="s">
        <v>270</v>
      </c>
      <c r="E36" s="506" t="s">
        <v>321</v>
      </c>
      <c r="F36" s="576" t="s">
        <v>307</v>
      </c>
      <c r="G36" s="603">
        <v>765326657</v>
      </c>
      <c r="H36" s="603">
        <v>773129292</v>
      </c>
      <c r="I36" s="604">
        <v>1.02</v>
      </c>
      <c r="J36" s="604">
        <v>1.02</v>
      </c>
      <c r="K36" s="604">
        <v>3</v>
      </c>
      <c r="L36" s="507">
        <v>44397</v>
      </c>
      <c r="M36" s="577">
        <f t="shared" si="0"/>
        <v>44530</v>
      </c>
    </row>
    <row r="37" spans="1:13">
      <c r="A37" s="530" t="s">
        <v>282</v>
      </c>
      <c r="B37" s="672" t="s">
        <v>619</v>
      </c>
      <c r="C37" s="506" t="s">
        <v>328</v>
      </c>
      <c r="D37" s="506" t="s">
        <v>271</v>
      </c>
      <c r="E37" s="506" t="s">
        <v>319</v>
      </c>
      <c r="F37" s="576" t="s">
        <v>295</v>
      </c>
      <c r="G37" s="603">
        <v>949175052</v>
      </c>
      <c r="H37" s="603">
        <v>927157080</v>
      </c>
      <c r="I37" s="604">
        <v>-2.3199999999999998</v>
      </c>
      <c r="J37" s="604">
        <v>-2.3199999999999998</v>
      </c>
      <c r="K37" s="604">
        <v>1</v>
      </c>
      <c r="L37" s="507">
        <v>44432</v>
      </c>
      <c r="M37" s="577">
        <f t="shared" si="0"/>
        <v>44530</v>
      </c>
    </row>
    <row r="38" spans="1:13">
      <c r="A38" s="530" t="s">
        <v>282</v>
      </c>
      <c r="B38" s="672" t="s">
        <v>379</v>
      </c>
      <c r="C38" s="531" t="s">
        <v>325</v>
      </c>
      <c r="D38" s="506" t="s">
        <v>273</v>
      </c>
      <c r="E38" s="506" t="s">
        <v>319</v>
      </c>
      <c r="F38" s="506" t="s">
        <v>295</v>
      </c>
      <c r="G38" s="650">
        <v>400000000</v>
      </c>
      <c r="H38" s="650">
        <v>559833753</v>
      </c>
      <c r="I38" s="651">
        <v>11.96</v>
      </c>
      <c r="J38" s="651">
        <v>59.26</v>
      </c>
      <c r="K38" s="651">
        <v>4</v>
      </c>
      <c r="L38" s="507">
        <v>42908</v>
      </c>
      <c r="M38" s="508">
        <f t="shared" si="0"/>
        <v>44530</v>
      </c>
    </row>
    <row r="39" spans="1:13">
      <c r="A39" s="530" t="s">
        <v>282</v>
      </c>
      <c r="B39" s="672" t="s">
        <v>379</v>
      </c>
      <c r="C39" s="531" t="s">
        <v>325</v>
      </c>
      <c r="D39" s="506" t="s">
        <v>273</v>
      </c>
      <c r="E39" s="506" t="s">
        <v>319</v>
      </c>
      <c r="F39" s="576" t="s">
        <v>574</v>
      </c>
      <c r="G39" s="603">
        <v>470000000</v>
      </c>
      <c r="H39" s="603">
        <v>650399957</v>
      </c>
      <c r="I39" s="604">
        <v>12.01</v>
      </c>
      <c r="J39" s="604">
        <v>59.84</v>
      </c>
      <c r="K39" s="604">
        <v>3</v>
      </c>
      <c r="L39" s="507">
        <v>42908</v>
      </c>
      <c r="M39" s="577">
        <f t="shared" si="0"/>
        <v>44530</v>
      </c>
    </row>
    <row r="40" spans="1:13">
      <c r="A40" s="530" t="s">
        <v>282</v>
      </c>
      <c r="B40" s="672" t="s">
        <v>379</v>
      </c>
      <c r="C40" s="531" t="s">
        <v>325</v>
      </c>
      <c r="D40" s="506" t="s">
        <v>273</v>
      </c>
      <c r="E40" s="506" t="s">
        <v>319</v>
      </c>
      <c r="F40" s="576" t="s">
        <v>298</v>
      </c>
      <c r="G40" s="603">
        <v>470000000</v>
      </c>
      <c r="H40" s="603">
        <v>650315573</v>
      </c>
      <c r="I40" s="604">
        <v>11.64</v>
      </c>
      <c r="J40" s="604">
        <v>59.88</v>
      </c>
      <c r="K40" s="604">
        <v>2</v>
      </c>
      <c r="L40" s="507">
        <v>42908</v>
      </c>
      <c r="M40" s="577">
        <f t="shared" si="0"/>
        <v>44530</v>
      </c>
    </row>
    <row r="41" spans="1:13">
      <c r="A41" s="530" t="s">
        <v>282</v>
      </c>
      <c r="B41" s="672" t="s">
        <v>379</v>
      </c>
      <c r="C41" s="531" t="s">
        <v>325</v>
      </c>
      <c r="D41" s="506" t="s">
        <v>273</v>
      </c>
      <c r="E41" s="506" t="s">
        <v>319</v>
      </c>
      <c r="F41" s="576" t="s">
        <v>314</v>
      </c>
      <c r="G41" s="603">
        <v>470000000</v>
      </c>
      <c r="H41" s="603">
        <v>651890371</v>
      </c>
      <c r="I41" s="604">
        <v>12.09</v>
      </c>
      <c r="J41" s="604">
        <v>60.26</v>
      </c>
      <c r="K41" s="604">
        <v>1</v>
      </c>
      <c r="L41" s="507">
        <v>42908</v>
      </c>
      <c r="M41" s="577">
        <f t="shared" si="0"/>
        <v>44530</v>
      </c>
    </row>
    <row r="42" spans="1:13" s="398" customFormat="1">
      <c r="A42" s="267" t="s">
        <v>282</v>
      </c>
      <c r="B42" s="674" t="s">
        <v>380</v>
      </c>
      <c r="C42" s="271" t="s">
        <v>325</v>
      </c>
      <c r="D42" s="269" t="s">
        <v>323</v>
      </c>
      <c r="E42" s="269" t="s">
        <v>316</v>
      </c>
      <c r="F42" s="612" t="s">
        <v>499</v>
      </c>
      <c r="G42" s="610">
        <v>400000000</v>
      </c>
      <c r="H42" s="610">
        <v>447042998</v>
      </c>
      <c r="I42" s="611">
        <v>-0.14000000000000001</v>
      </c>
      <c r="J42" s="611">
        <v>11.91</v>
      </c>
      <c r="K42" s="611">
        <v>3</v>
      </c>
      <c r="L42" s="270">
        <v>42941</v>
      </c>
      <c r="M42" s="613">
        <f t="shared" si="0"/>
        <v>44530</v>
      </c>
    </row>
    <row r="43" spans="1:13">
      <c r="A43" s="530" t="s">
        <v>282</v>
      </c>
      <c r="B43" s="672" t="s">
        <v>380</v>
      </c>
      <c r="C43" s="531" t="s">
        <v>325</v>
      </c>
      <c r="D43" s="506" t="s">
        <v>323</v>
      </c>
      <c r="E43" s="506" t="s">
        <v>316</v>
      </c>
      <c r="F43" s="506" t="s">
        <v>309</v>
      </c>
      <c r="G43" s="650">
        <v>1000000000</v>
      </c>
      <c r="H43" s="650">
        <v>1125781378</v>
      </c>
      <c r="I43" s="651">
        <v>-2.68</v>
      </c>
      <c r="J43" s="651">
        <v>16.29</v>
      </c>
      <c r="K43" s="651">
        <v>1</v>
      </c>
      <c r="L43" s="507">
        <v>42941</v>
      </c>
      <c r="M43" s="508">
        <f t="shared" si="0"/>
        <v>44530</v>
      </c>
    </row>
    <row r="44" spans="1:13">
      <c r="A44" s="530" t="s">
        <v>282</v>
      </c>
      <c r="B44" s="672" t="s">
        <v>380</v>
      </c>
      <c r="C44" s="506" t="s">
        <v>324</v>
      </c>
      <c r="D44" s="506" t="s">
        <v>323</v>
      </c>
      <c r="E44" s="506" t="s">
        <v>316</v>
      </c>
      <c r="F44" s="576" t="s">
        <v>287</v>
      </c>
      <c r="G44" s="603">
        <v>400000000</v>
      </c>
      <c r="H44" s="603">
        <v>426956930</v>
      </c>
      <c r="I44" s="604">
        <v>-0.16</v>
      </c>
      <c r="J44" s="604">
        <v>7.33</v>
      </c>
      <c r="K44" s="604">
        <v>4</v>
      </c>
      <c r="L44" s="507">
        <v>42941</v>
      </c>
      <c r="M44" s="577">
        <f t="shared" si="0"/>
        <v>44530</v>
      </c>
    </row>
    <row r="45" spans="1:13">
      <c r="A45" s="534" t="s">
        <v>282</v>
      </c>
      <c r="B45" s="675" t="s">
        <v>364</v>
      </c>
      <c r="C45" s="536" t="s">
        <v>324</v>
      </c>
      <c r="D45" s="536" t="s">
        <v>322</v>
      </c>
      <c r="E45" s="536" t="s">
        <v>316</v>
      </c>
      <c r="F45" s="536" t="s">
        <v>281</v>
      </c>
      <c r="G45" s="650">
        <v>900000000</v>
      </c>
      <c r="H45" s="650">
        <v>990318935</v>
      </c>
      <c r="I45" s="651">
        <v>1.24</v>
      </c>
      <c r="J45" s="651">
        <v>15.1</v>
      </c>
      <c r="K45" s="651">
        <v>2</v>
      </c>
      <c r="L45" s="537">
        <v>42941</v>
      </c>
      <c r="M45" s="694">
        <f t="shared" si="0"/>
        <v>44530</v>
      </c>
    </row>
    <row r="46" spans="1:13" s="398" customFormat="1">
      <c r="A46" s="267" t="s">
        <v>7</v>
      </c>
      <c r="B46" s="674" t="s">
        <v>462</v>
      </c>
      <c r="C46" s="397" t="s">
        <v>324</v>
      </c>
      <c r="D46" s="269" t="s">
        <v>322</v>
      </c>
      <c r="E46" s="269" t="s">
        <v>318</v>
      </c>
      <c r="F46" s="612" t="s">
        <v>487</v>
      </c>
      <c r="G46" s="610">
        <v>300000000</v>
      </c>
      <c r="H46" s="610">
        <v>297044693</v>
      </c>
      <c r="I46" s="611">
        <v>8.56</v>
      </c>
      <c r="J46" s="611">
        <v>2.78</v>
      </c>
      <c r="K46" s="611">
        <v>5</v>
      </c>
      <c r="L46" s="270">
        <v>43488</v>
      </c>
      <c r="M46" s="616">
        <f t="shared" si="0"/>
        <v>44530</v>
      </c>
    </row>
    <row r="47" spans="1:13">
      <c r="A47" s="530" t="s">
        <v>7</v>
      </c>
      <c r="B47" s="672" t="s">
        <v>462</v>
      </c>
      <c r="C47" s="536" t="s">
        <v>324</v>
      </c>
      <c r="D47" s="506" t="s">
        <v>322</v>
      </c>
      <c r="E47" s="506" t="s">
        <v>318</v>
      </c>
      <c r="F47" s="576" t="s">
        <v>479</v>
      </c>
      <c r="G47" s="603">
        <v>480000000</v>
      </c>
      <c r="H47" s="603">
        <v>621898161</v>
      </c>
      <c r="I47" s="604">
        <v>15.07</v>
      </c>
      <c r="J47" s="604">
        <v>39.4</v>
      </c>
      <c r="K47" s="604">
        <v>2</v>
      </c>
      <c r="L47" s="507">
        <v>43488</v>
      </c>
      <c r="M47" s="581">
        <f t="shared" si="0"/>
        <v>44530</v>
      </c>
    </row>
    <row r="48" spans="1:13">
      <c r="A48" s="530" t="s">
        <v>7</v>
      </c>
      <c r="B48" s="672" t="s">
        <v>462</v>
      </c>
      <c r="C48" s="536" t="s">
        <v>324</v>
      </c>
      <c r="D48" s="506" t="s">
        <v>322</v>
      </c>
      <c r="E48" s="506" t="s">
        <v>318</v>
      </c>
      <c r="F48" s="576" t="s">
        <v>481</v>
      </c>
      <c r="G48" s="603">
        <v>600000000</v>
      </c>
      <c r="H48" s="603">
        <v>715011533</v>
      </c>
      <c r="I48" s="604">
        <v>4.57</v>
      </c>
      <c r="J48" s="604">
        <v>29.19</v>
      </c>
      <c r="K48" s="604">
        <v>3</v>
      </c>
      <c r="L48" s="507">
        <v>43488</v>
      </c>
      <c r="M48" s="581">
        <f t="shared" si="0"/>
        <v>44530</v>
      </c>
    </row>
    <row r="49" spans="1:13">
      <c r="A49" s="534" t="s">
        <v>7</v>
      </c>
      <c r="B49" s="672" t="s">
        <v>462</v>
      </c>
      <c r="C49" s="536" t="s">
        <v>324</v>
      </c>
      <c r="D49" s="506" t="s">
        <v>322</v>
      </c>
      <c r="E49" s="506" t="s">
        <v>318</v>
      </c>
      <c r="F49" s="576" t="s">
        <v>483</v>
      </c>
      <c r="G49" s="603">
        <v>480000000</v>
      </c>
      <c r="H49" s="603">
        <v>633045986</v>
      </c>
      <c r="I49" s="604">
        <v>18</v>
      </c>
      <c r="J49" s="604">
        <v>40.200000000000003</v>
      </c>
      <c r="K49" s="604">
        <v>1</v>
      </c>
      <c r="L49" s="507">
        <v>43488</v>
      </c>
      <c r="M49" s="581">
        <f t="shared" si="0"/>
        <v>44530</v>
      </c>
    </row>
    <row r="50" spans="1:13">
      <c r="A50" s="534" t="s">
        <v>507</v>
      </c>
      <c r="B50" s="672" t="s">
        <v>508</v>
      </c>
      <c r="C50" s="536" t="s">
        <v>324</v>
      </c>
      <c r="D50" s="506" t="s">
        <v>322</v>
      </c>
      <c r="E50" s="506" t="s">
        <v>318</v>
      </c>
      <c r="F50" s="576" t="s">
        <v>509</v>
      </c>
      <c r="G50" s="603">
        <v>500000000</v>
      </c>
      <c r="H50" s="603">
        <v>588982056</v>
      </c>
      <c r="I50" s="604">
        <v>11.16</v>
      </c>
      <c r="J50" s="604">
        <v>22.11</v>
      </c>
      <c r="K50" s="604">
        <v>4</v>
      </c>
      <c r="L50" s="507">
        <v>43488</v>
      </c>
      <c r="M50" s="581">
        <f t="shared" si="0"/>
        <v>44530</v>
      </c>
    </row>
    <row r="51" spans="1:13">
      <c r="A51" s="534" t="s">
        <v>507</v>
      </c>
      <c r="B51" s="672" t="s">
        <v>510</v>
      </c>
      <c r="C51" s="536" t="s">
        <v>324</v>
      </c>
      <c r="D51" s="506" t="s">
        <v>271</v>
      </c>
      <c r="E51" s="506" t="s">
        <v>318</v>
      </c>
      <c r="F51" s="579" t="s">
        <v>313</v>
      </c>
      <c r="G51" s="603">
        <v>400000000</v>
      </c>
      <c r="H51" s="603">
        <v>447419311</v>
      </c>
      <c r="I51" s="604">
        <v>-2.39</v>
      </c>
      <c r="J51" s="604">
        <v>2.74</v>
      </c>
      <c r="K51" s="604">
        <v>4</v>
      </c>
      <c r="L51" s="537">
        <v>43817</v>
      </c>
      <c r="M51" s="581">
        <f t="shared" si="0"/>
        <v>44530</v>
      </c>
    </row>
    <row r="52" spans="1:13">
      <c r="A52" s="534" t="s">
        <v>507</v>
      </c>
      <c r="B52" s="672" t="s">
        <v>510</v>
      </c>
      <c r="C52" s="536" t="s">
        <v>324</v>
      </c>
      <c r="D52" s="506" t="s">
        <v>271</v>
      </c>
      <c r="E52" s="506" t="s">
        <v>318</v>
      </c>
      <c r="F52" s="576" t="s">
        <v>574</v>
      </c>
      <c r="G52" s="603">
        <v>400000000</v>
      </c>
      <c r="H52" s="603">
        <v>430207718</v>
      </c>
      <c r="I52" s="604">
        <v>-5.27</v>
      </c>
      <c r="J52" s="604">
        <v>0.98</v>
      </c>
      <c r="K52" s="604">
        <v>5</v>
      </c>
      <c r="L52" s="537">
        <v>43817</v>
      </c>
      <c r="M52" s="581">
        <f t="shared" si="0"/>
        <v>44530</v>
      </c>
    </row>
    <row r="53" spans="1:13" s="398" customFormat="1">
      <c r="A53" s="399" t="s">
        <v>507</v>
      </c>
      <c r="B53" s="674" t="s">
        <v>510</v>
      </c>
      <c r="C53" s="397" t="s">
        <v>324</v>
      </c>
      <c r="D53" s="269" t="s">
        <v>271</v>
      </c>
      <c r="E53" s="269" t="s">
        <v>318</v>
      </c>
      <c r="F53" s="612" t="s">
        <v>50</v>
      </c>
      <c r="G53" s="610">
        <v>400000000</v>
      </c>
      <c r="H53" s="610">
        <v>459413814</v>
      </c>
      <c r="I53" s="611">
        <v>1.25</v>
      </c>
      <c r="J53" s="611">
        <v>6.08</v>
      </c>
      <c r="K53" s="611">
        <v>2</v>
      </c>
      <c r="L53" s="615">
        <v>43817</v>
      </c>
      <c r="M53" s="616">
        <f t="shared" si="0"/>
        <v>44530</v>
      </c>
    </row>
    <row r="54" spans="1:13" s="398" customFormat="1">
      <c r="A54" s="399" t="s">
        <v>507</v>
      </c>
      <c r="B54" s="674" t="s">
        <v>510</v>
      </c>
      <c r="C54" s="397" t="s">
        <v>324</v>
      </c>
      <c r="D54" s="269" t="s">
        <v>271</v>
      </c>
      <c r="E54" s="269" t="s">
        <v>318</v>
      </c>
      <c r="F54" s="614" t="s">
        <v>511</v>
      </c>
      <c r="G54" s="610">
        <v>300000000</v>
      </c>
      <c r="H54" s="610">
        <v>351160326</v>
      </c>
      <c r="I54" s="611">
        <v>0.91</v>
      </c>
      <c r="J54" s="611">
        <v>2.8</v>
      </c>
      <c r="K54" s="611">
        <v>3</v>
      </c>
      <c r="L54" s="615">
        <v>43817</v>
      </c>
      <c r="M54" s="616">
        <f t="shared" si="0"/>
        <v>44530</v>
      </c>
    </row>
    <row r="55" spans="1:13">
      <c r="A55" s="530" t="s">
        <v>7</v>
      </c>
      <c r="B55" s="672" t="s">
        <v>510</v>
      </c>
      <c r="C55" s="506" t="s">
        <v>324</v>
      </c>
      <c r="D55" s="506" t="s">
        <v>271</v>
      </c>
      <c r="E55" s="506" t="s">
        <v>318</v>
      </c>
      <c r="F55" s="576" t="s">
        <v>485</v>
      </c>
      <c r="G55" s="603">
        <v>300000000</v>
      </c>
      <c r="H55" s="603">
        <v>366478764</v>
      </c>
      <c r="I55" s="604">
        <v>4.01</v>
      </c>
      <c r="J55" s="604">
        <v>6.44</v>
      </c>
      <c r="K55" s="604">
        <v>1</v>
      </c>
      <c r="L55" s="507">
        <v>43817</v>
      </c>
      <c r="M55" s="680">
        <f t="shared" si="0"/>
        <v>44530</v>
      </c>
    </row>
    <row r="56" spans="1:13">
      <c r="A56" s="530" t="s">
        <v>7</v>
      </c>
      <c r="B56" s="681" t="s">
        <v>571</v>
      </c>
      <c r="C56" s="682" t="s">
        <v>324</v>
      </c>
      <c r="D56" s="682" t="s">
        <v>271</v>
      </c>
      <c r="E56" s="682" t="s">
        <v>316</v>
      </c>
      <c r="F56" s="682" t="s">
        <v>572</v>
      </c>
      <c r="G56" s="683">
        <v>400000000</v>
      </c>
      <c r="H56" s="683">
        <v>405287246</v>
      </c>
      <c r="I56" s="684">
        <v>-0.56999999999999995</v>
      </c>
      <c r="J56" s="684">
        <v>-0.56999999999999995</v>
      </c>
      <c r="K56" s="684">
        <v>5</v>
      </c>
      <c r="L56" s="537">
        <v>44209</v>
      </c>
      <c r="M56" s="680">
        <f t="shared" si="0"/>
        <v>44530</v>
      </c>
    </row>
    <row r="57" spans="1:13">
      <c r="A57" s="530" t="s">
        <v>7</v>
      </c>
      <c r="B57" s="672" t="s">
        <v>571</v>
      </c>
      <c r="C57" s="536" t="s">
        <v>324</v>
      </c>
      <c r="D57" s="506" t="s">
        <v>271</v>
      </c>
      <c r="E57" s="506" t="s">
        <v>316</v>
      </c>
      <c r="F57" s="536" t="s">
        <v>579</v>
      </c>
      <c r="G57" s="650">
        <v>400000000</v>
      </c>
      <c r="H57" s="650">
        <v>405931597</v>
      </c>
      <c r="I57" s="651">
        <v>-0.18</v>
      </c>
      <c r="J57" s="651">
        <v>-0.18</v>
      </c>
      <c r="K57" s="651">
        <v>2</v>
      </c>
      <c r="L57" s="507">
        <v>44209</v>
      </c>
      <c r="M57" s="680">
        <f t="shared" si="0"/>
        <v>44530</v>
      </c>
    </row>
    <row r="58" spans="1:13">
      <c r="A58" s="530" t="s">
        <v>7</v>
      </c>
      <c r="B58" s="672" t="s">
        <v>571</v>
      </c>
      <c r="C58" s="536" t="s">
        <v>324</v>
      </c>
      <c r="D58" s="506" t="s">
        <v>271</v>
      </c>
      <c r="E58" s="506" t="s">
        <v>316</v>
      </c>
      <c r="F58" s="536" t="s">
        <v>208</v>
      </c>
      <c r="G58" s="650">
        <v>400000000</v>
      </c>
      <c r="H58" s="650">
        <v>406676447</v>
      </c>
      <c r="I58" s="651">
        <v>-0.32</v>
      </c>
      <c r="J58" s="651">
        <v>-0.32</v>
      </c>
      <c r="K58" s="651">
        <v>4</v>
      </c>
      <c r="L58" s="507">
        <v>44209</v>
      </c>
      <c r="M58" s="680">
        <f t="shared" si="0"/>
        <v>44530</v>
      </c>
    </row>
    <row r="59" spans="1:13" ht="16.5" customHeight="1">
      <c r="A59" s="530" t="s">
        <v>7</v>
      </c>
      <c r="B59" s="672" t="s">
        <v>571</v>
      </c>
      <c r="C59" s="536" t="s">
        <v>324</v>
      </c>
      <c r="D59" s="506" t="s">
        <v>271</v>
      </c>
      <c r="E59" s="506" t="s">
        <v>316</v>
      </c>
      <c r="F59" s="536" t="s">
        <v>294</v>
      </c>
      <c r="G59" s="650">
        <v>400000000</v>
      </c>
      <c r="H59" s="650">
        <v>406900702</v>
      </c>
      <c r="I59" s="651">
        <v>-0.15</v>
      </c>
      <c r="J59" s="651">
        <v>-0.15</v>
      </c>
      <c r="K59" s="651">
        <v>1</v>
      </c>
      <c r="L59" s="507">
        <v>44209</v>
      </c>
      <c r="M59" s="680">
        <f t="shared" si="0"/>
        <v>44530</v>
      </c>
    </row>
    <row r="60" spans="1:13">
      <c r="A60" s="530" t="s">
        <v>7</v>
      </c>
      <c r="B60" s="672" t="s">
        <v>571</v>
      </c>
      <c r="C60" s="536" t="s">
        <v>324</v>
      </c>
      <c r="D60" s="506" t="s">
        <v>271</v>
      </c>
      <c r="E60" s="506" t="s">
        <v>316</v>
      </c>
      <c r="F60" s="506" t="s">
        <v>578</v>
      </c>
      <c r="G60" s="650">
        <v>400000000</v>
      </c>
      <c r="H60" s="650">
        <v>405416926</v>
      </c>
      <c r="I60" s="651">
        <v>-0.26</v>
      </c>
      <c r="J60" s="651">
        <v>-0.26</v>
      </c>
      <c r="K60" s="651">
        <v>3</v>
      </c>
      <c r="L60" s="507">
        <v>44209</v>
      </c>
      <c r="M60" s="680">
        <f t="shared" si="0"/>
        <v>44530</v>
      </c>
    </row>
    <row r="61" spans="1:13" s="398" customFormat="1">
      <c r="A61" s="776" t="s">
        <v>580</v>
      </c>
      <c r="B61" s="777" t="s">
        <v>637</v>
      </c>
      <c r="C61" s="770" t="s">
        <v>324</v>
      </c>
      <c r="D61" s="770" t="s">
        <v>658</v>
      </c>
      <c r="E61" s="769" t="s">
        <v>320</v>
      </c>
      <c r="F61" s="769" t="s">
        <v>289</v>
      </c>
      <c r="G61" s="778">
        <v>250000000</v>
      </c>
      <c r="H61" s="778">
        <v>240369669</v>
      </c>
      <c r="I61" s="779">
        <v>-3.96</v>
      </c>
      <c r="J61" s="779">
        <v>-3.96</v>
      </c>
      <c r="K61" s="779">
        <v>2</v>
      </c>
      <c r="L61" s="780">
        <v>44447</v>
      </c>
      <c r="M61" s="781">
        <f t="shared" si="0"/>
        <v>44530</v>
      </c>
    </row>
    <row r="62" spans="1:13">
      <c r="A62" s="767" t="s">
        <v>580</v>
      </c>
      <c r="B62" s="741" t="s">
        <v>637</v>
      </c>
      <c r="C62" s="742" t="s">
        <v>324</v>
      </c>
      <c r="D62" s="742" t="s">
        <v>658</v>
      </c>
      <c r="E62" s="742" t="s">
        <v>320</v>
      </c>
      <c r="F62" s="742" t="s">
        <v>647</v>
      </c>
      <c r="G62" s="731">
        <v>250000000</v>
      </c>
      <c r="H62" s="731">
        <v>243078665</v>
      </c>
      <c r="I62" s="732">
        <v>-2.2200000000000002</v>
      </c>
      <c r="J62" s="732">
        <v>-2.2200000000000002</v>
      </c>
      <c r="K62" s="732">
        <v>1</v>
      </c>
      <c r="L62" s="757">
        <v>44447</v>
      </c>
      <c r="M62" s="768">
        <f t="shared" si="0"/>
        <v>44530</v>
      </c>
    </row>
    <row r="63" spans="1:13">
      <c r="A63" s="767" t="s">
        <v>580</v>
      </c>
      <c r="B63" s="739" t="s">
        <v>637</v>
      </c>
      <c r="C63" s="742" t="s">
        <v>324</v>
      </c>
      <c r="D63" s="742" t="s">
        <v>658</v>
      </c>
      <c r="E63" s="742" t="s">
        <v>320</v>
      </c>
      <c r="F63" s="738" t="s">
        <v>648</v>
      </c>
      <c r="G63" s="731">
        <v>250000000</v>
      </c>
      <c r="H63" s="731">
        <v>237731822</v>
      </c>
      <c r="I63" s="732">
        <v>-5.95</v>
      </c>
      <c r="J63" s="732">
        <v>-5.95</v>
      </c>
      <c r="K63" s="732">
        <v>4</v>
      </c>
      <c r="L63" s="757">
        <v>44447</v>
      </c>
      <c r="M63" s="768">
        <f t="shared" si="0"/>
        <v>44530</v>
      </c>
    </row>
    <row r="64" spans="1:13" s="126" customFormat="1">
      <c r="A64" s="738" t="s">
        <v>580</v>
      </c>
      <c r="B64" s="739" t="s">
        <v>637</v>
      </c>
      <c r="C64" s="738" t="s">
        <v>324</v>
      </c>
      <c r="D64" s="738" t="s">
        <v>658</v>
      </c>
      <c r="E64" s="738" t="s">
        <v>320</v>
      </c>
      <c r="F64" s="738" t="s">
        <v>279</v>
      </c>
      <c r="G64" s="731">
        <v>250000000</v>
      </c>
      <c r="H64" s="731">
        <v>240379579</v>
      </c>
      <c r="I64" s="732">
        <v>-4.3499999999999996</v>
      </c>
      <c r="J64" s="732">
        <v>-4.3499999999999996</v>
      </c>
      <c r="K64" s="732">
        <v>3</v>
      </c>
      <c r="L64" s="775">
        <v>44447</v>
      </c>
      <c r="M64" s="768">
        <f t="shared" si="0"/>
        <v>44530</v>
      </c>
    </row>
    <row r="65" spans="1:13">
      <c r="A65" s="733" t="s">
        <v>580</v>
      </c>
      <c r="B65" s="754" t="s">
        <v>626</v>
      </c>
      <c r="C65" s="753" t="s">
        <v>325</v>
      </c>
      <c r="D65" s="753" t="s">
        <v>658</v>
      </c>
      <c r="E65" s="753" t="s">
        <v>321</v>
      </c>
      <c r="F65" s="753" t="s">
        <v>218</v>
      </c>
      <c r="G65" s="755">
        <v>200000000</v>
      </c>
      <c r="H65" s="755">
        <v>198977132</v>
      </c>
      <c r="I65" s="756">
        <v>-0.51</v>
      </c>
      <c r="J65" s="756">
        <v>-0.51</v>
      </c>
      <c r="K65" s="756">
        <v>2</v>
      </c>
      <c r="L65" s="757">
        <v>44484</v>
      </c>
      <c r="M65" s="740">
        <f t="shared" si="0"/>
        <v>44530</v>
      </c>
    </row>
    <row r="66" spans="1:13">
      <c r="A66" s="767" t="s">
        <v>580</v>
      </c>
      <c r="B66" s="734" t="s">
        <v>625</v>
      </c>
      <c r="C66" s="735" t="s">
        <v>325</v>
      </c>
      <c r="D66" s="735" t="s">
        <v>658</v>
      </c>
      <c r="E66" s="735" t="s">
        <v>321</v>
      </c>
      <c r="F66" s="735" t="s">
        <v>208</v>
      </c>
      <c r="G66" s="736">
        <v>200000000</v>
      </c>
      <c r="H66" s="736">
        <v>198936732</v>
      </c>
      <c r="I66" s="737">
        <v>-0.53</v>
      </c>
      <c r="J66" s="737">
        <v>-0.53</v>
      </c>
      <c r="K66" s="737">
        <v>3</v>
      </c>
      <c r="L66" s="757">
        <v>44484</v>
      </c>
      <c r="M66" s="740">
        <f t="shared" si="0"/>
        <v>44530</v>
      </c>
    </row>
    <row r="67" spans="1:13" s="398" customFormat="1">
      <c r="A67" s="791" t="s">
        <v>580</v>
      </c>
      <c r="B67" s="782" t="s">
        <v>626</v>
      </c>
      <c r="C67" s="770" t="s">
        <v>325</v>
      </c>
      <c r="D67" s="770" t="s">
        <v>658</v>
      </c>
      <c r="E67" s="770" t="s">
        <v>321</v>
      </c>
      <c r="F67" s="770" t="s">
        <v>651</v>
      </c>
      <c r="G67" s="783">
        <v>200000000</v>
      </c>
      <c r="H67" s="783">
        <v>199195500</v>
      </c>
      <c r="I67" s="784">
        <v>-0.4</v>
      </c>
      <c r="J67" s="784">
        <v>-0.4</v>
      </c>
      <c r="K67" s="784">
        <v>1</v>
      </c>
      <c r="L67" s="780">
        <v>44484</v>
      </c>
      <c r="M67" s="781">
        <f t="shared" si="0"/>
        <v>44530</v>
      </c>
    </row>
    <row r="68" spans="1:13" s="126" customFormat="1">
      <c r="A68" s="738" t="s">
        <v>580</v>
      </c>
      <c r="B68" s="739" t="s">
        <v>625</v>
      </c>
      <c r="C68" s="738" t="s">
        <v>325</v>
      </c>
      <c r="D68" s="738" t="s">
        <v>658</v>
      </c>
      <c r="E68" s="738" t="s">
        <v>321</v>
      </c>
      <c r="F68" s="738" t="s">
        <v>653</v>
      </c>
      <c r="G68" s="731">
        <v>200000000</v>
      </c>
      <c r="H68" s="731">
        <v>197782039</v>
      </c>
      <c r="I68" s="732">
        <v>-1.1100000000000001</v>
      </c>
      <c r="J68" s="732">
        <v>-1.1100000000000001</v>
      </c>
      <c r="K68" s="732">
        <v>4</v>
      </c>
      <c r="L68" s="775">
        <v>44484</v>
      </c>
      <c r="M68" s="740">
        <f t="shared" si="0"/>
        <v>44530</v>
      </c>
    </row>
    <row r="69" spans="1:13" ht="16.5" thickBot="1">
      <c r="A69" s="786" t="s">
        <v>7</v>
      </c>
      <c r="B69" s="785" t="s">
        <v>626</v>
      </c>
      <c r="C69" s="786" t="s">
        <v>325</v>
      </c>
      <c r="D69" s="786" t="s">
        <v>658</v>
      </c>
      <c r="E69" s="786" t="s">
        <v>321</v>
      </c>
      <c r="F69" s="786" t="s">
        <v>630</v>
      </c>
      <c r="G69" s="787">
        <v>200000000</v>
      </c>
      <c r="H69" s="787">
        <v>195992381</v>
      </c>
      <c r="I69" s="788">
        <v>-2</v>
      </c>
      <c r="J69" s="788">
        <v>-2</v>
      </c>
      <c r="K69" s="788">
        <v>5</v>
      </c>
      <c r="L69" s="789">
        <v>44484</v>
      </c>
      <c r="M69" s="790">
        <f t="shared" si="0"/>
        <v>44530</v>
      </c>
    </row>
    <row r="70" spans="1:13" ht="16.5" thickTop="1">
      <c r="A70" s="531" t="s">
        <v>283</v>
      </c>
      <c r="B70" s="673" t="s">
        <v>494</v>
      </c>
      <c r="C70" s="531" t="s">
        <v>324</v>
      </c>
      <c r="D70" s="531" t="s">
        <v>270</v>
      </c>
      <c r="E70" s="531" t="s">
        <v>321</v>
      </c>
      <c r="F70" s="531" t="s">
        <v>309</v>
      </c>
      <c r="G70" s="678">
        <v>786579222</v>
      </c>
      <c r="H70" s="678">
        <v>972823165</v>
      </c>
      <c r="I70" s="679">
        <v>5.92</v>
      </c>
      <c r="J70" s="679">
        <v>20.97</v>
      </c>
      <c r="K70" s="716">
        <v>1</v>
      </c>
      <c r="L70" s="532">
        <v>43640</v>
      </c>
      <c r="M70" s="508">
        <f t="shared" si="0"/>
        <v>44530</v>
      </c>
    </row>
    <row r="71" spans="1:13">
      <c r="A71" s="539" t="s">
        <v>283</v>
      </c>
      <c r="B71" s="673" t="s">
        <v>381</v>
      </c>
      <c r="C71" s="531" t="s">
        <v>324</v>
      </c>
      <c r="D71" s="531" t="s">
        <v>272</v>
      </c>
      <c r="E71" s="531" t="s">
        <v>316</v>
      </c>
      <c r="F71" s="578" t="s">
        <v>294</v>
      </c>
      <c r="G71" s="603">
        <v>1123576760</v>
      </c>
      <c r="H71" s="603">
        <v>1311648618</v>
      </c>
      <c r="I71" s="604">
        <v>-6.06</v>
      </c>
      <c r="J71" s="604">
        <v>19.649999999999999</v>
      </c>
      <c r="K71" s="604">
        <v>2</v>
      </c>
      <c r="L71" s="532">
        <v>42741</v>
      </c>
      <c r="M71" s="577">
        <f t="shared" si="0"/>
        <v>44530</v>
      </c>
    </row>
    <row r="72" spans="1:13">
      <c r="A72" s="530" t="s">
        <v>283</v>
      </c>
      <c r="B72" s="672" t="s">
        <v>381</v>
      </c>
      <c r="C72" s="506" t="s">
        <v>324</v>
      </c>
      <c r="D72" s="506" t="s">
        <v>272</v>
      </c>
      <c r="E72" s="506" t="s">
        <v>316</v>
      </c>
      <c r="F72" s="576" t="s">
        <v>624</v>
      </c>
      <c r="G72" s="603">
        <v>798763197</v>
      </c>
      <c r="H72" s="603">
        <v>955599609</v>
      </c>
      <c r="I72" s="604">
        <v>-5.72</v>
      </c>
      <c r="J72" s="604">
        <v>21.15</v>
      </c>
      <c r="K72" s="604">
        <v>1</v>
      </c>
      <c r="L72" s="507">
        <v>42741</v>
      </c>
      <c r="M72" s="577">
        <f t="shared" si="0"/>
        <v>44530</v>
      </c>
    </row>
    <row r="73" spans="1:13">
      <c r="A73" s="530" t="s">
        <v>283</v>
      </c>
      <c r="B73" s="672" t="s">
        <v>382</v>
      </c>
      <c r="C73" s="506" t="s">
        <v>324</v>
      </c>
      <c r="D73" s="506" t="s">
        <v>271</v>
      </c>
      <c r="E73" s="506" t="s">
        <v>319</v>
      </c>
      <c r="F73" s="506" t="s">
        <v>295</v>
      </c>
      <c r="G73" s="650">
        <v>756337413</v>
      </c>
      <c r="H73" s="650">
        <v>1362172688</v>
      </c>
      <c r="I73" s="651">
        <v>12.38</v>
      </c>
      <c r="J73" s="651">
        <v>80.099999999999994</v>
      </c>
      <c r="K73" s="652">
        <v>1</v>
      </c>
      <c r="L73" s="507">
        <v>42772</v>
      </c>
      <c r="M73" s="508">
        <f t="shared" si="0"/>
        <v>44530</v>
      </c>
    </row>
    <row r="74" spans="1:13">
      <c r="A74" s="530" t="s">
        <v>283</v>
      </c>
      <c r="B74" s="672" t="s">
        <v>383</v>
      </c>
      <c r="C74" s="506" t="s">
        <v>328</v>
      </c>
      <c r="D74" s="506" t="s">
        <v>270</v>
      </c>
      <c r="E74" s="506" t="s">
        <v>319</v>
      </c>
      <c r="F74" s="506" t="s">
        <v>297</v>
      </c>
      <c r="G74" s="650">
        <v>307323526</v>
      </c>
      <c r="H74" s="650">
        <v>360176124</v>
      </c>
      <c r="I74" s="651">
        <v>-1.59</v>
      </c>
      <c r="J74" s="651">
        <v>21.94</v>
      </c>
      <c r="K74" s="652">
        <v>1</v>
      </c>
      <c r="L74" s="507">
        <v>43056</v>
      </c>
      <c r="M74" s="508">
        <f t="shared" si="0"/>
        <v>44530</v>
      </c>
    </row>
    <row r="75" spans="1:13">
      <c r="A75" s="530" t="s">
        <v>283</v>
      </c>
      <c r="B75" s="672" t="s">
        <v>384</v>
      </c>
      <c r="C75" s="506" t="s">
        <v>324</v>
      </c>
      <c r="D75" s="506" t="s">
        <v>273</v>
      </c>
      <c r="E75" s="506" t="s">
        <v>319</v>
      </c>
      <c r="F75" s="576" t="s">
        <v>295</v>
      </c>
      <c r="G75" s="603">
        <v>255588950</v>
      </c>
      <c r="H75" s="603">
        <v>401400564</v>
      </c>
      <c r="I75" s="604">
        <v>14.66</v>
      </c>
      <c r="J75" s="604">
        <v>50.11</v>
      </c>
      <c r="K75" s="604">
        <v>3</v>
      </c>
      <c r="L75" s="507">
        <v>42800</v>
      </c>
      <c r="M75" s="577">
        <f t="shared" si="0"/>
        <v>44530</v>
      </c>
    </row>
    <row r="76" spans="1:13">
      <c r="A76" s="530" t="s">
        <v>283</v>
      </c>
      <c r="B76" s="672" t="s">
        <v>384</v>
      </c>
      <c r="C76" s="506" t="s">
        <v>324</v>
      </c>
      <c r="D76" s="506" t="s">
        <v>273</v>
      </c>
      <c r="E76" s="506" t="s">
        <v>319</v>
      </c>
      <c r="F76" s="576" t="s">
        <v>298</v>
      </c>
      <c r="G76" s="603">
        <v>258539391</v>
      </c>
      <c r="H76" s="603">
        <v>407519927</v>
      </c>
      <c r="I76" s="604">
        <v>14.67</v>
      </c>
      <c r="J76" s="604">
        <v>50.56</v>
      </c>
      <c r="K76" s="604">
        <v>2</v>
      </c>
      <c r="L76" s="507">
        <v>42800</v>
      </c>
      <c r="M76" s="577">
        <f t="shared" si="0"/>
        <v>44530</v>
      </c>
    </row>
    <row r="77" spans="1:13">
      <c r="A77" s="530" t="s">
        <v>283</v>
      </c>
      <c r="B77" s="672" t="s">
        <v>384</v>
      </c>
      <c r="C77" s="506" t="s">
        <v>324</v>
      </c>
      <c r="D77" s="506" t="s">
        <v>273</v>
      </c>
      <c r="E77" s="506" t="s">
        <v>319</v>
      </c>
      <c r="F77" s="576" t="s">
        <v>310</v>
      </c>
      <c r="G77" s="603">
        <v>256994133</v>
      </c>
      <c r="H77" s="603">
        <v>403891835</v>
      </c>
      <c r="I77" s="604">
        <v>14.8</v>
      </c>
      <c r="J77" s="604">
        <v>50.08</v>
      </c>
      <c r="K77" s="604">
        <v>4</v>
      </c>
      <c r="L77" s="507">
        <v>42800</v>
      </c>
      <c r="M77" s="577">
        <f t="shared" si="0"/>
        <v>44530</v>
      </c>
    </row>
    <row r="78" spans="1:13" s="398" customFormat="1">
      <c r="A78" s="267" t="s">
        <v>283</v>
      </c>
      <c r="B78" s="674" t="s">
        <v>384</v>
      </c>
      <c r="C78" s="269" t="s">
        <v>324</v>
      </c>
      <c r="D78" s="269" t="s">
        <v>273</v>
      </c>
      <c r="E78" s="269" t="s">
        <v>319</v>
      </c>
      <c r="F78" s="612" t="s">
        <v>311</v>
      </c>
      <c r="G78" s="610">
        <v>257549840</v>
      </c>
      <c r="H78" s="610">
        <v>408245228</v>
      </c>
      <c r="I78" s="611">
        <v>14.68</v>
      </c>
      <c r="J78" s="611">
        <v>51.15</v>
      </c>
      <c r="K78" s="611">
        <v>1</v>
      </c>
      <c r="L78" s="270">
        <v>42800</v>
      </c>
      <c r="M78" s="613">
        <f t="shared" si="0"/>
        <v>44530</v>
      </c>
    </row>
    <row r="79" spans="1:13">
      <c r="A79" s="530" t="s">
        <v>283</v>
      </c>
      <c r="B79" s="672" t="s">
        <v>598</v>
      </c>
      <c r="C79" s="506" t="s">
        <v>324</v>
      </c>
      <c r="D79" s="506" t="s">
        <v>273</v>
      </c>
      <c r="E79" s="506" t="s">
        <v>319</v>
      </c>
      <c r="F79" s="576" t="s">
        <v>295</v>
      </c>
      <c r="G79" s="603">
        <v>671455711</v>
      </c>
      <c r="H79" s="603">
        <v>813201378</v>
      </c>
      <c r="I79" s="604">
        <v>5.13</v>
      </c>
      <c r="J79" s="604">
        <v>21.11</v>
      </c>
      <c r="K79" s="602">
        <v>1</v>
      </c>
      <c r="L79" s="507">
        <v>43264</v>
      </c>
      <c r="M79" s="577">
        <f t="shared" si="0"/>
        <v>44530</v>
      </c>
    </row>
    <row r="80" spans="1:13">
      <c r="A80" s="530" t="s">
        <v>283</v>
      </c>
      <c r="B80" s="672" t="s">
        <v>599</v>
      </c>
      <c r="C80" s="506" t="s">
        <v>324</v>
      </c>
      <c r="D80" s="506" t="s">
        <v>271</v>
      </c>
      <c r="E80" s="506" t="s">
        <v>319</v>
      </c>
      <c r="F80" s="576" t="s">
        <v>299</v>
      </c>
      <c r="G80" s="603">
        <v>287169673</v>
      </c>
      <c r="H80" s="603">
        <v>459187069</v>
      </c>
      <c r="I80" s="604">
        <v>8.33</v>
      </c>
      <c r="J80" s="604">
        <v>59.9</v>
      </c>
      <c r="K80" s="604">
        <v>1</v>
      </c>
      <c r="L80" s="507">
        <v>43487</v>
      </c>
      <c r="M80" s="577">
        <f t="shared" si="0"/>
        <v>44530</v>
      </c>
    </row>
    <row r="81" spans="1:13">
      <c r="A81" s="530" t="s">
        <v>283</v>
      </c>
      <c r="B81" s="672" t="s">
        <v>599</v>
      </c>
      <c r="C81" s="506" t="s">
        <v>324</v>
      </c>
      <c r="D81" s="506" t="s">
        <v>271</v>
      </c>
      <c r="E81" s="506" t="s">
        <v>319</v>
      </c>
      <c r="F81" s="506" t="s">
        <v>276</v>
      </c>
      <c r="G81" s="650">
        <v>246618331</v>
      </c>
      <c r="H81" s="650">
        <v>321709871</v>
      </c>
      <c r="I81" s="651">
        <v>9.57</v>
      </c>
      <c r="J81" s="651">
        <v>30.45</v>
      </c>
      <c r="K81" s="651">
        <v>3</v>
      </c>
      <c r="L81" s="507">
        <v>43487</v>
      </c>
      <c r="M81" s="508">
        <f t="shared" si="0"/>
        <v>44530</v>
      </c>
    </row>
    <row r="82" spans="1:13">
      <c r="A82" s="530" t="s">
        <v>283</v>
      </c>
      <c r="B82" s="672" t="s">
        <v>599</v>
      </c>
      <c r="C82" s="506" t="s">
        <v>324</v>
      </c>
      <c r="D82" s="506" t="s">
        <v>271</v>
      </c>
      <c r="E82" s="506" t="s">
        <v>319</v>
      </c>
      <c r="F82" s="576" t="s">
        <v>301</v>
      </c>
      <c r="G82" s="603">
        <v>503548464</v>
      </c>
      <c r="H82" s="603">
        <v>711764708</v>
      </c>
      <c r="I82" s="604">
        <v>8.59</v>
      </c>
      <c r="J82" s="604">
        <v>41.35</v>
      </c>
      <c r="K82" s="604">
        <v>2</v>
      </c>
      <c r="L82" s="507">
        <v>43487</v>
      </c>
      <c r="M82" s="577">
        <f t="shared" si="0"/>
        <v>44530</v>
      </c>
    </row>
    <row r="83" spans="1:13">
      <c r="A83" s="530" t="s">
        <v>283</v>
      </c>
      <c r="B83" s="672" t="s">
        <v>604</v>
      </c>
      <c r="C83" s="506" t="s">
        <v>324</v>
      </c>
      <c r="D83" s="506" t="s">
        <v>270</v>
      </c>
      <c r="E83" s="506" t="s">
        <v>320</v>
      </c>
      <c r="F83" s="576" t="s">
        <v>284</v>
      </c>
      <c r="G83" s="603">
        <v>713987040</v>
      </c>
      <c r="H83" s="603">
        <v>831675807</v>
      </c>
      <c r="I83" s="604">
        <v>6.93</v>
      </c>
      <c r="J83" s="604">
        <v>17.37</v>
      </c>
      <c r="K83" s="602">
        <v>1</v>
      </c>
      <c r="L83" s="507">
        <v>43614</v>
      </c>
      <c r="M83" s="577">
        <f t="shared" si="0"/>
        <v>44530</v>
      </c>
    </row>
    <row r="84" spans="1:13">
      <c r="A84" s="530" t="s">
        <v>283</v>
      </c>
      <c r="B84" s="672" t="s">
        <v>605</v>
      </c>
      <c r="C84" s="506" t="s">
        <v>324</v>
      </c>
      <c r="D84" s="506" t="s">
        <v>270</v>
      </c>
      <c r="E84" s="506" t="s">
        <v>320</v>
      </c>
      <c r="F84" s="576" t="s">
        <v>285</v>
      </c>
      <c r="G84" s="603">
        <v>610886182</v>
      </c>
      <c r="H84" s="603">
        <v>748626629</v>
      </c>
      <c r="I84" s="604">
        <v>16.96</v>
      </c>
      <c r="J84" s="604">
        <v>18.54</v>
      </c>
      <c r="K84" s="604">
        <v>2</v>
      </c>
      <c r="L84" s="507">
        <v>43704</v>
      </c>
      <c r="M84" s="577">
        <f t="shared" si="0"/>
        <v>44530</v>
      </c>
    </row>
    <row r="85" spans="1:13">
      <c r="A85" s="530" t="s">
        <v>283</v>
      </c>
      <c r="B85" s="672" t="s">
        <v>605</v>
      </c>
      <c r="C85" s="506" t="s">
        <v>324</v>
      </c>
      <c r="D85" s="506" t="s">
        <v>270</v>
      </c>
      <c r="E85" s="506" t="s">
        <v>320</v>
      </c>
      <c r="F85" s="576" t="s">
        <v>286</v>
      </c>
      <c r="G85" s="603">
        <v>126937100</v>
      </c>
      <c r="H85" s="603">
        <v>158298643</v>
      </c>
      <c r="I85" s="604">
        <v>20.76</v>
      </c>
      <c r="J85" s="604">
        <v>24.71</v>
      </c>
      <c r="K85" s="604">
        <v>1</v>
      </c>
      <c r="L85" s="507">
        <v>43704</v>
      </c>
      <c r="M85" s="577">
        <f t="shared" si="0"/>
        <v>44530</v>
      </c>
    </row>
    <row r="86" spans="1:13">
      <c r="A86" s="530" t="s">
        <v>283</v>
      </c>
      <c r="B86" s="672" t="s">
        <v>616</v>
      </c>
      <c r="C86" s="506" t="s">
        <v>324</v>
      </c>
      <c r="D86" s="506" t="s">
        <v>270</v>
      </c>
      <c r="E86" s="506" t="s">
        <v>321</v>
      </c>
      <c r="F86" s="576" t="s">
        <v>306</v>
      </c>
      <c r="G86" s="603">
        <v>155447975</v>
      </c>
      <c r="H86" s="603">
        <v>158943687</v>
      </c>
      <c r="I86" s="604">
        <v>2.25</v>
      </c>
      <c r="J86" s="604">
        <v>2.25</v>
      </c>
      <c r="K86" s="604">
        <v>1</v>
      </c>
      <c r="L86" s="507">
        <v>44397</v>
      </c>
      <c r="M86" s="577">
        <f t="shared" si="0"/>
        <v>44530</v>
      </c>
    </row>
    <row r="87" spans="1:13">
      <c r="A87" s="530" t="s">
        <v>283</v>
      </c>
      <c r="B87" s="672" t="s">
        <v>616</v>
      </c>
      <c r="C87" s="506" t="s">
        <v>365</v>
      </c>
      <c r="D87" s="506" t="s">
        <v>270</v>
      </c>
      <c r="E87" s="506" t="s">
        <v>321</v>
      </c>
      <c r="F87" s="576" t="s">
        <v>296</v>
      </c>
      <c r="G87" s="603">
        <v>594592070</v>
      </c>
      <c r="H87" s="603">
        <v>607771222</v>
      </c>
      <c r="I87" s="604">
        <v>2.2200000000000002</v>
      </c>
      <c r="J87" s="604">
        <v>2.2200000000000002</v>
      </c>
      <c r="K87" s="604">
        <v>2</v>
      </c>
      <c r="L87" s="507">
        <v>44397</v>
      </c>
      <c r="M87" s="577">
        <f t="shared" ref="M87:M147" si="1">$M$3</f>
        <v>44530</v>
      </c>
    </row>
    <row r="88" spans="1:13">
      <c r="A88" s="530" t="s">
        <v>283</v>
      </c>
      <c r="B88" s="672" t="s">
        <v>616</v>
      </c>
      <c r="C88" s="506" t="s">
        <v>324</v>
      </c>
      <c r="D88" s="506" t="s">
        <v>270</v>
      </c>
      <c r="E88" s="506" t="s">
        <v>321</v>
      </c>
      <c r="F88" s="576" t="s">
        <v>574</v>
      </c>
      <c r="G88" s="603">
        <v>311387682</v>
      </c>
      <c r="H88" s="603">
        <v>306785979</v>
      </c>
      <c r="I88" s="604">
        <v>-1.48</v>
      </c>
      <c r="J88" s="604">
        <v>-1.48</v>
      </c>
      <c r="K88" s="604">
        <v>4</v>
      </c>
      <c r="L88" s="507">
        <v>44397</v>
      </c>
      <c r="M88" s="577">
        <f t="shared" si="1"/>
        <v>44530</v>
      </c>
    </row>
    <row r="89" spans="1:13">
      <c r="A89" s="530" t="s">
        <v>283</v>
      </c>
      <c r="B89" s="672" t="s">
        <v>616</v>
      </c>
      <c r="C89" s="506" t="s">
        <v>324</v>
      </c>
      <c r="D89" s="506" t="s">
        <v>270</v>
      </c>
      <c r="E89" s="506" t="s">
        <v>321</v>
      </c>
      <c r="F89" s="576" t="s">
        <v>307</v>
      </c>
      <c r="G89" s="603">
        <v>254823294</v>
      </c>
      <c r="H89" s="603">
        <v>257401705</v>
      </c>
      <c r="I89" s="604">
        <v>1.01</v>
      </c>
      <c r="J89" s="604">
        <v>1.01</v>
      </c>
      <c r="K89" s="604">
        <v>3</v>
      </c>
      <c r="L89" s="507">
        <v>44397</v>
      </c>
      <c r="M89" s="577">
        <f t="shared" si="1"/>
        <v>44530</v>
      </c>
    </row>
    <row r="90" spans="1:13">
      <c r="A90" s="530" t="s">
        <v>283</v>
      </c>
      <c r="B90" s="672" t="s">
        <v>379</v>
      </c>
      <c r="C90" s="506" t="s">
        <v>324</v>
      </c>
      <c r="D90" s="506" t="s">
        <v>273</v>
      </c>
      <c r="E90" s="506" t="s">
        <v>319</v>
      </c>
      <c r="F90" s="576" t="s">
        <v>295</v>
      </c>
      <c r="G90" s="603">
        <v>150000000</v>
      </c>
      <c r="H90" s="603">
        <v>225515492</v>
      </c>
      <c r="I90" s="604">
        <v>11.87</v>
      </c>
      <c r="J90" s="604">
        <v>58.9</v>
      </c>
      <c r="K90" s="604">
        <v>4</v>
      </c>
      <c r="L90" s="507">
        <v>42908</v>
      </c>
      <c r="M90" s="577">
        <f t="shared" si="1"/>
        <v>44530</v>
      </c>
    </row>
    <row r="91" spans="1:13">
      <c r="A91" s="530" t="s">
        <v>283</v>
      </c>
      <c r="B91" s="672" t="s">
        <v>379</v>
      </c>
      <c r="C91" s="506" t="s">
        <v>324</v>
      </c>
      <c r="D91" s="506" t="s">
        <v>273</v>
      </c>
      <c r="E91" s="506" t="s">
        <v>319</v>
      </c>
      <c r="F91" s="576" t="s">
        <v>574</v>
      </c>
      <c r="G91" s="603">
        <v>150000000</v>
      </c>
      <c r="H91" s="603">
        <v>226876768</v>
      </c>
      <c r="I91" s="604">
        <v>11.99</v>
      </c>
      <c r="J91" s="604">
        <v>60</v>
      </c>
      <c r="K91" s="604">
        <v>1</v>
      </c>
      <c r="L91" s="507">
        <v>42908</v>
      </c>
      <c r="M91" s="577">
        <f t="shared" si="1"/>
        <v>44530</v>
      </c>
    </row>
    <row r="92" spans="1:13">
      <c r="A92" s="530" t="s">
        <v>283</v>
      </c>
      <c r="B92" s="672" t="s">
        <v>379</v>
      </c>
      <c r="C92" s="506" t="s">
        <v>324</v>
      </c>
      <c r="D92" s="506" t="s">
        <v>273</v>
      </c>
      <c r="E92" s="506" t="s">
        <v>319</v>
      </c>
      <c r="F92" s="576" t="s">
        <v>298</v>
      </c>
      <c r="G92" s="603">
        <v>150000000</v>
      </c>
      <c r="H92" s="603">
        <v>226902018</v>
      </c>
      <c r="I92" s="604">
        <v>11.57</v>
      </c>
      <c r="J92" s="604">
        <v>59.94</v>
      </c>
      <c r="K92" s="604">
        <v>2</v>
      </c>
      <c r="L92" s="507">
        <v>42908</v>
      </c>
      <c r="M92" s="577">
        <f t="shared" si="1"/>
        <v>44530</v>
      </c>
    </row>
    <row r="93" spans="1:13">
      <c r="A93" s="530" t="s">
        <v>283</v>
      </c>
      <c r="B93" s="672" t="s">
        <v>379</v>
      </c>
      <c r="C93" s="506" t="s">
        <v>324</v>
      </c>
      <c r="D93" s="506" t="s">
        <v>273</v>
      </c>
      <c r="E93" s="506" t="s">
        <v>319</v>
      </c>
      <c r="F93" s="576" t="s">
        <v>314</v>
      </c>
      <c r="G93" s="603">
        <v>150000000</v>
      </c>
      <c r="H93" s="603">
        <v>226989511</v>
      </c>
      <c r="I93" s="604">
        <v>12.04</v>
      </c>
      <c r="J93" s="604">
        <v>59.93</v>
      </c>
      <c r="K93" s="604">
        <v>3</v>
      </c>
      <c r="L93" s="507">
        <v>42908</v>
      </c>
      <c r="M93" s="577">
        <f t="shared" si="1"/>
        <v>44530</v>
      </c>
    </row>
    <row r="94" spans="1:13" s="398" customFormat="1">
      <c r="A94" s="267" t="s">
        <v>283</v>
      </c>
      <c r="B94" s="674" t="s">
        <v>380</v>
      </c>
      <c r="C94" s="269" t="s">
        <v>324</v>
      </c>
      <c r="D94" s="269" t="s">
        <v>322</v>
      </c>
      <c r="E94" s="269" t="s">
        <v>316</v>
      </c>
      <c r="F94" s="612" t="s">
        <v>503</v>
      </c>
      <c r="G94" s="610">
        <v>300000000</v>
      </c>
      <c r="H94" s="610">
        <v>334418538</v>
      </c>
      <c r="I94" s="611">
        <v>-0.16</v>
      </c>
      <c r="J94" s="611">
        <v>12.01</v>
      </c>
      <c r="K94" s="611">
        <v>3</v>
      </c>
      <c r="L94" s="270">
        <v>42941</v>
      </c>
      <c r="M94" s="613">
        <f t="shared" si="1"/>
        <v>44530</v>
      </c>
    </row>
    <row r="95" spans="1:13">
      <c r="A95" s="530" t="s">
        <v>283</v>
      </c>
      <c r="B95" s="672" t="s">
        <v>380</v>
      </c>
      <c r="C95" s="506" t="s">
        <v>324</v>
      </c>
      <c r="D95" s="506" t="s">
        <v>322</v>
      </c>
      <c r="E95" s="506" t="s">
        <v>316</v>
      </c>
      <c r="F95" s="576" t="s">
        <v>309</v>
      </c>
      <c r="G95" s="603">
        <v>300000000</v>
      </c>
      <c r="H95" s="603">
        <v>349490572</v>
      </c>
      <c r="I95" s="604">
        <v>-3.4</v>
      </c>
      <c r="J95" s="604">
        <v>16.2</v>
      </c>
      <c r="K95" s="604">
        <v>2</v>
      </c>
      <c r="L95" s="507">
        <v>42941</v>
      </c>
      <c r="M95" s="577">
        <f t="shared" si="1"/>
        <v>44530</v>
      </c>
    </row>
    <row r="96" spans="1:13">
      <c r="A96" s="530" t="s">
        <v>283</v>
      </c>
      <c r="B96" s="672" t="s">
        <v>380</v>
      </c>
      <c r="C96" s="506" t="s">
        <v>324</v>
      </c>
      <c r="D96" s="506" t="s">
        <v>322</v>
      </c>
      <c r="E96" s="506" t="s">
        <v>316</v>
      </c>
      <c r="F96" s="576" t="s">
        <v>287</v>
      </c>
      <c r="G96" s="603">
        <v>300000000</v>
      </c>
      <c r="H96" s="603">
        <v>317381584</v>
      </c>
      <c r="I96" s="604">
        <v>-0.16</v>
      </c>
      <c r="J96" s="604">
        <v>7.38</v>
      </c>
      <c r="K96" s="604">
        <v>4</v>
      </c>
      <c r="L96" s="507">
        <v>42941</v>
      </c>
      <c r="M96" s="577">
        <f t="shared" si="1"/>
        <v>44530</v>
      </c>
    </row>
    <row r="97" spans="1:13">
      <c r="A97" s="534" t="s">
        <v>283</v>
      </c>
      <c r="B97" s="675" t="s">
        <v>364</v>
      </c>
      <c r="C97" s="536" t="s">
        <v>324</v>
      </c>
      <c r="D97" s="536" t="s">
        <v>322</v>
      </c>
      <c r="E97" s="536" t="s">
        <v>316</v>
      </c>
      <c r="F97" s="579" t="s">
        <v>281</v>
      </c>
      <c r="G97" s="603">
        <v>300000000</v>
      </c>
      <c r="H97" s="603">
        <v>346011584</v>
      </c>
      <c r="I97" s="604">
        <v>1.48</v>
      </c>
      <c r="J97" s="604">
        <v>17.22</v>
      </c>
      <c r="K97" s="604">
        <v>1</v>
      </c>
      <c r="L97" s="537">
        <v>42941</v>
      </c>
      <c r="M97" s="581">
        <f t="shared" si="1"/>
        <v>44530</v>
      </c>
    </row>
    <row r="98" spans="1:13" s="398" customFormat="1">
      <c r="A98" s="399" t="s">
        <v>31</v>
      </c>
      <c r="B98" s="677" t="s">
        <v>704</v>
      </c>
      <c r="C98" s="397" t="s">
        <v>324</v>
      </c>
      <c r="D98" s="397" t="s">
        <v>322</v>
      </c>
      <c r="E98" s="397" t="s">
        <v>318</v>
      </c>
      <c r="F98" s="614" t="s">
        <v>311</v>
      </c>
      <c r="G98" s="610">
        <v>40000000</v>
      </c>
      <c r="H98" s="610">
        <v>35728403</v>
      </c>
      <c r="I98" s="611">
        <v>8.92</v>
      </c>
      <c r="J98" s="611">
        <v>2.86</v>
      </c>
      <c r="K98" s="611">
        <v>5</v>
      </c>
      <c r="L98" s="270">
        <v>43488</v>
      </c>
      <c r="M98" s="616">
        <f t="shared" si="1"/>
        <v>44530</v>
      </c>
    </row>
    <row r="99" spans="1:13">
      <c r="A99" s="534" t="s">
        <v>31</v>
      </c>
      <c r="B99" s="675" t="s">
        <v>461</v>
      </c>
      <c r="C99" s="536" t="s">
        <v>324</v>
      </c>
      <c r="D99" s="536" t="s">
        <v>322</v>
      </c>
      <c r="E99" s="536" t="s">
        <v>318</v>
      </c>
      <c r="F99" s="579" t="s">
        <v>297</v>
      </c>
      <c r="G99" s="603">
        <v>80000000</v>
      </c>
      <c r="H99" s="603">
        <v>107477671</v>
      </c>
      <c r="I99" s="604">
        <v>14.89</v>
      </c>
      <c r="J99" s="604">
        <v>38.65</v>
      </c>
      <c r="K99" s="604">
        <v>2</v>
      </c>
      <c r="L99" s="507">
        <v>43488</v>
      </c>
      <c r="M99" s="581">
        <f t="shared" si="1"/>
        <v>44530</v>
      </c>
    </row>
    <row r="100" spans="1:13">
      <c r="A100" s="534" t="s">
        <v>31</v>
      </c>
      <c r="B100" s="675" t="s">
        <v>461</v>
      </c>
      <c r="C100" s="536" t="s">
        <v>324</v>
      </c>
      <c r="D100" s="536" t="s">
        <v>322</v>
      </c>
      <c r="E100" s="536" t="s">
        <v>318</v>
      </c>
      <c r="F100" s="579" t="s">
        <v>301</v>
      </c>
      <c r="G100" s="603">
        <v>80000000</v>
      </c>
      <c r="H100" s="603">
        <v>97555833</v>
      </c>
      <c r="I100" s="604">
        <v>4.59</v>
      </c>
      <c r="J100" s="604">
        <v>29.28</v>
      </c>
      <c r="K100" s="604">
        <v>3</v>
      </c>
      <c r="L100" s="507">
        <v>43488</v>
      </c>
      <c r="M100" s="581">
        <f t="shared" si="1"/>
        <v>44530</v>
      </c>
    </row>
    <row r="101" spans="1:13">
      <c r="A101" s="534" t="s">
        <v>31</v>
      </c>
      <c r="B101" s="672" t="s">
        <v>461</v>
      </c>
      <c r="C101" s="536" t="s">
        <v>324</v>
      </c>
      <c r="D101" s="536" t="s">
        <v>322</v>
      </c>
      <c r="E101" s="536" t="s">
        <v>318</v>
      </c>
      <c r="F101" s="576" t="s">
        <v>463</v>
      </c>
      <c r="G101" s="603">
        <v>80000000</v>
      </c>
      <c r="H101" s="603">
        <v>109777316</v>
      </c>
      <c r="I101" s="604">
        <v>18.2</v>
      </c>
      <c r="J101" s="604">
        <v>40.39</v>
      </c>
      <c r="K101" s="604">
        <v>1</v>
      </c>
      <c r="L101" s="507">
        <v>43488</v>
      </c>
      <c r="M101" s="581">
        <f t="shared" si="1"/>
        <v>44530</v>
      </c>
    </row>
    <row r="102" spans="1:13" s="126" customFormat="1">
      <c r="A102" s="506" t="s">
        <v>31</v>
      </c>
      <c r="B102" s="672" t="s">
        <v>461</v>
      </c>
      <c r="C102" s="506" t="s">
        <v>324</v>
      </c>
      <c r="D102" s="506" t="s">
        <v>322</v>
      </c>
      <c r="E102" s="506" t="s">
        <v>318</v>
      </c>
      <c r="F102" s="576" t="s">
        <v>298</v>
      </c>
      <c r="G102" s="603">
        <v>80000000</v>
      </c>
      <c r="H102" s="603">
        <v>92336093</v>
      </c>
      <c r="I102" s="604">
        <v>11.15</v>
      </c>
      <c r="J102" s="604">
        <v>21.92</v>
      </c>
      <c r="K102" s="604">
        <v>4</v>
      </c>
      <c r="L102" s="507">
        <v>43488</v>
      </c>
      <c r="M102" s="680">
        <f t="shared" si="1"/>
        <v>44530</v>
      </c>
    </row>
    <row r="103" spans="1:13" s="398" customFormat="1">
      <c r="A103" s="776" t="s">
        <v>31</v>
      </c>
      <c r="B103" s="777" t="s">
        <v>637</v>
      </c>
      <c r="C103" s="769" t="s">
        <v>324</v>
      </c>
      <c r="D103" s="769" t="s">
        <v>658</v>
      </c>
      <c r="E103" s="769" t="s">
        <v>638</v>
      </c>
      <c r="F103" s="769" t="s">
        <v>289</v>
      </c>
      <c r="G103" s="778">
        <v>30000000</v>
      </c>
      <c r="H103" s="778">
        <v>28798020</v>
      </c>
      <c r="I103" s="779">
        <v>-4.01</v>
      </c>
      <c r="J103" s="779">
        <v>-4.01</v>
      </c>
      <c r="K103" s="779">
        <v>2</v>
      </c>
      <c r="L103" s="780">
        <v>44447</v>
      </c>
      <c r="M103" s="781">
        <f t="shared" si="1"/>
        <v>44530</v>
      </c>
    </row>
    <row r="104" spans="1:13">
      <c r="A104" s="767" t="s">
        <v>31</v>
      </c>
      <c r="B104" s="741" t="s">
        <v>637</v>
      </c>
      <c r="C104" s="742" t="s">
        <v>324</v>
      </c>
      <c r="D104" s="742" t="s">
        <v>658</v>
      </c>
      <c r="E104" s="742" t="s">
        <v>638</v>
      </c>
      <c r="F104" s="742" t="s">
        <v>639</v>
      </c>
      <c r="G104" s="731">
        <v>30000000</v>
      </c>
      <c r="H104" s="731">
        <v>29429235</v>
      </c>
      <c r="I104" s="732">
        <v>-1.9</v>
      </c>
      <c r="J104" s="732">
        <v>-1.9</v>
      </c>
      <c r="K104" s="732">
        <v>1</v>
      </c>
      <c r="L104" s="757">
        <v>44447</v>
      </c>
      <c r="M104" s="768">
        <f t="shared" si="1"/>
        <v>44530</v>
      </c>
    </row>
    <row r="105" spans="1:13">
      <c r="A105" s="767" t="s">
        <v>31</v>
      </c>
      <c r="B105" s="739" t="s">
        <v>637</v>
      </c>
      <c r="C105" s="742" t="s">
        <v>324</v>
      </c>
      <c r="D105" s="742" t="s">
        <v>658</v>
      </c>
      <c r="E105" s="742" t="s">
        <v>638</v>
      </c>
      <c r="F105" s="738" t="s">
        <v>305</v>
      </c>
      <c r="G105" s="731">
        <v>30000000</v>
      </c>
      <c r="H105" s="731">
        <v>28289207</v>
      </c>
      <c r="I105" s="732">
        <v>-5.7</v>
      </c>
      <c r="J105" s="732">
        <v>-5.7</v>
      </c>
      <c r="K105" s="732">
        <v>4</v>
      </c>
      <c r="L105" s="757">
        <v>44447</v>
      </c>
      <c r="M105" s="768">
        <f t="shared" si="1"/>
        <v>44530</v>
      </c>
    </row>
    <row r="106" spans="1:13" ht="16.5" thickBot="1">
      <c r="A106" s="748" t="s">
        <v>31</v>
      </c>
      <c r="B106" s="747" t="s">
        <v>637</v>
      </c>
      <c r="C106" s="748" t="s">
        <v>324</v>
      </c>
      <c r="D106" s="748" t="s">
        <v>658</v>
      </c>
      <c r="E106" s="748" t="s">
        <v>320</v>
      </c>
      <c r="F106" s="748" t="s">
        <v>279</v>
      </c>
      <c r="G106" s="749">
        <v>30000000</v>
      </c>
      <c r="H106" s="749">
        <v>28741298</v>
      </c>
      <c r="I106" s="750">
        <v>-4.2</v>
      </c>
      <c r="J106" s="750">
        <v>-4.2</v>
      </c>
      <c r="K106" s="750">
        <v>3</v>
      </c>
      <c r="L106" s="751">
        <v>44447</v>
      </c>
      <c r="M106" s="752">
        <f t="shared" si="1"/>
        <v>44530</v>
      </c>
    </row>
    <row r="107" spans="1:13" ht="16.5" thickTop="1">
      <c r="A107" s="530" t="s">
        <v>288</v>
      </c>
      <c r="B107" s="672" t="s">
        <v>385</v>
      </c>
      <c r="C107" s="506" t="s">
        <v>329</v>
      </c>
      <c r="D107" s="506" t="s">
        <v>270</v>
      </c>
      <c r="E107" s="506" t="s">
        <v>319</v>
      </c>
      <c r="F107" s="576" t="s">
        <v>299</v>
      </c>
      <c r="G107" s="639">
        <v>134445625</v>
      </c>
      <c r="H107" s="639">
        <v>134765524</v>
      </c>
      <c r="I107" s="647">
        <v>-6.65</v>
      </c>
      <c r="J107" s="647">
        <v>-0.93</v>
      </c>
      <c r="K107" s="648">
        <v>1</v>
      </c>
      <c r="L107" s="507">
        <v>43010</v>
      </c>
      <c r="M107" s="577">
        <f t="shared" si="1"/>
        <v>44530</v>
      </c>
    </row>
    <row r="108" spans="1:13">
      <c r="A108" s="530" t="s">
        <v>288</v>
      </c>
      <c r="B108" s="672" t="s">
        <v>386</v>
      </c>
      <c r="C108" s="506" t="s">
        <v>324</v>
      </c>
      <c r="D108" s="506" t="s">
        <v>270</v>
      </c>
      <c r="E108" s="506" t="s">
        <v>319</v>
      </c>
      <c r="F108" s="576" t="s">
        <v>276</v>
      </c>
      <c r="G108" s="603">
        <v>1696084601</v>
      </c>
      <c r="H108" s="603">
        <v>1630156461</v>
      </c>
      <c r="I108" s="604">
        <v>-3.89</v>
      </c>
      <c r="J108" s="604">
        <v>-3.89</v>
      </c>
      <c r="K108" s="602">
        <v>1</v>
      </c>
      <c r="L108" s="507">
        <v>42675</v>
      </c>
      <c r="M108" s="577">
        <f t="shared" si="1"/>
        <v>44530</v>
      </c>
    </row>
    <row r="109" spans="1:13">
      <c r="A109" s="530" t="s">
        <v>288</v>
      </c>
      <c r="B109" s="672" t="s">
        <v>606</v>
      </c>
      <c r="C109" s="506" t="s">
        <v>329</v>
      </c>
      <c r="D109" s="506" t="s">
        <v>270</v>
      </c>
      <c r="E109" s="506" t="s">
        <v>316</v>
      </c>
      <c r="F109" s="717" t="s">
        <v>550</v>
      </c>
      <c r="G109" s="650">
        <v>300039317</v>
      </c>
      <c r="H109" s="650">
        <v>332542554</v>
      </c>
      <c r="I109" s="651">
        <v>-4.87</v>
      </c>
      <c r="J109" s="651">
        <v>10.83</v>
      </c>
      <c r="K109" s="652">
        <v>1</v>
      </c>
      <c r="L109" s="507">
        <v>43040</v>
      </c>
      <c r="M109" s="508">
        <f t="shared" si="1"/>
        <v>44530</v>
      </c>
    </row>
    <row r="110" spans="1:13">
      <c r="A110" s="530" t="s">
        <v>288</v>
      </c>
      <c r="B110" s="672" t="s">
        <v>538</v>
      </c>
      <c r="C110" s="506" t="s">
        <v>324</v>
      </c>
      <c r="D110" s="506" t="s">
        <v>270</v>
      </c>
      <c r="E110" s="506" t="s">
        <v>316</v>
      </c>
      <c r="F110" s="576" t="s">
        <v>301</v>
      </c>
      <c r="G110" s="603">
        <v>358235765</v>
      </c>
      <c r="H110" s="603">
        <v>362685249</v>
      </c>
      <c r="I110" s="604">
        <v>-5.64</v>
      </c>
      <c r="J110" s="604">
        <v>1.24</v>
      </c>
      <c r="K110" s="604">
        <v>2</v>
      </c>
      <c r="L110" s="507">
        <v>43864</v>
      </c>
      <c r="M110" s="577">
        <f t="shared" si="1"/>
        <v>44530</v>
      </c>
    </row>
    <row r="111" spans="1:13">
      <c r="A111" s="530" t="s">
        <v>288</v>
      </c>
      <c r="B111" s="672" t="s">
        <v>538</v>
      </c>
      <c r="C111" s="506" t="s">
        <v>324</v>
      </c>
      <c r="D111" s="506" t="s">
        <v>270</v>
      </c>
      <c r="E111" s="506" t="s">
        <v>316</v>
      </c>
      <c r="F111" s="576" t="s">
        <v>294</v>
      </c>
      <c r="G111" s="603">
        <v>934536253</v>
      </c>
      <c r="H111" s="603">
        <v>958084097</v>
      </c>
      <c r="I111" s="604">
        <v>-5.99</v>
      </c>
      <c r="J111" s="604">
        <v>3.15</v>
      </c>
      <c r="K111" s="604">
        <v>1</v>
      </c>
      <c r="L111" s="507">
        <v>43864</v>
      </c>
      <c r="M111" s="577">
        <f t="shared" si="1"/>
        <v>44530</v>
      </c>
    </row>
    <row r="112" spans="1:13">
      <c r="A112" s="530" t="s">
        <v>288</v>
      </c>
      <c r="B112" s="673" t="s">
        <v>563</v>
      </c>
      <c r="C112" s="506" t="s">
        <v>324</v>
      </c>
      <c r="D112" s="506" t="s">
        <v>273</v>
      </c>
      <c r="E112" s="506" t="s">
        <v>319</v>
      </c>
      <c r="F112" s="576" t="s">
        <v>314</v>
      </c>
      <c r="G112" s="603">
        <v>423550185</v>
      </c>
      <c r="H112" s="603">
        <v>572152261</v>
      </c>
      <c r="I112" s="604">
        <v>18.75</v>
      </c>
      <c r="J112" s="604">
        <v>35.08</v>
      </c>
      <c r="K112" s="604">
        <v>2</v>
      </c>
      <c r="L112" s="507">
        <v>44054</v>
      </c>
      <c r="M112" s="577">
        <f t="shared" si="1"/>
        <v>44530</v>
      </c>
    </row>
    <row r="113" spans="1:13">
      <c r="A113" s="530" t="s">
        <v>288</v>
      </c>
      <c r="B113" s="673" t="s">
        <v>563</v>
      </c>
      <c r="C113" s="506" t="s">
        <v>324</v>
      </c>
      <c r="D113" s="506" t="s">
        <v>273</v>
      </c>
      <c r="E113" s="506" t="s">
        <v>319</v>
      </c>
      <c r="F113" s="576" t="s">
        <v>278</v>
      </c>
      <c r="G113" s="603">
        <v>423212022</v>
      </c>
      <c r="H113" s="603">
        <v>570702181</v>
      </c>
      <c r="I113" s="604">
        <v>18.510000000000002</v>
      </c>
      <c r="J113" s="604">
        <v>34.85</v>
      </c>
      <c r="K113" s="604">
        <v>3</v>
      </c>
      <c r="L113" s="507">
        <v>44054</v>
      </c>
      <c r="M113" s="577">
        <f t="shared" si="1"/>
        <v>44530</v>
      </c>
    </row>
    <row r="114" spans="1:13">
      <c r="A114" s="530" t="s">
        <v>288</v>
      </c>
      <c r="B114" s="673" t="s">
        <v>563</v>
      </c>
      <c r="C114" s="506" t="s">
        <v>324</v>
      </c>
      <c r="D114" s="506" t="s">
        <v>273</v>
      </c>
      <c r="E114" s="506" t="s">
        <v>319</v>
      </c>
      <c r="F114" s="576" t="s">
        <v>303</v>
      </c>
      <c r="G114" s="603">
        <v>422872469</v>
      </c>
      <c r="H114" s="603">
        <v>572048588</v>
      </c>
      <c r="I114" s="604">
        <v>18.87</v>
      </c>
      <c r="J114" s="604">
        <v>35.28</v>
      </c>
      <c r="K114" s="604">
        <v>1</v>
      </c>
      <c r="L114" s="507">
        <v>44054</v>
      </c>
      <c r="M114" s="577">
        <f t="shared" si="1"/>
        <v>44530</v>
      </c>
    </row>
    <row r="115" spans="1:13">
      <c r="A115" s="530" t="s">
        <v>288</v>
      </c>
      <c r="B115" s="672" t="s">
        <v>608</v>
      </c>
      <c r="C115" s="506" t="s">
        <v>324</v>
      </c>
      <c r="D115" s="506" t="s">
        <v>270</v>
      </c>
      <c r="E115" s="506" t="s">
        <v>320</v>
      </c>
      <c r="F115" s="576" t="s">
        <v>304</v>
      </c>
      <c r="G115" s="603">
        <v>103110456</v>
      </c>
      <c r="H115" s="603">
        <v>125840426</v>
      </c>
      <c r="I115" s="604">
        <v>9.44</v>
      </c>
      <c r="J115" s="604">
        <v>22.04</v>
      </c>
      <c r="K115" s="604">
        <v>2</v>
      </c>
      <c r="L115" s="507">
        <v>44099</v>
      </c>
      <c r="M115" s="577">
        <f t="shared" si="1"/>
        <v>44530</v>
      </c>
    </row>
    <row r="116" spans="1:13">
      <c r="A116" s="530" t="s">
        <v>288</v>
      </c>
      <c r="B116" s="672" t="s">
        <v>608</v>
      </c>
      <c r="C116" s="506" t="s">
        <v>324</v>
      </c>
      <c r="D116" s="506" t="s">
        <v>270</v>
      </c>
      <c r="E116" s="506" t="s">
        <v>320</v>
      </c>
      <c r="F116" s="576" t="s">
        <v>305</v>
      </c>
      <c r="G116" s="603">
        <v>334158139</v>
      </c>
      <c r="H116" s="603">
        <v>374996081</v>
      </c>
      <c r="I116" s="604">
        <v>4.58</v>
      </c>
      <c r="J116" s="604">
        <v>12.22</v>
      </c>
      <c r="K116" s="604">
        <v>3</v>
      </c>
      <c r="L116" s="507">
        <v>44099</v>
      </c>
      <c r="M116" s="577">
        <f t="shared" si="1"/>
        <v>44530</v>
      </c>
    </row>
    <row r="117" spans="1:13">
      <c r="A117" s="530" t="s">
        <v>288</v>
      </c>
      <c r="B117" s="672" t="s">
        <v>607</v>
      </c>
      <c r="C117" s="506" t="s">
        <v>324</v>
      </c>
      <c r="D117" s="506" t="s">
        <v>270</v>
      </c>
      <c r="E117" s="506" t="s">
        <v>320</v>
      </c>
      <c r="F117" s="576" t="s">
        <v>279</v>
      </c>
      <c r="G117" s="603">
        <v>265570288</v>
      </c>
      <c r="H117" s="603">
        <v>324199493</v>
      </c>
      <c r="I117" s="604">
        <v>12.49</v>
      </c>
      <c r="J117" s="604">
        <v>22.08</v>
      </c>
      <c r="K117" s="604">
        <v>1</v>
      </c>
      <c r="L117" s="507">
        <v>44099</v>
      </c>
      <c r="M117" s="577">
        <f t="shared" si="1"/>
        <v>44530</v>
      </c>
    </row>
    <row r="118" spans="1:13" s="398" customFormat="1">
      <c r="A118" s="267" t="s">
        <v>288</v>
      </c>
      <c r="B118" s="674" t="s">
        <v>609</v>
      </c>
      <c r="C118" s="269" t="s">
        <v>324</v>
      </c>
      <c r="D118" s="269" t="s">
        <v>270</v>
      </c>
      <c r="E118" s="269" t="s">
        <v>320</v>
      </c>
      <c r="F118" s="612" t="s">
        <v>289</v>
      </c>
      <c r="G118" s="610">
        <v>229525997</v>
      </c>
      <c r="H118" s="610">
        <v>333203680</v>
      </c>
      <c r="I118" s="611">
        <v>25.5</v>
      </c>
      <c r="J118" s="611">
        <v>45.17</v>
      </c>
      <c r="K118" s="611">
        <v>1</v>
      </c>
      <c r="L118" s="270">
        <v>44099</v>
      </c>
      <c r="M118" s="613">
        <f t="shared" si="1"/>
        <v>44530</v>
      </c>
    </row>
    <row r="119" spans="1:13">
      <c r="A119" s="530" t="s">
        <v>288</v>
      </c>
      <c r="B119" s="672" t="s">
        <v>609</v>
      </c>
      <c r="C119" s="506" t="s">
        <v>324</v>
      </c>
      <c r="D119" s="506" t="s">
        <v>270</v>
      </c>
      <c r="E119" s="506" t="s">
        <v>320</v>
      </c>
      <c r="F119" s="576" t="s">
        <v>285</v>
      </c>
      <c r="G119" s="603">
        <v>343981408</v>
      </c>
      <c r="H119" s="603">
        <v>446450942</v>
      </c>
      <c r="I119" s="604">
        <v>16.940000000000001</v>
      </c>
      <c r="J119" s="604">
        <v>33.630000000000003</v>
      </c>
      <c r="K119" s="604">
        <v>2</v>
      </c>
      <c r="L119" s="507">
        <v>44099</v>
      </c>
      <c r="M119" s="577">
        <f t="shared" si="1"/>
        <v>44530</v>
      </c>
    </row>
    <row r="120" spans="1:13">
      <c r="A120" s="530" t="s">
        <v>288</v>
      </c>
      <c r="B120" s="672" t="s">
        <v>597</v>
      </c>
      <c r="C120" s="506" t="s">
        <v>324</v>
      </c>
      <c r="D120" s="506" t="s">
        <v>271</v>
      </c>
      <c r="E120" s="506" t="s">
        <v>316</v>
      </c>
      <c r="F120" s="576" t="s">
        <v>624</v>
      </c>
      <c r="G120" s="603">
        <v>122855665</v>
      </c>
      <c r="H120" s="603">
        <v>116428916</v>
      </c>
      <c r="I120" s="604">
        <v>-8.65</v>
      </c>
      <c r="J120" s="604">
        <v>-5.23</v>
      </c>
      <c r="K120" s="604">
        <v>1</v>
      </c>
      <c r="L120" s="507">
        <v>44148</v>
      </c>
      <c r="M120" s="577">
        <f t="shared" si="1"/>
        <v>44530</v>
      </c>
    </row>
    <row r="121" spans="1:13">
      <c r="A121" s="530" t="s">
        <v>288</v>
      </c>
      <c r="B121" s="672" t="s">
        <v>616</v>
      </c>
      <c r="C121" s="506" t="s">
        <v>324</v>
      </c>
      <c r="D121" s="506" t="s">
        <v>270</v>
      </c>
      <c r="E121" s="506" t="s">
        <v>321</v>
      </c>
      <c r="F121" s="576" t="s">
        <v>306</v>
      </c>
      <c r="G121" s="603">
        <v>194927948</v>
      </c>
      <c r="H121" s="603">
        <v>199266795</v>
      </c>
      <c r="I121" s="604">
        <v>2.23</v>
      </c>
      <c r="J121" s="604">
        <v>2.23</v>
      </c>
      <c r="K121" s="604">
        <v>1</v>
      </c>
      <c r="L121" s="507">
        <v>44397</v>
      </c>
      <c r="M121" s="577">
        <f t="shared" si="1"/>
        <v>44530</v>
      </c>
    </row>
    <row r="122" spans="1:13">
      <c r="A122" s="530" t="s">
        <v>288</v>
      </c>
      <c r="B122" s="672" t="s">
        <v>616</v>
      </c>
      <c r="C122" s="506" t="s">
        <v>324</v>
      </c>
      <c r="D122" s="506" t="s">
        <v>270</v>
      </c>
      <c r="E122" s="506" t="s">
        <v>321</v>
      </c>
      <c r="F122" s="576" t="s">
        <v>296</v>
      </c>
      <c r="G122" s="603">
        <v>426766888</v>
      </c>
      <c r="H122" s="603">
        <v>436138878</v>
      </c>
      <c r="I122" s="604">
        <v>2.2000000000000002</v>
      </c>
      <c r="J122" s="604">
        <v>2.2000000000000002</v>
      </c>
      <c r="K122" s="604">
        <v>2</v>
      </c>
      <c r="L122" s="507">
        <v>44397</v>
      </c>
      <c r="M122" s="577">
        <f t="shared" si="1"/>
        <v>44530</v>
      </c>
    </row>
    <row r="123" spans="1:13">
      <c r="A123" s="530" t="s">
        <v>288</v>
      </c>
      <c r="B123" s="672" t="s">
        <v>616</v>
      </c>
      <c r="C123" s="506" t="s">
        <v>324</v>
      </c>
      <c r="D123" s="506" t="s">
        <v>270</v>
      </c>
      <c r="E123" s="506" t="s">
        <v>321</v>
      </c>
      <c r="F123" s="576" t="s">
        <v>574</v>
      </c>
      <c r="G123" s="603">
        <v>326338852</v>
      </c>
      <c r="H123" s="603">
        <v>321459908</v>
      </c>
      <c r="I123" s="604">
        <v>-1.5</v>
      </c>
      <c r="J123" s="604">
        <v>-1.5</v>
      </c>
      <c r="K123" s="604">
        <v>4</v>
      </c>
      <c r="L123" s="507">
        <v>44397</v>
      </c>
      <c r="M123" s="577">
        <f t="shared" si="1"/>
        <v>44530</v>
      </c>
    </row>
    <row r="124" spans="1:13">
      <c r="A124" s="530" t="s">
        <v>288</v>
      </c>
      <c r="B124" s="672" t="s">
        <v>616</v>
      </c>
      <c r="C124" s="506" t="s">
        <v>324</v>
      </c>
      <c r="D124" s="506" t="s">
        <v>270</v>
      </c>
      <c r="E124" s="506" t="s">
        <v>321</v>
      </c>
      <c r="F124" s="576" t="s">
        <v>307</v>
      </c>
      <c r="G124" s="603">
        <v>317911365</v>
      </c>
      <c r="H124" s="603">
        <v>321181840</v>
      </c>
      <c r="I124" s="604">
        <v>1.03</v>
      </c>
      <c r="J124" s="604">
        <v>1.03</v>
      </c>
      <c r="K124" s="604">
        <v>3</v>
      </c>
      <c r="L124" s="507">
        <v>44397</v>
      </c>
      <c r="M124" s="577">
        <f t="shared" si="1"/>
        <v>44530</v>
      </c>
    </row>
    <row r="125" spans="1:13">
      <c r="A125" s="530" t="s">
        <v>288</v>
      </c>
      <c r="B125" s="672" t="s">
        <v>619</v>
      </c>
      <c r="C125" s="506" t="s">
        <v>328</v>
      </c>
      <c r="D125" s="506" t="s">
        <v>271</v>
      </c>
      <c r="E125" s="506" t="s">
        <v>319</v>
      </c>
      <c r="F125" s="576" t="s">
        <v>295</v>
      </c>
      <c r="G125" s="603">
        <v>151969815</v>
      </c>
      <c r="H125" s="603">
        <v>148416351</v>
      </c>
      <c r="I125" s="604">
        <v>-2.34</v>
      </c>
      <c r="J125" s="604">
        <v>-2.34</v>
      </c>
      <c r="K125" s="604">
        <v>1</v>
      </c>
      <c r="L125" s="507">
        <v>44432</v>
      </c>
      <c r="M125" s="577">
        <f t="shared" si="1"/>
        <v>44530</v>
      </c>
    </row>
    <row r="126" spans="1:13">
      <c r="A126" s="530" t="s">
        <v>288</v>
      </c>
      <c r="B126" s="672" t="s">
        <v>379</v>
      </c>
      <c r="C126" s="506" t="s">
        <v>324</v>
      </c>
      <c r="D126" s="506" t="s">
        <v>273</v>
      </c>
      <c r="E126" s="506" t="s">
        <v>319</v>
      </c>
      <c r="F126" s="576" t="s">
        <v>295</v>
      </c>
      <c r="G126" s="603">
        <v>125000000</v>
      </c>
      <c r="H126" s="603">
        <v>177856407</v>
      </c>
      <c r="I126" s="604">
        <v>11.93</v>
      </c>
      <c r="J126" s="604">
        <v>58.88</v>
      </c>
      <c r="K126" s="604">
        <v>4</v>
      </c>
      <c r="L126" s="507">
        <v>42908</v>
      </c>
      <c r="M126" s="577">
        <f t="shared" si="1"/>
        <v>44530</v>
      </c>
    </row>
    <row r="127" spans="1:13">
      <c r="A127" s="530" t="s">
        <v>288</v>
      </c>
      <c r="B127" s="672" t="s">
        <v>379</v>
      </c>
      <c r="C127" s="506" t="s">
        <v>324</v>
      </c>
      <c r="D127" s="506" t="s">
        <v>273</v>
      </c>
      <c r="E127" s="506" t="s">
        <v>319</v>
      </c>
      <c r="F127" s="576" t="s">
        <v>574</v>
      </c>
      <c r="G127" s="603">
        <v>125000000</v>
      </c>
      <c r="H127" s="603">
        <v>178574109</v>
      </c>
      <c r="I127" s="604">
        <v>11.97</v>
      </c>
      <c r="J127" s="604">
        <v>59.85</v>
      </c>
      <c r="K127" s="604">
        <v>2</v>
      </c>
      <c r="L127" s="507">
        <v>42908</v>
      </c>
      <c r="M127" s="577">
        <f t="shared" si="1"/>
        <v>44530</v>
      </c>
    </row>
    <row r="128" spans="1:13">
      <c r="A128" s="530" t="s">
        <v>288</v>
      </c>
      <c r="B128" s="672" t="s">
        <v>379</v>
      </c>
      <c r="C128" s="506" t="s">
        <v>324</v>
      </c>
      <c r="D128" s="506" t="s">
        <v>273</v>
      </c>
      <c r="E128" s="506" t="s">
        <v>319</v>
      </c>
      <c r="F128" s="576" t="s">
        <v>298</v>
      </c>
      <c r="G128" s="603">
        <v>125000000</v>
      </c>
      <c r="H128" s="603">
        <v>178426204</v>
      </c>
      <c r="I128" s="604">
        <v>11.63</v>
      </c>
      <c r="J128" s="604">
        <v>59.89</v>
      </c>
      <c r="K128" s="604">
        <v>1</v>
      </c>
      <c r="L128" s="507">
        <v>42908</v>
      </c>
      <c r="M128" s="577">
        <f t="shared" si="1"/>
        <v>44530</v>
      </c>
    </row>
    <row r="129" spans="1:13">
      <c r="A129" s="530" t="s">
        <v>288</v>
      </c>
      <c r="B129" s="672" t="s">
        <v>379</v>
      </c>
      <c r="C129" s="506" t="s">
        <v>324</v>
      </c>
      <c r="D129" s="506" t="s">
        <v>273</v>
      </c>
      <c r="E129" s="506" t="s">
        <v>319</v>
      </c>
      <c r="F129" s="576" t="s">
        <v>314</v>
      </c>
      <c r="G129" s="603">
        <v>125000000</v>
      </c>
      <c r="H129" s="603">
        <v>178666625</v>
      </c>
      <c r="I129" s="604">
        <v>12.03</v>
      </c>
      <c r="J129" s="604">
        <v>59.84</v>
      </c>
      <c r="K129" s="604">
        <v>3</v>
      </c>
      <c r="L129" s="507">
        <v>42908</v>
      </c>
      <c r="M129" s="577">
        <f t="shared" si="1"/>
        <v>44530</v>
      </c>
    </row>
    <row r="130" spans="1:13" s="398" customFormat="1">
      <c r="A130" s="267" t="s">
        <v>288</v>
      </c>
      <c r="B130" s="674" t="s">
        <v>380</v>
      </c>
      <c r="C130" s="269" t="s">
        <v>324</v>
      </c>
      <c r="D130" s="269" t="s">
        <v>322</v>
      </c>
      <c r="E130" s="269" t="s">
        <v>316</v>
      </c>
      <c r="F130" s="612" t="s">
        <v>308</v>
      </c>
      <c r="G130" s="610">
        <v>100000000</v>
      </c>
      <c r="H130" s="610">
        <v>111022643</v>
      </c>
      <c r="I130" s="611">
        <v>-0.2</v>
      </c>
      <c r="J130" s="611">
        <v>11.95</v>
      </c>
      <c r="K130" s="611">
        <v>3</v>
      </c>
      <c r="L130" s="270">
        <v>42941</v>
      </c>
      <c r="M130" s="613">
        <f t="shared" si="1"/>
        <v>44530</v>
      </c>
    </row>
    <row r="131" spans="1:13">
      <c r="A131" s="530" t="s">
        <v>288</v>
      </c>
      <c r="B131" s="672" t="s">
        <v>380</v>
      </c>
      <c r="C131" s="506" t="s">
        <v>324</v>
      </c>
      <c r="D131" s="506" t="s">
        <v>322</v>
      </c>
      <c r="E131" s="506" t="s">
        <v>316</v>
      </c>
      <c r="F131" s="576" t="s">
        <v>309</v>
      </c>
      <c r="G131" s="603">
        <v>200000000</v>
      </c>
      <c r="H131" s="603">
        <v>213813642</v>
      </c>
      <c r="I131" s="604">
        <v>-3.67</v>
      </c>
      <c r="J131" s="604">
        <v>15.74</v>
      </c>
      <c r="K131" s="604">
        <v>2</v>
      </c>
      <c r="L131" s="507">
        <v>42941</v>
      </c>
      <c r="M131" s="577">
        <f t="shared" si="1"/>
        <v>44530</v>
      </c>
    </row>
    <row r="132" spans="1:13">
      <c r="A132" s="530" t="s">
        <v>288</v>
      </c>
      <c r="B132" s="672" t="s">
        <v>380</v>
      </c>
      <c r="C132" s="506" t="s">
        <v>324</v>
      </c>
      <c r="D132" s="506" t="s">
        <v>322</v>
      </c>
      <c r="E132" s="506" t="s">
        <v>316</v>
      </c>
      <c r="F132" s="576" t="s">
        <v>287</v>
      </c>
      <c r="G132" s="603">
        <v>100000000</v>
      </c>
      <c r="H132" s="603">
        <v>105418646</v>
      </c>
      <c r="I132" s="604">
        <v>-0.15</v>
      </c>
      <c r="J132" s="604">
        <v>7.3</v>
      </c>
      <c r="K132" s="604">
        <v>4</v>
      </c>
      <c r="L132" s="507">
        <v>42941</v>
      </c>
      <c r="M132" s="577">
        <f t="shared" si="1"/>
        <v>44530</v>
      </c>
    </row>
    <row r="133" spans="1:13" ht="16.5" thickBot="1">
      <c r="A133" s="540" t="s">
        <v>288</v>
      </c>
      <c r="B133" s="676" t="s">
        <v>364</v>
      </c>
      <c r="C133" s="542" t="s">
        <v>324</v>
      </c>
      <c r="D133" s="542" t="s">
        <v>322</v>
      </c>
      <c r="E133" s="542" t="s">
        <v>316</v>
      </c>
      <c r="F133" s="580" t="s">
        <v>281</v>
      </c>
      <c r="G133" s="640">
        <v>200000000</v>
      </c>
      <c r="H133" s="640">
        <v>214473609</v>
      </c>
      <c r="I133" s="649">
        <v>1.59</v>
      </c>
      <c r="J133" s="649">
        <v>17.440000000000001</v>
      </c>
      <c r="K133" s="649">
        <v>1</v>
      </c>
      <c r="L133" s="543">
        <v>42941</v>
      </c>
      <c r="M133" s="720">
        <f t="shared" si="1"/>
        <v>44530</v>
      </c>
    </row>
    <row r="134" spans="1:13" ht="16.5" thickTop="1">
      <c r="A134" s="539" t="s">
        <v>290</v>
      </c>
      <c r="B134" s="673" t="s">
        <v>563</v>
      </c>
      <c r="C134" s="531" t="s">
        <v>324</v>
      </c>
      <c r="D134" s="531" t="s">
        <v>273</v>
      </c>
      <c r="E134" s="531" t="s">
        <v>318</v>
      </c>
      <c r="F134" s="531" t="s">
        <v>314</v>
      </c>
      <c r="G134" s="678">
        <v>279504715</v>
      </c>
      <c r="H134" s="678">
        <v>377557422</v>
      </c>
      <c r="I134" s="679">
        <v>18.739999999999998</v>
      </c>
      <c r="J134" s="679">
        <v>35.08</v>
      </c>
      <c r="K134" s="679">
        <v>2</v>
      </c>
      <c r="L134" s="532">
        <v>44054</v>
      </c>
      <c r="M134" s="508">
        <f t="shared" si="1"/>
        <v>44530</v>
      </c>
    </row>
    <row r="135" spans="1:13">
      <c r="A135" s="530" t="s">
        <v>290</v>
      </c>
      <c r="B135" s="673" t="s">
        <v>563</v>
      </c>
      <c r="C135" s="506" t="s">
        <v>324</v>
      </c>
      <c r="D135" s="506" t="s">
        <v>273</v>
      </c>
      <c r="E135" s="506" t="s">
        <v>319</v>
      </c>
      <c r="F135" s="576" t="s">
        <v>278</v>
      </c>
      <c r="G135" s="603">
        <v>279205663</v>
      </c>
      <c r="H135" s="603">
        <v>376244106</v>
      </c>
      <c r="I135" s="604">
        <v>18.489999999999998</v>
      </c>
      <c r="J135" s="604">
        <v>34.76</v>
      </c>
      <c r="K135" s="604">
        <v>3</v>
      </c>
      <c r="L135" s="532">
        <v>44054</v>
      </c>
      <c r="M135" s="577">
        <f t="shared" si="1"/>
        <v>44530</v>
      </c>
    </row>
    <row r="136" spans="1:13">
      <c r="A136" s="530" t="s">
        <v>290</v>
      </c>
      <c r="B136" s="673" t="s">
        <v>563</v>
      </c>
      <c r="C136" s="506" t="s">
        <v>324</v>
      </c>
      <c r="D136" s="506" t="s">
        <v>273</v>
      </c>
      <c r="E136" s="506" t="s">
        <v>319</v>
      </c>
      <c r="F136" s="506" t="s">
        <v>303</v>
      </c>
      <c r="G136" s="650">
        <v>278841018</v>
      </c>
      <c r="H136" s="650">
        <v>377319575</v>
      </c>
      <c r="I136" s="651">
        <v>18.89</v>
      </c>
      <c r="J136" s="651">
        <v>35.32</v>
      </c>
      <c r="K136" s="651">
        <v>1</v>
      </c>
      <c r="L136" s="532">
        <v>44054</v>
      </c>
      <c r="M136" s="508">
        <f t="shared" si="1"/>
        <v>44530</v>
      </c>
    </row>
    <row r="137" spans="1:13" s="398" customFormat="1">
      <c r="A137" s="267" t="s">
        <v>290</v>
      </c>
      <c r="B137" s="674" t="s">
        <v>609</v>
      </c>
      <c r="C137" s="269" t="s">
        <v>324</v>
      </c>
      <c r="D137" s="269" t="s">
        <v>270</v>
      </c>
      <c r="E137" s="269" t="s">
        <v>320</v>
      </c>
      <c r="F137" s="612" t="s">
        <v>289</v>
      </c>
      <c r="G137" s="610">
        <v>115859702</v>
      </c>
      <c r="H137" s="610">
        <v>168152527</v>
      </c>
      <c r="I137" s="611">
        <v>25.47</v>
      </c>
      <c r="J137" s="611">
        <v>45.13</v>
      </c>
      <c r="K137" s="611">
        <v>1</v>
      </c>
      <c r="L137" s="270">
        <v>44099</v>
      </c>
      <c r="M137" s="613">
        <f t="shared" si="1"/>
        <v>44530</v>
      </c>
    </row>
    <row r="138" spans="1:13">
      <c r="A138" s="530" t="s">
        <v>290</v>
      </c>
      <c r="B138" s="672" t="s">
        <v>609</v>
      </c>
      <c r="C138" s="506" t="s">
        <v>324</v>
      </c>
      <c r="D138" s="506" t="s">
        <v>270</v>
      </c>
      <c r="E138" s="506" t="s">
        <v>320</v>
      </c>
      <c r="F138" s="576" t="s">
        <v>285</v>
      </c>
      <c r="G138" s="603">
        <v>170968577</v>
      </c>
      <c r="H138" s="603">
        <v>228456563</v>
      </c>
      <c r="I138" s="604">
        <v>16.89</v>
      </c>
      <c r="J138" s="604">
        <v>33.619999999999997</v>
      </c>
      <c r="K138" s="604">
        <v>2</v>
      </c>
      <c r="L138" s="507">
        <v>44099</v>
      </c>
      <c r="M138" s="577">
        <f t="shared" si="1"/>
        <v>44530</v>
      </c>
    </row>
    <row r="139" spans="1:13">
      <c r="A139" s="530" t="s">
        <v>290</v>
      </c>
      <c r="B139" s="672" t="s">
        <v>617</v>
      </c>
      <c r="C139" s="506" t="s">
        <v>324</v>
      </c>
      <c r="D139" s="506" t="s">
        <v>271</v>
      </c>
      <c r="E139" s="506" t="s">
        <v>316</v>
      </c>
      <c r="F139" s="506" t="s">
        <v>624</v>
      </c>
      <c r="G139" s="650">
        <v>294532220</v>
      </c>
      <c r="H139" s="650">
        <v>279192387</v>
      </c>
      <c r="I139" s="651">
        <v>-8.59</v>
      </c>
      <c r="J139" s="651">
        <v>-5.21</v>
      </c>
      <c r="K139" s="651">
        <v>1</v>
      </c>
      <c r="L139" s="507">
        <v>44148</v>
      </c>
      <c r="M139" s="508">
        <f t="shared" si="1"/>
        <v>44530</v>
      </c>
    </row>
    <row r="140" spans="1:13">
      <c r="A140" s="530" t="s">
        <v>290</v>
      </c>
      <c r="B140" s="672" t="s">
        <v>619</v>
      </c>
      <c r="C140" s="506" t="s">
        <v>328</v>
      </c>
      <c r="D140" s="506" t="s">
        <v>271</v>
      </c>
      <c r="E140" s="506" t="s">
        <v>319</v>
      </c>
      <c r="F140" s="695" t="s">
        <v>587</v>
      </c>
      <c r="G140" s="695">
        <v>151227051</v>
      </c>
      <c r="H140" s="603">
        <v>147694554</v>
      </c>
      <c r="I140" s="604">
        <v>-2.34</v>
      </c>
      <c r="J140" s="604">
        <v>-2.34</v>
      </c>
      <c r="K140" s="604">
        <v>1</v>
      </c>
      <c r="L140" s="507">
        <v>44432</v>
      </c>
      <c r="M140" s="577">
        <f t="shared" si="1"/>
        <v>44530</v>
      </c>
    </row>
    <row r="141" spans="1:13">
      <c r="A141" s="530" t="s">
        <v>290</v>
      </c>
      <c r="B141" s="672" t="s">
        <v>379</v>
      </c>
      <c r="C141" s="506" t="s">
        <v>324</v>
      </c>
      <c r="D141" s="506" t="s">
        <v>273</v>
      </c>
      <c r="E141" s="506" t="s">
        <v>319</v>
      </c>
      <c r="F141" s="576" t="s">
        <v>295</v>
      </c>
      <c r="G141" s="603">
        <v>125000000</v>
      </c>
      <c r="H141" s="603">
        <v>181308685</v>
      </c>
      <c r="I141" s="604">
        <v>11.94</v>
      </c>
      <c r="J141" s="604">
        <v>59.03</v>
      </c>
      <c r="K141" s="604">
        <v>4</v>
      </c>
      <c r="L141" s="507">
        <v>42908</v>
      </c>
      <c r="M141" s="577">
        <f t="shared" si="1"/>
        <v>44530</v>
      </c>
    </row>
    <row r="142" spans="1:13">
      <c r="A142" s="530" t="s">
        <v>290</v>
      </c>
      <c r="B142" s="672" t="s">
        <v>379</v>
      </c>
      <c r="C142" s="506" t="s">
        <v>324</v>
      </c>
      <c r="D142" s="506" t="s">
        <v>273</v>
      </c>
      <c r="E142" s="506" t="s">
        <v>319</v>
      </c>
      <c r="F142" s="576" t="s">
        <v>574</v>
      </c>
      <c r="G142" s="603">
        <v>125000000</v>
      </c>
      <c r="H142" s="603">
        <v>181962297</v>
      </c>
      <c r="I142" s="604">
        <v>11.97</v>
      </c>
      <c r="J142" s="604">
        <v>59.79</v>
      </c>
      <c r="K142" s="604">
        <v>3</v>
      </c>
      <c r="L142" s="507">
        <v>42908</v>
      </c>
      <c r="M142" s="577">
        <f t="shared" si="1"/>
        <v>44530</v>
      </c>
    </row>
    <row r="143" spans="1:13">
      <c r="A143" s="530" t="s">
        <v>290</v>
      </c>
      <c r="B143" s="672" t="s">
        <v>379</v>
      </c>
      <c r="C143" s="506" t="s">
        <v>324</v>
      </c>
      <c r="D143" s="506" t="s">
        <v>273</v>
      </c>
      <c r="E143" s="506" t="s">
        <v>319</v>
      </c>
      <c r="F143" s="576" t="s">
        <v>298</v>
      </c>
      <c r="G143" s="603">
        <v>125000000</v>
      </c>
      <c r="H143" s="603">
        <v>182154257</v>
      </c>
      <c r="I143" s="604">
        <v>11.54</v>
      </c>
      <c r="J143" s="604">
        <v>60.38</v>
      </c>
      <c r="K143" s="604">
        <v>1</v>
      </c>
      <c r="L143" s="507">
        <v>42908</v>
      </c>
      <c r="M143" s="577">
        <f t="shared" si="1"/>
        <v>44530</v>
      </c>
    </row>
    <row r="144" spans="1:13">
      <c r="A144" s="530" t="s">
        <v>290</v>
      </c>
      <c r="B144" s="672" t="s">
        <v>379</v>
      </c>
      <c r="C144" s="506" t="s">
        <v>324</v>
      </c>
      <c r="D144" s="506" t="s">
        <v>273</v>
      </c>
      <c r="E144" s="506" t="s">
        <v>319</v>
      </c>
      <c r="F144" s="576" t="s">
        <v>314</v>
      </c>
      <c r="G144" s="603">
        <v>125000000</v>
      </c>
      <c r="H144" s="603">
        <v>182091096</v>
      </c>
      <c r="I144" s="604">
        <v>12.02</v>
      </c>
      <c r="J144" s="604">
        <v>59.84</v>
      </c>
      <c r="K144" s="604">
        <v>2</v>
      </c>
      <c r="L144" s="507">
        <v>42908</v>
      </c>
      <c r="M144" s="577">
        <f t="shared" si="1"/>
        <v>44530</v>
      </c>
    </row>
    <row r="145" spans="1:13" s="398" customFormat="1">
      <c r="A145" s="267" t="s">
        <v>290</v>
      </c>
      <c r="B145" s="674" t="s">
        <v>380</v>
      </c>
      <c r="C145" s="269" t="s">
        <v>324</v>
      </c>
      <c r="D145" s="269" t="s">
        <v>322</v>
      </c>
      <c r="E145" s="269" t="s">
        <v>316</v>
      </c>
      <c r="F145" s="612" t="s">
        <v>308</v>
      </c>
      <c r="G145" s="610">
        <v>100000000</v>
      </c>
      <c r="H145" s="610">
        <v>111824864</v>
      </c>
      <c r="I145" s="611">
        <v>-0.22</v>
      </c>
      <c r="J145" s="611">
        <v>11.92</v>
      </c>
      <c r="K145" s="611">
        <v>3</v>
      </c>
      <c r="L145" s="270">
        <v>42941</v>
      </c>
      <c r="M145" s="613">
        <f t="shared" si="1"/>
        <v>44530</v>
      </c>
    </row>
    <row r="146" spans="1:13">
      <c r="A146" s="530" t="s">
        <v>290</v>
      </c>
      <c r="B146" s="672" t="s">
        <v>380</v>
      </c>
      <c r="C146" s="506" t="s">
        <v>324</v>
      </c>
      <c r="D146" s="506" t="s">
        <v>322</v>
      </c>
      <c r="E146" s="506" t="s">
        <v>316</v>
      </c>
      <c r="F146" s="576" t="s">
        <v>309</v>
      </c>
      <c r="G146" s="603">
        <v>150000000</v>
      </c>
      <c r="H146" s="603">
        <v>167614045</v>
      </c>
      <c r="I146" s="604">
        <v>-3.8</v>
      </c>
      <c r="J146" s="604">
        <v>16.14</v>
      </c>
      <c r="K146" s="604">
        <v>2</v>
      </c>
      <c r="L146" s="507">
        <v>42941</v>
      </c>
      <c r="M146" s="577">
        <f t="shared" si="1"/>
        <v>44530</v>
      </c>
    </row>
    <row r="147" spans="1:13">
      <c r="A147" s="530" t="s">
        <v>290</v>
      </c>
      <c r="B147" s="672" t="s">
        <v>380</v>
      </c>
      <c r="C147" s="506" t="s">
        <v>324</v>
      </c>
      <c r="D147" s="506" t="s">
        <v>322</v>
      </c>
      <c r="E147" s="506" t="s">
        <v>316</v>
      </c>
      <c r="F147" s="576" t="s">
        <v>287</v>
      </c>
      <c r="G147" s="603">
        <v>100000000</v>
      </c>
      <c r="H147" s="603">
        <v>106086506</v>
      </c>
      <c r="I147" s="604">
        <v>-0.19</v>
      </c>
      <c r="J147" s="604">
        <v>7.43</v>
      </c>
      <c r="K147" s="604">
        <v>4</v>
      </c>
      <c r="L147" s="507">
        <v>42941</v>
      </c>
      <c r="M147" s="577">
        <f t="shared" si="1"/>
        <v>44530</v>
      </c>
    </row>
    <row r="148" spans="1:13">
      <c r="A148" s="534" t="s">
        <v>290</v>
      </c>
      <c r="B148" s="675" t="s">
        <v>364</v>
      </c>
      <c r="C148" s="536" t="s">
        <v>324</v>
      </c>
      <c r="D148" s="536" t="s">
        <v>322</v>
      </c>
      <c r="E148" s="536" t="s">
        <v>316</v>
      </c>
      <c r="F148" s="579" t="s">
        <v>281</v>
      </c>
      <c r="G148" s="603">
        <v>150000000</v>
      </c>
      <c r="H148" s="603">
        <v>165780867</v>
      </c>
      <c r="I148" s="604">
        <v>1.6</v>
      </c>
      <c r="J148" s="604">
        <v>17.32</v>
      </c>
      <c r="K148" s="604">
        <v>1</v>
      </c>
      <c r="L148" s="537">
        <v>42941</v>
      </c>
      <c r="M148" s="577">
        <f t="shared" ref="M148:M184" si="2">$M$3</f>
        <v>44530</v>
      </c>
    </row>
    <row r="149" spans="1:13" s="398" customFormat="1">
      <c r="A149" s="399" t="s">
        <v>290</v>
      </c>
      <c r="B149" s="674" t="s">
        <v>704</v>
      </c>
      <c r="C149" s="269" t="s">
        <v>324</v>
      </c>
      <c r="D149" s="269" t="s">
        <v>322</v>
      </c>
      <c r="E149" s="269" t="s">
        <v>318</v>
      </c>
      <c r="F149" s="612" t="s">
        <v>311</v>
      </c>
      <c r="G149" s="610">
        <v>40000000</v>
      </c>
      <c r="H149" s="610">
        <v>35727603</v>
      </c>
      <c r="I149" s="611">
        <v>8.92</v>
      </c>
      <c r="J149" s="611">
        <v>2.86</v>
      </c>
      <c r="K149" s="611">
        <v>5</v>
      </c>
      <c r="L149" s="270">
        <v>43488</v>
      </c>
      <c r="M149" s="613">
        <f t="shared" si="2"/>
        <v>44530</v>
      </c>
    </row>
    <row r="150" spans="1:13">
      <c r="A150" s="534" t="s">
        <v>290</v>
      </c>
      <c r="B150" s="672" t="s">
        <v>461</v>
      </c>
      <c r="C150" s="506" t="s">
        <v>324</v>
      </c>
      <c r="D150" s="506" t="s">
        <v>322</v>
      </c>
      <c r="E150" s="506" t="s">
        <v>318</v>
      </c>
      <c r="F150" s="576" t="s">
        <v>297</v>
      </c>
      <c r="G150" s="603">
        <v>80000000</v>
      </c>
      <c r="H150" s="603">
        <v>107491335</v>
      </c>
      <c r="I150" s="604">
        <v>14.89</v>
      </c>
      <c r="J150" s="604">
        <v>38.67</v>
      </c>
      <c r="K150" s="604">
        <v>2</v>
      </c>
      <c r="L150" s="507">
        <v>43488</v>
      </c>
      <c r="M150" s="577">
        <f t="shared" si="2"/>
        <v>44530</v>
      </c>
    </row>
    <row r="151" spans="1:13">
      <c r="A151" s="534" t="s">
        <v>290</v>
      </c>
      <c r="B151" s="672" t="s">
        <v>461</v>
      </c>
      <c r="C151" s="506" t="s">
        <v>324</v>
      </c>
      <c r="D151" s="506" t="s">
        <v>322</v>
      </c>
      <c r="E151" s="506" t="s">
        <v>318</v>
      </c>
      <c r="F151" s="576" t="s">
        <v>301</v>
      </c>
      <c r="G151" s="603">
        <v>120000000</v>
      </c>
      <c r="H151" s="603">
        <v>148392539</v>
      </c>
      <c r="I151" s="604">
        <v>4.59</v>
      </c>
      <c r="J151" s="604">
        <v>29.19</v>
      </c>
      <c r="K151" s="604">
        <v>3</v>
      </c>
      <c r="L151" s="507">
        <v>43488</v>
      </c>
      <c r="M151" s="577">
        <f t="shared" si="2"/>
        <v>44530</v>
      </c>
    </row>
    <row r="152" spans="1:13">
      <c r="A152" s="534" t="s">
        <v>290</v>
      </c>
      <c r="B152" s="672" t="s">
        <v>461</v>
      </c>
      <c r="C152" s="506" t="s">
        <v>324</v>
      </c>
      <c r="D152" s="506" t="s">
        <v>322</v>
      </c>
      <c r="E152" s="506" t="s">
        <v>628</v>
      </c>
      <c r="F152" s="576" t="s">
        <v>465</v>
      </c>
      <c r="G152" s="603">
        <v>80000000</v>
      </c>
      <c r="H152" s="603">
        <v>109806744</v>
      </c>
      <c r="I152" s="604">
        <v>18.2</v>
      </c>
      <c r="J152" s="604">
        <v>40.450000000000003</v>
      </c>
      <c r="K152" s="604">
        <v>1</v>
      </c>
      <c r="L152" s="507">
        <v>43488</v>
      </c>
      <c r="M152" s="577">
        <f t="shared" si="2"/>
        <v>44530</v>
      </c>
    </row>
    <row r="153" spans="1:13">
      <c r="A153" s="506" t="s">
        <v>464</v>
      </c>
      <c r="B153" s="672" t="s">
        <v>461</v>
      </c>
      <c r="C153" s="506" t="s">
        <v>324</v>
      </c>
      <c r="D153" s="506" t="s">
        <v>322</v>
      </c>
      <c r="E153" s="506" t="s">
        <v>318</v>
      </c>
      <c r="F153" s="576" t="s">
        <v>298</v>
      </c>
      <c r="G153" s="603">
        <v>120000000</v>
      </c>
      <c r="H153" s="603">
        <v>142007707</v>
      </c>
      <c r="I153" s="604">
        <v>11.16</v>
      </c>
      <c r="J153" s="604">
        <v>21.61</v>
      </c>
      <c r="K153" s="604">
        <v>4</v>
      </c>
      <c r="L153" s="507">
        <v>43488</v>
      </c>
      <c r="M153" s="577">
        <f t="shared" si="2"/>
        <v>44530</v>
      </c>
    </row>
    <row r="154" spans="1:13">
      <c r="A154" s="506" t="s">
        <v>464</v>
      </c>
      <c r="B154" s="672" t="s">
        <v>571</v>
      </c>
      <c r="C154" s="506" t="s">
        <v>325</v>
      </c>
      <c r="D154" s="506" t="s">
        <v>272</v>
      </c>
      <c r="E154" s="506" t="s">
        <v>317</v>
      </c>
      <c r="F154" s="576" t="s">
        <v>574</v>
      </c>
      <c r="G154" s="603">
        <v>60000000</v>
      </c>
      <c r="H154" s="603">
        <v>60813927</v>
      </c>
      <c r="I154" s="604">
        <v>-0.45</v>
      </c>
      <c r="J154" s="604">
        <v>-0.45</v>
      </c>
      <c r="K154" s="604">
        <v>5</v>
      </c>
      <c r="L154" s="507">
        <v>44209</v>
      </c>
      <c r="M154" s="577">
        <f t="shared" si="2"/>
        <v>44530</v>
      </c>
    </row>
    <row r="155" spans="1:13">
      <c r="A155" s="506" t="s">
        <v>464</v>
      </c>
      <c r="B155" s="681" t="s">
        <v>571</v>
      </c>
      <c r="C155" s="682" t="s">
        <v>325</v>
      </c>
      <c r="D155" s="682" t="s">
        <v>272</v>
      </c>
      <c r="E155" s="682" t="s">
        <v>317</v>
      </c>
      <c r="F155" s="696" t="s">
        <v>586</v>
      </c>
      <c r="G155" s="697">
        <v>60000000</v>
      </c>
      <c r="H155" s="697">
        <v>60913504</v>
      </c>
      <c r="I155" s="698">
        <v>-0.12</v>
      </c>
      <c r="J155" s="698">
        <v>-0.12</v>
      </c>
      <c r="K155" s="698">
        <v>2</v>
      </c>
      <c r="L155" s="699">
        <v>44209</v>
      </c>
      <c r="M155" s="577">
        <f t="shared" si="2"/>
        <v>44530</v>
      </c>
    </row>
    <row r="156" spans="1:13">
      <c r="A156" s="506" t="s">
        <v>464</v>
      </c>
      <c r="B156" s="675" t="s">
        <v>571</v>
      </c>
      <c r="C156" s="536" t="s">
        <v>325</v>
      </c>
      <c r="D156" s="536" t="s">
        <v>272</v>
      </c>
      <c r="E156" s="536" t="s">
        <v>317</v>
      </c>
      <c r="F156" s="579" t="s">
        <v>208</v>
      </c>
      <c r="G156" s="700">
        <v>60000000</v>
      </c>
      <c r="H156" s="700">
        <v>61001769</v>
      </c>
      <c r="I156" s="701">
        <v>-0.21</v>
      </c>
      <c r="J156" s="701">
        <v>-0.21</v>
      </c>
      <c r="K156" s="701">
        <v>4</v>
      </c>
      <c r="L156" s="537">
        <v>44209</v>
      </c>
      <c r="M156" s="577">
        <f t="shared" si="2"/>
        <v>44530</v>
      </c>
    </row>
    <row r="157" spans="1:13">
      <c r="A157" s="506" t="s">
        <v>464</v>
      </c>
      <c r="B157" s="675" t="s">
        <v>571</v>
      </c>
      <c r="C157" s="536" t="s">
        <v>325</v>
      </c>
      <c r="D157" s="536" t="s">
        <v>272</v>
      </c>
      <c r="E157" s="536" t="s">
        <v>317</v>
      </c>
      <c r="F157" s="579" t="s">
        <v>204</v>
      </c>
      <c r="G157" s="700">
        <v>60000000</v>
      </c>
      <c r="H157" s="700">
        <v>60984296</v>
      </c>
      <c r="I157" s="701">
        <v>-0.17</v>
      </c>
      <c r="J157" s="701">
        <v>-0.17</v>
      </c>
      <c r="K157" s="701">
        <v>3</v>
      </c>
      <c r="L157" s="537">
        <v>44209</v>
      </c>
      <c r="M157" s="577">
        <f t="shared" si="2"/>
        <v>44530</v>
      </c>
    </row>
    <row r="158" spans="1:13">
      <c r="A158" s="530" t="s">
        <v>37</v>
      </c>
      <c r="B158" s="672" t="s">
        <v>571</v>
      </c>
      <c r="C158" s="506" t="s">
        <v>325</v>
      </c>
      <c r="D158" s="506" t="s">
        <v>272</v>
      </c>
      <c r="E158" s="506" t="s">
        <v>317</v>
      </c>
      <c r="F158" s="576" t="s">
        <v>578</v>
      </c>
      <c r="G158" s="603">
        <v>60000000</v>
      </c>
      <c r="H158" s="603">
        <v>60890629</v>
      </c>
      <c r="I158" s="604">
        <v>-0.11</v>
      </c>
      <c r="J158" s="604">
        <v>-0.11</v>
      </c>
      <c r="K158" s="604">
        <v>1</v>
      </c>
      <c r="L158" s="507">
        <v>44209</v>
      </c>
      <c r="M158" s="680">
        <f t="shared" si="2"/>
        <v>44530</v>
      </c>
    </row>
    <row r="159" spans="1:13">
      <c r="A159" s="753" t="s">
        <v>464</v>
      </c>
      <c r="B159" s="754" t="s">
        <v>626</v>
      </c>
      <c r="C159" s="753" t="s">
        <v>585</v>
      </c>
      <c r="D159" s="753" t="s">
        <v>658</v>
      </c>
      <c r="E159" s="753" t="s">
        <v>321</v>
      </c>
      <c r="F159" s="753" t="s">
        <v>632</v>
      </c>
      <c r="G159" s="755">
        <v>60000000</v>
      </c>
      <c r="H159" s="755">
        <v>59667154</v>
      </c>
      <c r="I159" s="756">
        <v>-0.55000000000000004</v>
      </c>
      <c r="J159" s="756">
        <v>-0.55000000000000004</v>
      </c>
      <c r="K159" s="756">
        <v>3</v>
      </c>
      <c r="L159" s="757">
        <v>44484</v>
      </c>
      <c r="M159" s="740">
        <f t="shared" si="2"/>
        <v>44530</v>
      </c>
    </row>
    <row r="160" spans="1:13">
      <c r="A160" s="738" t="s">
        <v>464</v>
      </c>
      <c r="B160" s="734" t="s">
        <v>625</v>
      </c>
      <c r="C160" s="735" t="s">
        <v>585</v>
      </c>
      <c r="D160" s="735" t="s">
        <v>658</v>
      </c>
      <c r="E160" s="735" t="s">
        <v>321</v>
      </c>
      <c r="F160" s="735" t="s">
        <v>631</v>
      </c>
      <c r="G160" s="736">
        <v>60000000</v>
      </c>
      <c r="H160" s="736">
        <v>59672458</v>
      </c>
      <c r="I160" s="737">
        <v>-0.55000000000000004</v>
      </c>
      <c r="J160" s="737">
        <v>-0.55000000000000004</v>
      </c>
      <c r="K160" s="737">
        <v>2</v>
      </c>
      <c r="L160" s="757">
        <v>44484</v>
      </c>
      <c r="M160" s="740">
        <f t="shared" si="2"/>
        <v>44530</v>
      </c>
    </row>
    <row r="161" spans="1:19" s="398" customFormat="1">
      <c r="A161" s="774" t="s">
        <v>464</v>
      </c>
      <c r="B161" s="782" t="s">
        <v>627</v>
      </c>
      <c r="C161" s="770" t="s">
        <v>585</v>
      </c>
      <c r="D161" s="770" t="s">
        <v>658</v>
      </c>
      <c r="E161" s="770" t="s">
        <v>321</v>
      </c>
      <c r="F161" s="770" t="s">
        <v>629</v>
      </c>
      <c r="G161" s="783">
        <v>60000000</v>
      </c>
      <c r="H161" s="783">
        <v>59758473</v>
      </c>
      <c r="I161" s="784">
        <v>-0.4</v>
      </c>
      <c r="J161" s="784">
        <v>-0.4</v>
      </c>
      <c r="K161" s="784">
        <v>1</v>
      </c>
      <c r="L161" s="780">
        <v>44484</v>
      </c>
      <c r="M161" s="781">
        <f t="shared" si="2"/>
        <v>44530</v>
      </c>
    </row>
    <row r="162" spans="1:19">
      <c r="A162" s="738" t="s">
        <v>464</v>
      </c>
      <c r="B162" s="741" t="s">
        <v>625</v>
      </c>
      <c r="C162" s="742" t="s">
        <v>585</v>
      </c>
      <c r="D162" s="742" t="s">
        <v>658</v>
      </c>
      <c r="E162" s="742" t="s">
        <v>321</v>
      </c>
      <c r="F162" s="742" t="s">
        <v>312</v>
      </c>
      <c r="G162" s="743">
        <v>60000000</v>
      </c>
      <c r="H162" s="743">
        <v>59333668</v>
      </c>
      <c r="I162" s="744">
        <v>-1.1100000000000001</v>
      </c>
      <c r="J162" s="744">
        <v>-1.1100000000000001</v>
      </c>
      <c r="K162" s="744">
        <v>4</v>
      </c>
      <c r="L162" s="745">
        <v>44484</v>
      </c>
      <c r="M162" s="740">
        <f t="shared" si="2"/>
        <v>44530</v>
      </c>
    </row>
    <row r="163" spans="1:19" ht="16.5" thickBot="1">
      <c r="A163" s="746" t="s">
        <v>584</v>
      </c>
      <c r="B163" s="747" t="s">
        <v>626</v>
      </c>
      <c r="C163" s="748" t="s">
        <v>585</v>
      </c>
      <c r="D163" s="748" t="s">
        <v>658</v>
      </c>
      <c r="E163" s="748" t="s">
        <v>321</v>
      </c>
      <c r="F163" s="748" t="s">
        <v>630</v>
      </c>
      <c r="G163" s="749">
        <v>60000000</v>
      </c>
      <c r="H163" s="749">
        <v>58814636</v>
      </c>
      <c r="I163" s="750">
        <v>-1.98</v>
      </c>
      <c r="J163" s="750">
        <v>-1.98</v>
      </c>
      <c r="K163" s="750">
        <v>5</v>
      </c>
      <c r="L163" s="751">
        <v>44484</v>
      </c>
      <c r="M163" s="752">
        <f t="shared" si="2"/>
        <v>44530</v>
      </c>
    </row>
    <row r="164" spans="1:19" ht="16.5" thickTop="1">
      <c r="A164" s="530" t="s">
        <v>291</v>
      </c>
      <c r="B164" s="672" t="s">
        <v>366</v>
      </c>
      <c r="C164" s="506" t="s">
        <v>328</v>
      </c>
      <c r="D164" s="506" t="s">
        <v>270</v>
      </c>
      <c r="E164" s="506" t="s">
        <v>319</v>
      </c>
      <c r="F164" s="576" t="s">
        <v>632</v>
      </c>
      <c r="G164" s="605">
        <v>363076477.06999999</v>
      </c>
      <c r="H164" s="605">
        <v>497022875.45999998</v>
      </c>
      <c r="I164" s="604">
        <v>-9.3000000000000007</v>
      </c>
      <c r="J164" s="604">
        <v>46.62</v>
      </c>
      <c r="K164" s="601">
        <v>1</v>
      </c>
      <c r="L164" s="507">
        <v>41757</v>
      </c>
      <c r="M164" s="577">
        <f t="shared" si="2"/>
        <v>44530</v>
      </c>
    </row>
    <row r="165" spans="1:19">
      <c r="A165" s="530" t="s">
        <v>291</v>
      </c>
      <c r="B165" s="672" t="s">
        <v>367</v>
      </c>
      <c r="C165" s="506" t="s">
        <v>324</v>
      </c>
      <c r="D165" s="506" t="s">
        <v>270</v>
      </c>
      <c r="E165" s="506" t="s">
        <v>319</v>
      </c>
      <c r="F165" s="576" t="s">
        <v>306</v>
      </c>
      <c r="G165" s="605">
        <v>204341586.66999999</v>
      </c>
      <c r="H165" s="605">
        <v>486384815.14999998</v>
      </c>
      <c r="I165" s="604">
        <v>9.5399999999999991</v>
      </c>
      <c r="J165" s="604">
        <v>81.72</v>
      </c>
      <c r="K165" s="389">
        <v>1</v>
      </c>
      <c r="L165" s="507">
        <v>41794</v>
      </c>
      <c r="M165" s="577">
        <f t="shared" si="2"/>
        <v>44530</v>
      </c>
    </row>
    <row r="166" spans="1:19">
      <c r="A166" s="530" t="s">
        <v>291</v>
      </c>
      <c r="B166" s="672" t="s">
        <v>368</v>
      </c>
      <c r="C166" s="506" t="s">
        <v>324</v>
      </c>
      <c r="D166" s="506" t="s">
        <v>270</v>
      </c>
      <c r="E166" s="506" t="s">
        <v>319</v>
      </c>
      <c r="F166" s="506" t="s">
        <v>312</v>
      </c>
      <c r="G166" s="650">
        <v>300000000</v>
      </c>
      <c r="H166" s="719">
        <v>772990351.76999998</v>
      </c>
      <c r="I166" s="651">
        <v>16.989999999999998</v>
      </c>
      <c r="J166" s="651">
        <v>228.69</v>
      </c>
      <c r="K166" s="651">
        <v>1</v>
      </c>
      <c r="L166" s="507">
        <v>40771</v>
      </c>
      <c r="M166" s="508">
        <f t="shared" si="2"/>
        <v>44530</v>
      </c>
      <c r="S166" s="42"/>
    </row>
    <row r="167" spans="1:19">
      <c r="A167" s="530" t="s">
        <v>291</v>
      </c>
      <c r="B167" s="672" t="s">
        <v>368</v>
      </c>
      <c r="C167" s="506" t="s">
        <v>324</v>
      </c>
      <c r="D167" s="506" t="s">
        <v>331</v>
      </c>
      <c r="E167" s="506" t="s">
        <v>319</v>
      </c>
      <c r="F167" s="576" t="s">
        <v>306</v>
      </c>
      <c r="G167" s="603">
        <v>250000000</v>
      </c>
      <c r="H167" s="605">
        <v>751326731.02999997</v>
      </c>
      <c r="I167" s="604">
        <v>17.57</v>
      </c>
      <c r="J167" s="604">
        <v>221.83</v>
      </c>
      <c r="K167" s="604">
        <v>2</v>
      </c>
      <c r="L167" s="507">
        <v>40771</v>
      </c>
      <c r="M167" s="577">
        <f t="shared" si="2"/>
        <v>44530</v>
      </c>
    </row>
    <row r="168" spans="1:19">
      <c r="A168" s="534" t="s">
        <v>291</v>
      </c>
      <c r="B168" s="672" t="s">
        <v>387</v>
      </c>
      <c r="C168" s="536" t="s">
        <v>330</v>
      </c>
      <c r="D168" s="536" t="s">
        <v>270</v>
      </c>
      <c r="E168" s="506" t="s">
        <v>319</v>
      </c>
      <c r="F168" s="579" t="s">
        <v>299</v>
      </c>
      <c r="G168" s="603">
        <v>200000000</v>
      </c>
      <c r="H168" s="605">
        <v>276339828.22000003</v>
      </c>
      <c r="I168" s="604">
        <v>-11.76</v>
      </c>
      <c r="J168" s="604">
        <v>38.17</v>
      </c>
      <c r="K168" s="602">
        <v>1</v>
      </c>
      <c r="L168" s="507">
        <v>40771</v>
      </c>
      <c r="M168" s="577">
        <f t="shared" si="2"/>
        <v>44530</v>
      </c>
    </row>
    <row r="169" spans="1:19">
      <c r="A169" s="530" t="s">
        <v>291</v>
      </c>
      <c r="B169" s="672" t="s">
        <v>369</v>
      </c>
      <c r="C169" s="506" t="s">
        <v>324</v>
      </c>
      <c r="D169" s="506" t="s">
        <v>270</v>
      </c>
      <c r="E169" s="506" t="s">
        <v>316</v>
      </c>
      <c r="F169" s="576" t="s">
        <v>313</v>
      </c>
      <c r="G169" s="603">
        <v>320000000</v>
      </c>
      <c r="H169" s="605">
        <v>402710261.77999997</v>
      </c>
      <c r="I169" s="604">
        <v>-2.81</v>
      </c>
      <c r="J169" s="604">
        <v>47.43</v>
      </c>
      <c r="K169" s="389">
        <v>1</v>
      </c>
      <c r="L169" s="507">
        <v>41067</v>
      </c>
      <c r="M169" s="577">
        <f t="shared" si="2"/>
        <v>44530</v>
      </c>
    </row>
    <row r="170" spans="1:19">
      <c r="A170" s="530" t="s">
        <v>291</v>
      </c>
      <c r="B170" s="672" t="s">
        <v>370</v>
      </c>
      <c r="C170" s="506" t="s">
        <v>324</v>
      </c>
      <c r="D170" s="506" t="s">
        <v>270</v>
      </c>
      <c r="E170" s="506" t="s">
        <v>319</v>
      </c>
      <c r="F170" s="576" t="s">
        <v>306</v>
      </c>
      <c r="G170" s="603">
        <v>250000000</v>
      </c>
      <c r="H170" s="605">
        <v>417807024.25999999</v>
      </c>
      <c r="I170" s="604">
        <v>6.97</v>
      </c>
      <c r="J170" s="604">
        <v>64.349999999999994</v>
      </c>
      <c r="K170" s="604">
        <v>1</v>
      </c>
      <c r="L170" s="507">
        <v>41913</v>
      </c>
      <c r="M170" s="577">
        <f t="shared" si="2"/>
        <v>44530</v>
      </c>
    </row>
    <row r="171" spans="1:19">
      <c r="A171" s="534" t="s">
        <v>291</v>
      </c>
      <c r="B171" s="672" t="s">
        <v>370</v>
      </c>
      <c r="C171" s="506" t="s">
        <v>324</v>
      </c>
      <c r="D171" s="506" t="s">
        <v>270</v>
      </c>
      <c r="E171" s="506" t="s">
        <v>319</v>
      </c>
      <c r="F171" s="576" t="s">
        <v>295</v>
      </c>
      <c r="G171" s="603">
        <v>250000000</v>
      </c>
      <c r="H171" s="605">
        <v>413961670.30000001</v>
      </c>
      <c r="I171" s="604">
        <v>7.99</v>
      </c>
      <c r="J171" s="604">
        <v>57.11</v>
      </c>
      <c r="K171" s="604">
        <v>2</v>
      </c>
      <c r="L171" s="507">
        <v>41913</v>
      </c>
      <c r="M171" s="577">
        <f t="shared" si="2"/>
        <v>44530</v>
      </c>
    </row>
    <row r="172" spans="1:19">
      <c r="A172" s="530" t="s">
        <v>291</v>
      </c>
      <c r="B172" s="672" t="s">
        <v>371</v>
      </c>
      <c r="C172" s="506" t="s">
        <v>324</v>
      </c>
      <c r="D172" s="506" t="s">
        <v>270</v>
      </c>
      <c r="E172" s="506" t="s">
        <v>319</v>
      </c>
      <c r="F172" s="576" t="s">
        <v>634</v>
      </c>
      <c r="G172" s="603">
        <v>250000000</v>
      </c>
      <c r="H172" s="605">
        <v>354413472.66000003</v>
      </c>
      <c r="I172" s="604">
        <v>6.9</v>
      </c>
      <c r="J172" s="604">
        <v>66.14</v>
      </c>
      <c r="K172" s="604">
        <v>2</v>
      </c>
      <c r="L172" s="507">
        <v>42156</v>
      </c>
      <c r="M172" s="577">
        <f t="shared" si="2"/>
        <v>44530</v>
      </c>
    </row>
    <row r="173" spans="1:19">
      <c r="A173" s="530" t="s">
        <v>291</v>
      </c>
      <c r="B173" s="672" t="s">
        <v>371</v>
      </c>
      <c r="C173" s="506" t="s">
        <v>324</v>
      </c>
      <c r="D173" s="506" t="s">
        <v>270</v>
      </c>
      <c r="E173" s="506" t="s">
        <v>319</v>
      </c>
      <c r="F173" s="576" t="s">
        <v>635</v>
      </c>
      <c r="G173" s="603">
        <v>250000000</v>
      </c>
      <c r="H173" s="605">
        <v>355767901.95999998</v>
      </c>
      <c r="I173" s="604">
        <v>7.12</v>
      </c>
      <c r="J173" s="604">
        <v>66.72</v>
      </c>
      <c r="K173" s="604">
        <v>1</v>
      </c>
      <c r="L173" s="507">
        <v>42156</v>
      </c>
      <c r="M173" s="577">
        <f t="shared" si="2"/>
        <v>44530</v>
      </c>
    </row>
    <row r="174" spans="1:19">
      <c r="A174" s="530" t="s">
        <v>291</v>
      </c>
      <c r="B174" s="672" t="s">
        <v>372</v>
      </c>
      <c r="C174" s="506" t="s">
        <v>324</v>
      </c>
      <c r="D174" s="506" t="s">
        <v>270</v>
      </c>
      <c r="E174" s="506" t="s">
        <v>320</v>
      </c>
      <c r="F174" s="576" t="s">
        <v>574</v>
      </c>
      <c r="G174" s="603">
        <v>150000000</v>
      </c>
      <c r="H174" s="605">
        <v>221940989.83000001</v>
      </c>
      <c r="I174" s="604">
        <v>13.42</v>
      </c>
      <c r="J174" s="604">
        <v>53.82</v>
      </c>
      <c r="K174" s="389">
        <v>1</v>
      </c>
      <c r="L174" s="507">
        <v>42081</v>
      </c>
      <c r="M174" s="577">
        <f t="shared" si="2"/>
        <v>44530</v>
      </c>
    </row>
    <row r="175" spans="1:19">
      <c r="A175" s="530" t="s">
        <v>291</v>
      </c>
      <c r="B175" s="672" t="s">
        <v>373</v>
      </c>
      <c r="C175" s="506" t="s">
        <v>324</v>
      </c>
      <c r="D175" s="506" t="s">
        <v>270</v>
      </c>
      <c r="E175" s="506" t="s">
        <v>320</v>
      </c>
      <c r="F175" s="576" t="s">
        <v>643</v>
      </c>
      <c r="G175" s="603">
        <v>300000000</v>
      </c>
      <c r="H175" s="605">
        <v>408288666.79000002</v>
      </c>
      <c r="I175" s="604">
        <v>16.93</v>
      </c>
      <c r="J175" s="604">
        <v>60.83</v>
      </c>
      <c r="K175" s="389">
        <v>1</v>
      </c>
      <c r="L175" s="507">
        <v>42156</v>
      </c>
      <c r="M175" s="577">
        <f t="shared" si="2"/>
        <v>44530</v>
      </c>
    </row>
    <row r="176" spans="1:19">
      <c r="A176" s="530" t="s">
        <v>291</v>
      </c>
      <c r="B176" s="672" t="s">
        <v>374</v>
      </c>
      <c r="C176" s="506" t="s">
        <v>324</v>
      </c>
      <c r="D176" s="506" t="s">
        <v>270</v>
      </c>
      <c r="E176" s="506" t="s">
        <v>636</v>
      </c>
      <c r="F176" s="576" t="s">
        <v>312</v>
      </c>
      <c r="G176" s="603">
        <v>200000000</v>
      </c>
      <c r="H176" s="605">
        <v>258149560.91</v>
      </c>
      <c r="I176" s="604">
        <v>8.31</v>
      </c>
      <c r="J176" s="604">
        <v>32.04</v>
      </c>
      <c r="K176" s="604">
        <v>3</v>
      </c>
      <c r="L176" s="507">
        <v>42891</v>
      </c>
      <c r="M176" s="577">
        <f t="shared" si="2"/>
        <v>44530</v>
      </c>
    </row>
    <row r="177" spans="1:14">
      <c r="A177" s="534" t="s">
        <v>291</v>
      </c>
      <c r="B177" s="672" t="s">
        <v>374</v>
      </c>
      <c r="C177" s="506" t="s">
        <v>555</v>
      </c>
      <c r="D177" s="506" t="s">
        <v>270</v>
      </c>
      <c r="E177" s="506" t="s">
        <v>321</v>
      </c>
      <c r="F177" s="576" t="s">
        <v>296</v>
      </c>
      <c r="G177" s="603">
        <v>300000000</v>
      </c>
      <c r="H177" s="605">
        <v>365220606.25</v>
      </c>
      <c r="I177" s="604">
        <v>6.45</v>
      </c>
      <c r="J177" s="604">
        <v>36.18</v>
      </c>
      <c r="K177" s="604">
        <v>1</v>
      </c>
      <c r="L177" s="507">
        <v>42891</v>
      </c>
      <c r="M177" s="577">
        <f t="shared" si="2"/>
        <v>44530</v>
      </c>
    </row>
    <row r="178" spans="1:14">
      <c r="A178" s="534" t="s">
        <v>291</v>
      </c>
      <c r="B178" s="675" t="s">
        <v>374</v>
      </c>
      <c r="C178" s="536" t="s">
        <v>324</v>
      </c>
      <c r="D178" s="536" t="s">
        <v>270</v>
      </c>
      <c r="E178" s="536" t="s">
        <v>321</v>
      </c>
      <c r="F178" s="579" t="s">
        <v>556</v>
      </c>
      <c r="G178" s="603">
        <v>300000000</v>
      </c>
      <c r="H178" s="605">
        <v>364761324.99000001</v>
      </c>
      <c r="I178" s="604">
        <v>6.72</v>
      </c>
      <c r="J178" s="604">
        <v>35.520000000000003</v>
      </c>
      <c r="K178" s="604">
        <v>2</v>
      </c>
      <c r="L178" s="537">
        <v>42891</v>
      </c>
      <c r="M178" s="581">
        <f t="shared" si="2"/>
        <v>44530</v>
      </c>
    </row>
    <row r="179" spans="1:14">
      <c r="A179" s="534" t="s">
        <v>291</v>
      </c>
      <c r="B179" s="672" t="s">
        <v>451</v>
      </c>
      <c r="C179" s="536" t="s">
        <v>324</v>
      </c>
      <c r="D179" s="506" t="s">
        <v>270</v>
      </c>
      <c r="E179" s="506" t="s">
        <v>316</v>
      </c>
      <c r="F179" s="576" t="s">
        <v>313</v>
      </c>
      <c r="G179" s="603">
        <v>350000000</v>
      </c>
      <c r="H179" s="605">
        <v>380820782.98000002</v>
      </c>
      <c r="I179" s="604">
        <v>-0.4</v>
      </c>
      <c r="J179" s="604">
        <v>14.36</v>
      </c>
      <c r="K179" s="604">
        <v>3</v>
      </c>
      <c r="L179" s="507">
        <v>43256</v>
      </c>
      <c r="M179" s="581">
        <f t="shared" si="2"/>
        <v>44530</v>
      </c>
    </row>
    <row r="180" spans="1:14">
      <c r="A180" s="534" t="s">
        <v>291</v>
      </c>
      <c r="B180" s="672" t="s">
        <v>451</v>
      </c>
      <c r="C180" s="536" t="s">
        <v>324</v>
      </c>
      <c r="D180" s="506" t="s">
        <v>270</v>
      </c>
      <c r="E180" s="506" t="s">
        <v>316</v>
      </c>
      <c r="F180" s="576" t="s">
        <v>574</v>
      </c>
      <c r="G180" s="603">
        <v>350000000</v>
      </c>
      <c r="H180" s="605">
        <v>385378090.56999999</v>
      </c>
      <c r="I180" s="604">
        <v>-0.34</v>
      </c>
      <c r="J180" s="604">
        <v>15.24</v>
      </c>
      <c r="K180" s="604">
        <v>1</v>
      </c>
      <c r="L180" s="507">
        <v>43256</v>
      </c>
      <c r="M180" s="581">
        <f t="shared" si="2"/>
        <v>44530</v>
      </c>
    </row>
    <row r="181" spans="1:14">
      <c r="A181" s="534" t="s">
        <v>38</v>
      </c>
      <c r="B181" s="672" t="s">
        <v>451</v>
      </c>
      <c r="C181" s="536" t="s">
        <v>324</v>
      </c>
      <c r="D181" s="506" t="s">
        <v>270</v>
      </c>
      <c r="E181" s="506" t="s">
        <v>316</v>
      </c>
      <c r="F181" s="576" t="s">
        <v>281</v>
      </c>
      <c r="G181" s="603">
        <v>350000000</v>
      </c>
      <c r="H181" s="605">
        <v>384794704.00999999</v>
      </c>
      <c r="I181" s="604">
        <v>1.56</v>
      </c>
      <c r="J181" s="604">
        <v>15.13</v>
      </c>
      <c r="K181" s="604">
        <v>2</v>
      </c>
      <c r="L181" s="507">
        <v>43256</v>
      </c>
      <c r="M181" s="581">
        <f t="shared" si="2"/>
        <v>44530</v>
      </c>
    </row>
    <row r="182" spans="1:14" s="796" customFormat="1">
      <c r="A182" s="269" t="s">
        <v>452</v>
      </c>
      <c r="B182" s="674" t="s">
        <v>451</v>
      </c>
      <c r="C182" s="269" t="s">
        <v>324</v>
      </c>
      <c r="D182" s="269" t="s">
        <v>270</v>
      </c>
      <c r="E182" s="269" t="s">
        <v>316</v>
      </c>
      <c r="F182" s="612" t="s">
        <v>308</v>
      </c>
      <c r="G182" s="610">
        <v>250000000</v>
      </c>
      <c r="H182" s="758">
        <v>268760348.58999997</v>
      </c>
      <c r="I182" s="611">
        <v>-0.53</v>
      </c>
      <c r="J182" s="611">
        <v>10.32</v>
      </c>
      <c r="K182" s="611">
        <v>4</v>
      </c>
      <c r="L182" s="270">
        <v>43256</v>
      </c>
      <c r="M182" s="616">
        <f t="shared" si="2"/>
        <v>44530</v>
      </c>
    </row>
    <row r="183" spans="1:14">
      <c r="A183" s="733" t="s">
        <v>291</v>
      </c>
      <c r="B183" s="754" t="s">
        <v>633</v>
      </c>
      <c r="C183" s="735" t="s">
        <v>324</v>
      </c>
      <c r="D183" s="753" t="s">
        <v>270</v>
      </c>
      <c r="E183" s="753" t="s">
        <v>628</v>
      </c>
      <c r="F183" s="753" t="s">
        <v>634</v>
      </c>
      <c r="G183" s="755">
        <v>200000000</v>
      </c>
      <c r="H183" s="759">
        <v>195437298.99000001</v>
      </c>
      <c r="I183" s="756">
        <v>-0.56999999999999995</v>
      </c>
      <c r="J183" s="756">
        <v>-0.56999999999999995</v>
      </c>
      <c r="K183" s="756">
        <v>1</v>
      </c>
      <c r="L183" s="757">
        <v>44466</v>
      </c>
      <c r="M183" s="740">
        <f t="shared" si="2"/>
        <v>44530</v>
      </c>
    </row>
    <row r="184" spans="1:14" s="398" customFormat="1" ht="16.5" thickBot="1">
      <c r="A184" s="760" t="s">
        <v>452</v>
      </c>
      <c r="B184" s="761" t="s">
        <v>633</v>
      </c>
      <c r="C184" s="760" t="s">
        <v>324</v>
      </c>
      <c r="D184" s="760" t="s">
        <v>270</v>
      </c>
      <c r="E184" s="760" t="s">
        <v>628</v>
      </c>
      <c r="F184" s="760" t="s">
        <v>635</v>
      </c>
      <c r="G184" s="762">
        <v>200000000</v>
      </c>
      <c r="H184" s="763">
        <v>195283699.80000001</v>
      </c>
      <c r="I184" s="764">
        <v>-0.68</v>
      </c>
      <c r="J184" s="764">
        <v>-0.68</v>
      </c>
      <c r="K184" s="764">
        <v>2</v>
      </c>
      <c r="L184" s="765">
        <v>44466</v>
      </c>
      <c r="M184" s="766">
        <f t="shared" si="2"/>
        <v>44530</v>
      </c>
    </row>
    <row r="185" spans="1:14">
      <c r="G185" s="475">
        <f>SUM(G3:G184)</f>
        <v>73915597279.740005</v>
      </c>
      <c r="H185" s="465">
        <f>SUM(H3:H184)</f>
        <v>90219795965.300018</v>
      </c>
    </row>
    <row r="186" spans="1:14">
      <c r="G186" s="797"/>
      <c r="H186" s="466"/>
    </row>
    <row r="187" spans="1:14" ht="16.5">
      <c r="E187" s="582"/>
      <c r="F187" s="582"/>
      <c r="G187" s="798"/>
      <c r="H187" s="798"/>
      <c r="I187" s="582"/>
      <c r="J187" s="582"/>
      <c r="K187" s="582"/>
      <c r="L187" s="582"/>
      <c r="M187" s="582"/>
      <c r="N187" s="582"/>
    </row>
    <row r="188" spans="1:14" ht="16.5"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</row>
    <row r="189" spans="1:14" ht="16.5"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</row>
    <row r="190" spans="1:14" ht="16.5"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</row>
    <row r="191" spans="1:14" ht="16.5">
      <c r="E191" s="582"/>
      <c r="F191" s="582"/>
      <c r="G191" s="582"/>
      <c r="H191" s="582"/>
      <c r="I191" s="582"/>
      <c r="J191" s="582"/>
      <c r="K191" s="582"/>
      <c r="L191" s="582"/>
      <c r="M191" s="582"/>
      <c r="N191" s="582"/>
    </row>
    <row r="192" spans="1:14" ht="16.5">
      <c r="E192" s="582"/>
      <c r="F192" s="582"/>
      <c r="G192" s="582"/>
      <c r="H192" s="582"/>
      <c r="I192" s="582"/>
      <c r="J192" s="582"/>
      <c r="K192" s="582"/>
      <c r="L192" s="582"/>
      <c r="M192" s="582"/>
      <c r="N192" s="582"/>
    </row>
    <row r="193" spans="5:14" ht="16.5">
      <c r="E193" s="582"/>
      <c r="F193" s="582"/>
      <c r="G193" s="582"/>
      <c r="H193" s="582"/>
      <c r="I193" s="582"/>
      <c r="J193" s="582"/>
      <c r="K193" s="582"/>
      <c r="L193" s="582"/>
      <c r="M193" s="582"/>
      <c r="N193" s="582"/>
    </row>
    <row r="194" spans="5:14" ht="16.5">
      <c r="E194" s="582"/>
      <c r="F194" s="582"/>
      <c r="G194" s="582"/>
      <c r="H194" s="582"/>
      <c r="I194" s="582"/>
      <c r="J194" s="582"/>
      <c r="K194" s="582"/>
      <c r="L194" s="582"/>
      <c r="M194" s="582"/>
      <c r="N194" s="582"/>
    </row>
    <row r="195" spans="5:14" ht="16.5">
      <c r="E195" s="582"/>
      <c r="F195" s="582"/>
      <c r="G195" s="582"/>
      <c r="H195" s="582"/>
      <c r="I195" s="582"/>
      <c r="J195" s="582"/>
      <c r="K195" s="582"/>
      <c r="L195" s="582"/>
      <c r="M195" s="582"/>
      <c r="N195" s="582"/>
    </row>
    <row r="196" spans="5:14" ht="16.5">
      <c r="E196" s="582"/>
      <c r="F196" s="582"/>
      <c r="G196" s="582"/>
      <c r="H196" s="582"/>
      <c r="I196" s="582"/>
      <c r="J196" s="582"/>
      <c r="K196" s="582"/>
      <c r="L196" s="582"/>
      <c r="M196" s="582"/>
      <c r="N196" s="582"/>
    </row>
    <row r="197" spans="5:14" ht="16.5">
      <c r="E197" s="582"/>
      <c r="F197" s="582"/>
      <c r="G197" s="582"/>
      <c r="H197" s="582"/>
      <c r="I197" s="582"/>
      <c r="J197" s="582"/>
      <c r="K197" s="582"/>
      <c r="L197" s="582"/>
      <c r="M197" s="582"/>
      <c r="N197" s="582"/>
    </row>
    <row r="198" spans="5:14" ht="16.5">
      <c r="E198" s="582"/>
      <c r="F198" s="582"/>
      <c r="G198" s="582"/>
      <c r="H198" s="582"/>
      <c r="I198" s="582"/>
      <c r="J198" s="582"/>
      <c r="K198" s="582"/>
      <c r="L198" s="582"/>
      <c r="M198" s="582"/>
      <c r="N198" s="582"/>
    </row>
    <row r="199" spans="5:14" ht="16.5"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</row>
    <row r="200" spans="5:14" ht="16.5"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</row>
    <row r="201" spans="5:14" ht="16.5"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</row>
    <row r="202" spans="5:14" ht="16.5">
      <c r="E202" s="582"/>
      <c r="F202" s="582"/>
      <c r="G202" s="582"/>
      <c r="H202" s="582"/>
      <c r="I202" s="582"/>
      <c r="J202" s="582"/>
      <c r="K202" s="582"/>
      <c r="L202" s="582"/>
      <c r="M202" s="582"/>
    </row>
    <row r="203" spans="5:14" ht="16.5">
      <c r="E203" s="582"/>
      <c r="F203" s="582"/>
      <c r="G203" s="582"/>
      <c r="H203" s="582"/>
      <c r="I203" s="582"/>
      <c r="J203" s="582"/>
      <c r="K203" s="582"/>
      <c r="L203" s="582"/>
      <c r="M203" s="582"/>
    </row>
    <row r="204" spans="5:14" ht="16.5">
      <c r="E204" s="582"/>
      <c r="F204" s="582"/>
      <c r="G204" s="582"/>
      <c r="H204" s="582"/>
      <c r="I204" s="582"/>
      <c r="J204" s="582"/>
      <c r="K204" s="582"/>
      <c r="L204" s="582"/>
      <c r="M204" s="582"/>
    </row>
    <row r="205" spans="5:14" ht="16.5">
      <c r="E205" s="582"/>
      <c r="F205" s="582"/>
      <c r="G205" s="582"/>
      <c r="H205" s="582"/>
      <c r="I205" s="582"/>
      <c r="J205" s="582"/>
      <c r="K205" s="582"/>
      <c r="L205" s="582"/>
      <c r="M205" s="582"/>
    </row>
    <row r="206" spans="5:14" ht="16.5">
      <c r="E206" s="582"/>
      <c r="F206" s="582"/>
      <c r="G206" s="582"/>
      <c r="H206" s="582"/>
      <c r="I206" s="582"/>
      <c r="J206" s="582"/>
      <c r="K206" s="582"/>
      <c r="L206" s="582"/>
      <c r="M206" s="582"/>
    </row>
    <row r="207" spans="5:14" ht="16.5">
      <c r="E207" s="582"/>
      <c r="F207" s="582"/>
      <c r="G207" s="582"/>
      <c r="H207" s="582"/>
      <c r="I207" s="582"/>
      <c r="J207" s="582"/>
      <c r="K207" s="582"/>
      <c r="L207" s="582"/>
      <c r="M207" s="582"/>
    </row>
    <row r="208" spans="5:14" ht="16.5">
      <c r="E208" s="582"/>
      <c r="F208" s="582"/>
      <c r="G208" s="582"/>
      <c r="H208" s="582"/>
      <c r="I208" s="582"/>
      <c r="J208" s="582"/>
      <c r="K208" s="582"/>
      <c r="L208" s="582"/>
      <c r="M208" s="582"/>
    </row>
    <row r="209" spans="5:13" ht="16.5">
      <c r="E209" s="582"/>
      <c r="F209" s="582"/>
      <c r="G209" s="582"/>
      <c r="H209" s="582"/>
      <c r="I209" s="582"/>
      <c r="J209" s="582"/>
      <c r="K209" s="582"/>
      <c r="L209" s="582"/>
      <c r="M209" s="582"/>
    </row>
    <row r="210" spans="5:13" ht="16.5">
      <c r="E210" s="582"/>
      <c r="F210" s="582"/>
      <c r="G210" s="582"/>
      <c r="H210" s="582"/>
      <c r="I210" s="582"/>
      <c r="J210" s="582"/>
      <c r="K210" s="582"/>
      <c r="L210" s="582"/>
      <c r="M210" s="582"/>
    </row>
    <row r="211" spans="5:13" ht="16.5">
      <c r="E211" s="582"/>
      <c r="F211" s="582"/>
      <c r="G211" s="582"/>
      <c r="H211" s="582"/>
      <c r="I211" s="582"/>
      <c r="J211" s="582"/>
      <c r="K211" s="582"/>
      <c r="L211" s="582"/>
      <c r="M211" s="582"/>
    </row>
    <row r="212" spans="5:13" ht="16.5">
      <c r="E212" s="582"/>
      <c r="F212" s="582"/>
      <c r="G212" s="582"/>
      <c r="H212" s="582"/>
      <c r="I212" s="582"/>
      <c r="J212" s="582"/>
      <c r="K212" s="582"/>
      <c r="L212" s="582"/>
      <c r="M212" s="582"/>
    </row>
    <row r="213" spans="5:13" ht="16.5">
      <c r="E213" s="582"/>
      <c r="F213" s="582"/>
      <c r="G213" s="582"/>
      <c r="H213" s="582"/>
      <c r="I213" s="582"/>
      <c r="J213" s="582"/>
      <c r="K213" s="582"/>
      <c r="L213" s="582"/>
      <c r="M213" s="582"/>
    </row>
    <row r="214" spans="5:13" ht="16.5">
      <c r="E214" s="582"/>
      <c r="F214" s="582"/>
      <c r="G214" s="582"/>
      <c r="H214" s="582"/>
      <c r="I214" s="582"/>
      <c r="J214" s="582"/>
      <c r="K214" s="582"/>
      <c r="L214" s="582"/>
      <c r="M214" s="582"/>
    </row>
    <row r="215" spans="5:13" ht="16.5">
      <c r="E215" s="582"/>
      <c r="F215" s="582"/>
      <c r="G215" s="582"/>
      <c r="H215" s="582"/>
      <c r="I215" s="582"/>
      <c r="J215" s="582"/>
      <c r="K215" s="582"/>
      <c r="L215" s="582"/>
      <c r="M215" s="582"/>
    </row>
    <row r="216" spans="5:13" ht="16.5">
      <c r="E216" s="582"/>
      <c r="F216" s="582"/>
      <c r="G216" s="582"/>
      <c r="H216" s="582"/>
      <c r="I216" s="582"/>
      <c r="J216" s="582"/>
      <c r="K216" s="582"/>
      <c r="L216" s="582"/>
      <c r="M216" s="582"/>
    </row>
    <row r="217" spans="5:13" ht="16.5">
      <c r="E217" s="582"/>
      <c r="F217" s="582"/>
      <c r="G217" s="582"/>
      <c r="H217" s="582"/>
      <c r="I217" s="582"/>
      <c r="J217" s="582"/>
      <c r="K217" s="582"/>
      <c r="L217" s="582"/>
      <c r="M217" s="582"/>
    </row>
    <row r="218" spans="5:13" ht="16.5">
      <c r="E218" s="582"/>
      <c r="F218" s="582"/>
      <c r="G218" s="582"/>
      <c r="H218" s="582"/>
      <c r="I218" s="582"/>
      <c r="J218" s="582"/>
      <c r="K218" s="582"/>
      <c r="L218" s="582"/>
      <c r="M218" s="582"/>
    </row>
    <row r="219" spans="5:13" ht="16.5">
      <c r="E219" s="582"/>
      <c r="F219" s="582"/>
      <c r="G219" s="582"/>
      <c r="H219" s="582"/>
      <c r="I219" s="582"/>
      <c r="J219" s="582"/>
      <c r="K219" s="582"/>
      <c r="L219" s="582"/>
      <c r="M219" s="582"/>
    </row>
    <row r="220" spans="5:13" ht="16.5">
      <c r="E220" s="582"/>
      <c r="F220" s="582"/>
      <c r="G220" s="582"/>
      <c r="H220" s="582"/>
      <c r="I220" s="582"/>
      <c r="J220" s="582"/>
      <c r="K220" s="582"/>
      <c r="L220" s="582"/>
      <c r="M220" s="582"/>
    </row>
    <row r="221" spans="5:13" ht="16.5">
      <c r="E221" s="582"/>
      <c r="F221" s="582"/>
      <c r="G221" s="582"/>
      <c r="H221" s="582"/>
      <c r="I221" s="582"/>
      <c r="J221" s="582"/>
      <c r="K221" s="582"/>
      <c r="L221" s="582"/>
      <c r="M221" s="582"/>
    </row>
    <row r="222" spans="5:13" ht="16.5">
      <c r="E222" s="582"/>
      <c r="F222" s="582"/>
      <c r="G222" s="582"/>
      <c r="H222" s="582"/>
      <c r="I222" s="582"/>
      <c r="J222" s="582"/>
      <c r="K222" s="582"/>
      <c r="L222" s="582"/>
      <c r="M222" s="582"/>
    </row>
    <row r="223" spans="5:13" ht="16.5">
      <c r="E223" s="582"/>
      <c r="F223" s="582"/>
      <c r="G223" s="582"/>
      <c r="H223" s="582"/>
      <c r="I223" s="582"/>
      <c r="J223" s="582"/>
      <c r="K223" s="582"/>
      <c r="L223" s="582"/>
      <c r="M223" s="582"/>
    </row>
    <row r="224" spans="5:13" ht="16.5">
      <c r="F224" s="582"/>
      <c r="G224" s="582"/>
      <c r="H224" s="582"/>
      <c r="I224" s="582"/>
      <c r="J224" s="582"/>
      <c r="K224" s="582"/>
      <c r="L224" s="582"/>
      <c r="M224" s="582"/>
    </row>
    <row r="225" spans="6:13" ht="16.5">
      <c r="F225" s="582"/>
      <c r="G225" s="582"/>
      <c r="H225" s="582"/>
      <c r="I225" s="582"/>
      <c r="J225" s="582"/>
      <c r="K225" s="582"/>
      <c r="L225" s="582"/>
      <c r="M225" s="582"/>
    </row>
    <row r="226" spans="6:13" ht="16.5">
      <c r="F226" s="582"/>
      <c r="G226" s="582"/>
      <c r="H226" s="582"/>
      <c r="I226" s="582"/>
      <c r="J226" s="582"/>
      <c r="K226" s="582"/>
      <c r="L226" s="582"/>
      <c r="M226" s="582"/>
    </row>
    <row r="227" spans="6:13" ht="16.5">
      <c r="F227" s="582"/>
      <c r="G227" s="582"/>
      <c r="H227" s="582"/>
      <c r="I227" s="582"/>
      <c r="J227" s="582"/>
      <c r="K227" s="582"/>
      <c r="L227" s="582"/>
      <c r="M227" s="582"/>
    </row>
    <row r="228" spans="6:13" ht="16.5">
      <c r="F228" s="582"/>
      <c r="G228" s="582"/>
      <c r="H228" s="582"/>
      <c r="I228" s="582"/>
      <c r="J228" s="582"/>
      <c r="K228" s="582"/>
      <c r="L228" s="582"/>
    </row>
    <row r="229" spans="6:13" ht="16.5">
      <c r="F229" s="582"/>
      <c r="G229" s="582"/>
      <c r="H229" s="582"/>
      <c r="I229" s="582"/>
      <c r="J229" s="582"/>
      <c r="K229" s="582"/>
      <c r="L229" s="582"/>
    </row>
    <row r="230" spans="6:13" ht="16.5">
      <c r="F230" s="582" t="s">
        <v>557</v>
      </c>
      <c r="L230" s="582"/>
    </row>
    <row r="231" spans="6:13" ht="16.5">
      <c r="L231" s="582"/>
    </row>
  </sheetData>
  <autoFilter ref="A2:N185"/>
  <phoneticPr fontId="2" type="noConversion"/>
  <pageMargins left="0.7" right="0.7" top="0.75" bottom="0.75" header="0.3" footer="0.3"/>
  <pageSetup paperSize="9" orientation="portrait" r:id="rId1"/>
  <ignoredErrors>
    <ignoredError sqref="K73 K11 K37 K70 K79 K83 K107 K108 K109 K120 K125 K139 K140 K164 K165 K168 K169 K174 K17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J52"/>
  <sheetViews>
    <sheetView topLeftCell="A19" workbookViewId="0">
      <selection activeCell="C4" sqref="C4"/>
    </sheetView>
  </sheetViews>
  <sheetFormatPr defaultRowHeight="15.75"/>
  <cols>
    <col min="1" max="1" width="3.125" style="43" customWidth="1"/>
    <col min="2" max="2" width="18.125" style="43" customWidth="1"/>
    <col min="3" max="4" width="18.125" style="185" customWidth="1"/>
    <col min="5" max="5" width="18.125" style="43" customWidth="1"/>
    <col min="6" max="6" width="3.125" style="43" customWidth="1"/>
    <col min="7" max="11" width="18.125" style="43" customWidth="1"/>
    <col min="12" max="16384" width="9" style="43"/>
  </cols>
  <sheetData>
    <row r="2" spans="2:10" ht="16.5" thickBot="1">
      <c r="B2" s="44" t="s">
        <v>247</v>
      </c>
    </row>
    <row r="3" spans="2:10" ht="16.5" thickBot="1">
      <c r="B3" s="217"/>
      <c r="C3" s="218" t="s">
        <v>255</v>
      </c>
      <c r="D3" s="219" t="s">
        <v>338</v>
      </c>
    </row>
    <row r="4" spans="2:10">
      <c r="B4" s="199" t="s">
        <v>248</v>
      </c>
      <c r="C4" s="200">
        <f>'Government Fund Info (Raw Data)'!B4+'Government Fund Info (Raw Data)'!D4+'Government Fund Info (Raw Data)'!F4+'Government Fund Info (Raw Data)'!H4+'Government Fund Info (Raw Data)'!J8</f>
        <v>2644908936635</v>
      </c>
      <c r="D4" s="206">
        <f>C4/C11</f>
        <v>0.46409935765586091</v>
      </c>
    </row>
    <row r="5" spans="2:10">
      <c r="B5" s="182" t="s">
        <v>249</v>
      </c>
      <c r="C5" s="205">
        <f>'Government Fund Info (Raw Data)'!B21+'Government Fund Info (Raw Data)'!D17+'Government Fund Info (Raw Data)'!F14+'Government Fund Info (Raw Data)'!H16+'Government Fund Info (Raw Data)'!J17</f>
        <v>559903842436</v>
      </c>
      <c r="D5" s="208">
        <f>C5/C11</f>
        <v>9.8245731648588561E-2</v>
      </c>
    </row>
    <row r="6" spans="2:10">
      <c r="B6" s="182" t="s">
        <v>250</v>
      </c>
      <c r="C6" s="205">
        <f>'Government Fund Info (Raw Data)'!B22+'Government Fund Info (Raw Data)'!D18+'Government Fund Info (Raw Data)'!F15+'Government Fund Info (Raw Data)'!H17+'Government Fund Info (Raw Data)'!J18</f>
        <v>1591033656172</v>
      </c>
      <c r="D6" s="208">
        <f>C6/C11</f>
        <v>0.27917698322639101</v>
      </c>
    </row>
    <row r="7" spans="2:10">
      <c r="B7" s="183" t="s">
        <v>251</v>
      </c>
      <c r="C7" s="201">
        <f>C4-C5-C6</f>
        <v>493971438027</v>
      </c>
      <c r="D7" s="209">
        <f>C7/C11</f>
        <v>8.667664278088133E-2</v>
      </c>
    </row>
    <row r="8" spans="2:10">
      <c r="B8" s="202" t="s">
        <v>252</v>
      </c>
      <c r="C8" s="203">
        <f>'Government Fund Info (Raw Data)'!B18+'Government Fund Info (Raw Data)'!D18+'Government Fund Info (Raw Data)'!F18+'Government Fund Info (Raw Data)'!H18+'Government Fund Info (Raw Data)'!J18</f>
        <v>3054105494228</v>
      </c>
      <c r="D8" s="207">
        <f>C8/C11</f>
        <v>0.53590064234413914</v>
      </c>
    </row>
    <row r="9" spans="2:10">
      <c r="B9" s="182" t="s">
        <v>253</v>
      </c>
      <c r="C9" s="205">
        <f>'Government Fund Info (Raw Data)'!B19+'Government Fund Info (Raw Data)'!D19+'Government Fund Info (Raw Data)'!F19+'Government Fund Info (Raw Data)'!H19+'Government Fund Info (Raw Data)'!J19</f>
        <v>697715682912</v>
      </c>
      <c r="D9" s="208">
        <f>C9/C11</f>
        <v>0.12242742870302666</v>
      </c>
    </row>
    <row r="10" spans="2:10" ht="16.5" thickBot="1">
      <c r="B10" s="184" t="s">
        <v>254</v>
      </c>
      <c r="C10" s="204">
        <f>'Government Fund Info (Raw Data)'!B20+'Government Fund Info (Raw Data)'!D20+'Government Fund Info (Raw Data)'!F20+'Government Fund Info (Raw Data)'!H20+'Government Fund Info (Raw Data)'!J20</f>
        <v>2356389811316</v>
      </c>
      <c r="D10" s="210">
        <f>C10/C11</f>
        <v>0.41347321364111245</v>
      </c>
    </row>
    <row r="11" spans="2:10" ht="17.25" thickTop="1" thickBot="1">
      <c r="B11" s="198" t="s">
        <v>256</v>
      </c>
      <c r="C11" s="213">
        <f>C8+C4</f>
        <v>5699014430863</v>
      </c>
      <c r="D11" s="226">
        <f>D8+D4</f>
        <v>1</v>
      </c>
    </row>
    <row r="14" spans="2:10" ht="16.5" thickBot="1">
      <c r="B14" s="44" t="s">
        <v>333</v>
      </c>
      <c r="C14" s="43"/>
      <c r="D14" s="43"/>
      <c r="E14" s="45" t="s">
        <v>67</v>
      </c>
      <c r="G14" s="44" t="s">
        <v>63</v>
      </c>
      <c r="J14" s="45" t="s">
        <v>66</v>
      </c>
    </row>
    <row r="15" spans="2:10" ht="16.5" thickBot="1">
      <c r="B15" s="189"/>
      <c r="C15" s="190" t="s">
        <v>59</v>
      </c>
      <c r="D15" s="190" t="s">
        <v>64</v>
      </c>
      <c r="E15" s="191" t="s">
        <v>65</v>
      </c>
      <c r="G15" s="189"/>
      <c r="H15" s="190" t="s">
        <v>59</v>
      </c>
      <c r="I15" s="197" t="s">
        <v>60</v>
      </c>
      <c r="J15" s="191" t="s">
        <v>61</v>
      </c>
    </row>
    <row r="16" spans="2:10">
      <c r="B16" s="89" t="s">
        <v>54</v>
      </c>
      <c r="C16" s="90">
        <f>SUMPRODUCT(ISNUMBER(FIND(B16,'Onshore (Raw data)'!A:A))*1)</f>
        <v>45</v>
      </c>
      <c r="D16" s="91">
        <f>SUMIFS('Onshore (Raw data)'!E:E,'Onshore (Raw data)'!A:A,B16)</f>
        <v>340540036755</v>
      </c>
      <c r="E16" s="192">
        <f>SUMIFS('Onshore (Raw data)'!F:F,'Onshore (Raw data)'!A:A,B16)</f>
        <v>525578246266</v>
      </c>
      <c r="G16" s="89" t="s">
        <v>54</v>
      </c>
      <c r="H16" s="90">
        <f>SUMPRODUCT(ISNUMBER(FIND(G16,'Offshore (Raw data)'!A:A))*1)</f>
        <v>67</v>
      </c>
      <c r="I16" s="91">
        <f>SUMIFS('Offshore (Raw data)'!G:G,'Offshore (Raw data)'!A:A,G16)</f>
        <v>44549841258</v>
      </c>
      <c r="J16" s="186">
        <f>SUMIFS('Offshore (Raw data)'!H:H,'Offshore (Raw data)'!A:A,G16)</f>
        <v>53273983057</v>
      </c>
    </row>
    <row r="17" spans="2:10">
      <c r="B17" s="92" t="s">
        <v>55</v>
      </c>
      <c r="C17" s="93">
        <f>SUMPRODUCT(ISNUMBER(FIND(B17,'Onshore (Raw data)'!A:A))*1)</f>
        <v>12</v>
      </c>
      <c r="D17" s="193">
        <f>SUMIFS('Onshore (Raw data)'!E:E,'Onshore (Raw data)'!A:A,B17)</f>
        <v>76782570185</v>
      </c>
      <c r="E17" s="194">
        <f>SUMIFS('Onshore (Raw data)'!F:F,'Onshore (Raw data)'!A:A,B17)</f>
        <v>119509014994</v>
      </c>
      <c r="G17" s="92" t="s">
        <v>55</v>
      </c>
      <c r="H17" s="126">
        <f>SUMPRODUCT(ISNUMBER(FIND(G17,'Offshore (Raw data)'!A:A))*1)</f>
        <v>37</v>
      </c>
      <c r="I17" s="94">
        <f>SUMIFS('Offshore (Raw data)'!G:G,'Offshore (Raw data)'!A:A,G17)</f>
        <v>11558105954</v>
      </c>
      <c r="J17" s="187">
        <f>SUMIFS('Offshore (Raw data)'!H:H,'Offshore (Raw data)'!A:A,G17)</f>
        <v>14770563599</v>
      </c>
    </row>
    <row r="18" spans="2:10">
      <c r="B18" s="92" t="s">
        <v>56</v>
      </c>
      <c r="C18" s="93">
        <f>SUMPRODUCT(ISNUMBER(FIND(B18,'Onshore (Raw data)'!A:A))*1)</f>
        <v>9</v>
      </c>
      <c r="D18" s="193">
        <f>SUMIFS('Onshore (Raw data)'!E:E,'Onshore (Raw data)'!A:A,B18)</f>
        <v>21487179796</v>
      </c>
      <c r="E18" s="194">
        <f>SUMIFS('Onshore (Raw data)'!F:F,'Onshore (Raw data)'!A:A,B18)</f>
        <v>27375170762</v>
      </c>
      <c r="G18" s="92" t="s">
        <v>56</v>
      </c>
      <c r="H18" s="93">
        <f>SUMPRODUCT(ISNUMBER(FIND(G18,'Offshore (Raw data)'!A:A))*1)</f>
        <v>27</v>
      </c>
      <c r="I18" s="94">
        <f>SUMIFS('Offshore (Raw data)'!G:G,'Offshore (Raw data)'!A:A,G18)</f>
        <v>8610093058</v>
      </c>
      <c r="J18" s="187">
        <f>SUMIFS('Offshore (Raw data)'!H:H,'Offshore (Raw data)'!A:A,G18)</f>
        <v>9638972110</v>
      </c>
    </row>
    <row r="19" spans="2:10">
      <c r="B19" s="92" t="s">
        <v>57</v>
      </c>
      <c r="C19" s="93">
        <f>SUMPRODUCT(ISNUMBER(FIND(B19,'Onshore (Raw data)'!A:A))*1)</f>
        <v>5</v>
      </c>
      <c r="D19" s="193">
        <f>SUMIFS('Onshore (Raw data)'!E:E,'Onshore (Raw data)'!A:A,B19)</f>
        <v>23941461760</v>
      </c>
      <c r="E19" s="194">
        <f>SUMIFS('Onshore (Raw data)'!F:F,'Onshore (Raw data)'!A:A,B19)</f>
        <v>34144148917</v>
      </c>
      <c r="G19" s="92" t="s">
        <v>57</v>
      </c>
      <c r="H19" s="93">
        <f>SUMPRODUCT(ISNUMBER(FIND(G19,'Offshore (Raw data)'!A:A))*1)</f>
        <v>30</v>
      </c>
      <c r="I19" s="94">
        <f>SUMIFS('Offshore (Raw data)'!G:G,'Offshore (Raw data)'!A:A,G19)</f>
        <v>3610138946</v>
      </c>
      <c r="J19" s="187">
        <f>SUMIFS('Offshore (Raw data)'!H:H,'Offshore (Raw data)'!A:A,G19)</f>
        <v>4378716193</v>
      </c>
    </row>
    <row r="20" spans="2:10" ht="16.5" thickBot="1">
      <c r="B20" s="96" t="s">
        <v>58</v>
      </c>
      <c r="C20" s="97">
        <f>SUMPRODUCT(ISNUMBER(FIND(B20,'Onshore (Raw data)'!A:A))*1)</f>
        <v>17</v>
      </c>
      <c r="D20" s="195">
        <f>SUMIFS('Onshore (Raw data)'!E:E,'Onshore (Raw data)'!A:A,B20)</f>
        <v>59000000000</v>
      </c>
      <c r="E20" s="196">
        <f>SUMIFS('Onshore (Raw data)'!F:F,'Onshore (Raw data)'!A:A,B20)</f>
        <v>122612420773</v>
      </c>
      <c r="G20" s="116" t="s">
        <v>58</v>
      </c>
      <c r="H20" s="117">
        <f>SUMPRODUCT(ISNUMBER(FIND(G20,'Offshore (Raw data)'!A:A))*1)</f>
        <v>21</v>
      </c>
      <c r="I20" s="118">
        <f>SUMIFS('Offshore (Raw data)'!G:G,'Offshore (Raw data)'!A:A,G20)</f>
        <v>5587418063.7399998</v>
      </c>
      <c r="J20" s="188">
        <f>SUMIFS('Offshore (Raw data)'!H:H,'Offshore (Raw data)'!A:A,G20)</f>
        <v>8157561006.3000002</v>
      </c>
    </row>
    <row r="21" spans="2:10" ht="17.25" thickTop="1" thickBot="1">
      <c r="B21" s="211" t="s">
        <v>62</v>
      </c>
      <c r="C21" s="212">
        <f>SUM(C16:C20)</f>
        <v>88</v>
      </c>
      <c r="D21" s="213">
        <f>SUM(D16:D20)</f>
        <v>521751248496</v>
      </c>
      <c r="E21" s="214">
        <f>SUM(E16:E20)</f>
        <v>829219001712</v>
      </c>
      <c r="G21" s="211" t="s">
        <v>62</v>
      </c>
      <c r="H21" s="212">
        <f>SUM(H16:H20)</f>
        <v>182</v>
      </c>
      <c r="I21" s="215">
        <f>SUM(I16:I20)</f>
        <v>73915597279.740005</v>
      </c>
      <c r="J21" s="216">
        <f>SUM(J16:J20)</f>
        <v>90219795965.300003</v>
      </c>
    </row>
    <row r="25" spans="2:10" ht="16.5" thickBot="1">
      <c r="B25" s="44" t="s">
        <v>346</v>
      </c>
      <c r="E25" s="45" t="s">
        <v>67</v>
      </c>
      <c r="G25" s="44" t="s">
        <v>348</v>
      </c>
      <c r="J25" s="45" t="s">
        <v>66</v>
      </c>
    </row>
    <row r="26" spans="2:10" ht="16.5" thickBot="1">
      <c r="B26" s="256" t="s">
        <v>347</v>
      </c>
      <c r="C26" s="218" t="s">
        <v>337</v>
      </c>
      <c r="D26" s="190" t="s">
        <v>2</v>
      </c>
      <c r="E26" s="219" t="s">
        <v>339</v>
      </c>
      <c r="G26" s="189" t="s">
        <v>199</v>
      </c>
      <c r="H26" s="190" t="s">
        <v>340</v>
      </c>
      <c r="I26" s="197" t="s">
        <v>341</v>
      </c>
      <c r="J26" s="191" t="s">
        <v>342</v>
      </c>
    </row>
    <row r="27" spans="2:10">
      <c r="B27" s="249" t="s">
        <v>322</v>
      </c>
      <c r="C27" s="250">
        <f>SUMPRODUCT(ISNUMBER(FIND(B27,'Onshore (Raw data)'!C:C))*1)</f>
        <v>56</v>
      </c>
      <c r="D27" s="63">
        <f>SUMIFS('Onshore (Raw data)'!E:E,'Onshore (Raw data)'!C:C,B27)</f>
        <v>359773716456</v>
      </c>
      <c r="E27" s="208">
        <f>D27/D29</f>
        <v>0.68955027418349957</v>
      </c>
      <c r="G27" s="89" t="s">
        <v>331</v>
      </c>
      <c r="H27" s="90">
        <f>SUMPRODUCT(ISNUMBER(FIND(G27,'Offshore (Raw data)'!D:D))*1)</f>
        <v>81</v>
      </c>
      <c r="I27" s="91">
        <f>SUMIFS('Offshore (Raw data)'!G:G,'Offshore (Raw data)'!D:D,G27)</f>
        <v>32941925087.739998</v>
      </c>
      <c r="J27" s="103">
        <f>I27/$I$31</f>
        <v>0.44566947031583098</v>
      </c>
    </row>
    <row r="28" spans="2:10" ht="16.5" thickBot="1">
      <c r="B28" s="251" t="s">
        <v>335</v>
      </c>
      <c r="C28" s="252">
        <f>SUMPRODUCT(ISNUMBER(FIND(B28,'Onshore (Raw data)'!C:C))*1)</f>
        <v>32</v>
      </c>
      <c r="D28" s="118">
        <f>SUMIFS('Onshore (Raw data)'!E:E,'Onshore (Raw data)'!C:C,B28)</f>
        <v>161977532040</v>
      </c>
      <c r="E28" s="210">
        <f>D28/D29</f>
        <v>0.31044972581650049</v>
      </c>
      <c r="G28" s="92" t="s">
        <v>343</v>
      </c>
      <c r="H28" s="126">
        <f>SUMPRODUCT(ISNUMBER(FIND(G28,'Offshore (Raw data)'!D:D))*1)</f>
        <v>36</v>
      </c>
      <c r="I28" s="94">
        <f>SUMIFS('Offshore (Raw data)'!G:G,'Offshore (Raw data)'!D:D,G28)</f>
        <v>16535224338</v>
      </c>
      <c r="J28" s="105">
        <f>I28/$I$31</f>
        <v>0.22370412939262344</v>
      </c>
    </row>
    <row r="29" spans="2:10" ht="17.25" thickTop="1" thickBot="1">
      <c r="B29" s="198" t="s">
        <v>336</v>
      </c>
      <c r="C29" s="212">
        <f>SUM(C27:C28)</f>
        <v>88</v>
      </c>
      <c r="D29" s="213">
        <f>SUM(D27:D28)</f>
        <v>521751248496</v>
      </c>
      <c r="E29" s="255">
        <f>SUM(E27:E28)</f>
        <v>1</v>
      </c>
      <c r="G29" s="92" t="s">
        <v>344</v>
      </c>
      <c r="H29" s="93">
        <f>SUMPRODUCT(ISNUMBER(FIND(G29,'Offshore (Raw data)'!D:D))*1)</f>
        <v>34</v>
      </c>
      <c r="I29" s="94">
        <f>SUMIFS('Offshore (Raw data)'!G:G,'Offshore (Raw data)'!D:D,G29)</f>
        <v>16278447854</v>
      </c>
      <c r="J29" s="105">
        <f>I29/$I$31</f>
        <v>0.22023021463782266</v>
      </c>
    </row>
    <row r="30" spans="2:10" ht="16.5" thickBot="1">
      <c r="G30" s="96" t="s">
        <v>345</v>
      </c>
      <c r="H30" s="97">
        <f>SUMPRODUCT(ISNUMBER(FIND(G30,'Offshore (Raw data)'!D:D))*1)</f>
        <v>31</v>
      </c>
      <c r="I30" s="98">
        <f>SUMIFS('Offshore (Raw data)'!G:G,'Offshore (Raw data)'!D:D,G30)</f>
        <v>8160000000</v>
      </c>
      <c r="J30" s="107">
        <f>I30/$I$31</f>
        <v>0.11039618565372301</v>
      </c>
    </row>
    <row r="31" spans="2:10" ht="17.25" thickTop="1" thickBot="1">
      <c r="G31" s="211" t="s">
        <v>62</v>
      </c>
      <c r="H31" s="212">
        <f>SUM(H27:H30)</f>
        <v>182</v>
      </c>
      <c r="I31" s="253">
        <f>SUM(I27:I30)</f>
        <v>73915597279.73999</v>
      </c>
      <c r="J31" s="254">
        <f>I31/$I$31</f>
        <v>1</v>
      </c>
    </row>
    <row r="46" spans="7:10" ht="16.5" thickBot="1">
      <c r="G46" s="44" t="s">
        <v>349</v>
      </c>
    </row>
    <row r="47" spans="7:10" ht="16.5" thickBot="1">
      <c r="G47" s="189" t="s">
        <v>355</v>
      </c>
      <c r="H47" s="190" t="s">
        <v>340</v>
      </c>
      <c r="I47" s="197" t="s">
        <v>341</v>
      </c>
      <c r="J47" s="191" t="s">
        <v>342</v>
      </c>
    </row>
    <row r="48" spans="7:10">
      <c r="G48" s="89" t="s">
        <v>350</v>
      </c>
      <c r="H48" s="90">
        <f>SUMPRODUCT(ISNUMBER(FIND(G48,'Offshore (Raw data)'!E:E))*1)</f>
        <v>48</v>
      </c>
      <c r="I48" s="91">
        <f>SUMIFS('Offshore (Raw data)'!G:G,'Offshore (Raw data)'!E:E,G48)</f>
        <v>19998774512</v>
      </c>
      <c r="J48" s="103">
        <f>I48/$I$52</f>
        <v>0.27056230684726668</v>
      </c>
    </row>
    <row r="49" spans="7:10">
      <c r="G49" s="92" t="s">
        <v>351</v>
      </c>
      <c r="H49" s="126">
        <f>SUMPRODUCT(ISNUMBER(FIND(G49,'Offshore (Raw data)'!E:E))*1)</f>
        <v>84</v>
      </c>
      <c r="I49" s="94">
        <f>SUMIFS('Offshore (Raw data)'!G:G,'Offshore (Raw data)'!E:E,G49)</f>
        <v>34917200227.739998</v>
      </c>
      <c r="J49" s="105">
        <f>I49/$I$52</f>
        <v>0.47239285770218192</v>
      </c>
    </row>
    <row r="50" spans="7:10">
      <c r="G50" s="92" t="s">
        <v>352</v>
      </c>
      <c r="H50" s="93">
        <f>SUMPRODUCT(ISNUMBER(FIND(G50,'Offshore (Raw data)'!E:E))*1)</f>
        <v>26</v>
      </c>
      <c r="I50" s="94">
        <f>SUMIFS('Offshore (Raw data)'!G:G,'Offshore (Raw data)'!E:E,G50)</f>
        <v>9284227032</v>
      </c>
      <c r="J50" s="105">
        <f>I50/$I$52</f>
        <v>0.12560579057303747</v>
      </c>
    </row>
    <row r="51" spans="7:10" ht="16.5" thickBot="1">
      <c r="G51" s="96" t="s">
        <v>353</v>
      </c>
      <c r="H51" s="97">
        <f>SUMPRODUCT(ISNUMBER(FIND(G51,'Offshore (Raw data)'!E:E))*1)</f>
        <v>24</v>
      </c>
      <c r="I51" s="98">
        <f>SUMIFS('Offshore (Raw data)'!G:G,'Offshore (Raw data)'!E:E,G51)</f>
        <v>9715395508</v>
      </c>
      <c r="J51" s="107">
        <f>I51/$I$52</f>
        <v>0.13143904487751404</v>
      </c>
    </row>
    <row r="52" spans="7:10" ht="17.25" thickTop="1" thickBot="1">
      <c r="G52" s="211" t="s">
        <v>354</v>
      </c>
      <c r="H52" s="212">
        <f>SUM(H48:H51)</f>
        <v>182</v>
      </c>
      <c r="I52" s="253">
        <f>SUM(I48:I51)</f>
        <v>73915597279.73999</v>
      </c>
      <c r="J52" s="254">
        <f>I52/$I$52</f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Y130"/>
  <sheetViews>
    <sheetView zoomScale="85" zoomScaleNormal="85" workbookViewId="0">
      <selection activeCell="H26" sqref="H26"/>
    </sheetView>
  </sheetViews>
  <sheetFormatPr defaultRowHeight="16.5"/>
  <cols>
    <col min="1" max="1" width="3.125" style="51" customWidth="1"/>
    <col min="2" max="2" width="8.125" style="52" customWidth="1"/>
    <col min="3" max="3" width="10.625" style="52" customWidth="1"/>
    <col min="4" max="4" width="13.25" style="52" bestFit="1" customWidth="1"/>
    <col min="5" max="5" width="21.125" style="51" bestFit="1" customWidth="1"/>
    <col min="6" max="6" width="18.125" style="111" customWidth="1"/>
    <col min="7" max="7" width="10.625" style="52" customWidth="1"/>
    <col min="8" max="9" width="15.625" style="52" customWidth="1"/>
    <col min="10" max="10" width="3.125" style="51" customWidth="1"/>
    <col min="11" max="11" width="8.125" style="52" customWidth="1"/>
    <col min="12" max="12" width="10.625" style="128" customWidth="1"/>
    <col min="13" max="13" width="13.25" style="52" bestFit="1" customWidth="1"/>
    <col min="14" max="15" width="16.625" style="111" customWidth="1"/>
    <col min="16" max="16" width="10.625" style="52" customWidth="1"/>
    <col min="17" max="18" width="18.125" style="52" customWidth="1"/>
    <col min="19" max="19" width="50.625" style="51" customWidth="1"/>
    <col min="20" max="20" width="5.75" style="51" bestFit="1" customWidth="1"/>
    <col min="21" max="21" width="9" style="52"/>
    <col min="22" max="23" width="10.625" style="52" customWidth="1"/>
    <col min="24" max="24" width="20.625" style="52" customWidth="1"/>
    <col min="25" max="25" width="20.625" style="51" customWidth="1"/>
    <col min="26" max="16384" width="9" style="51"/>
  </cols>
  <sheetData>
    <row r="2" spans="2:25" ht="17.25" thickBot="1">
      <c r="B2" s="58" t="s">
        <v>112</v>
      </c>
      <c r="K2" s="382" t="s">
        <v>197</v>
      </c>
      <c r="T2" s="51" t="s">
        <v>194</v>
      </c>
      <c r="V2" s="51"/>
      <c r="X2" s="51"/>
    </row>
    <row r="3" spans="2:25" s="59" customFormat="1" ht="32.25" thickBot="1">
      <c r="B3" s="60" t="s">
        <v>154</v>
      </c>
      <c r="C3" s="61" t="s">
        <v>181</v>
      </c>
      <c r="D3" s="61" t="s">
        <v>155</v>
      </c>
      <c r="E3" s="62" t="s">
        <v>174</v>
      </c>
      <c r="F3" s="112" t="s">
        <v>175</v>
      </c>
      <c r="G3" s="62" t="s">
        <v>176</v>
      </c>
      <c r="H3" s="56" t="s">
        <v>177</v>
      </c>
      <c r="I3" s="57" t="s">
        <v>178</v>
      </c>
      <c r="K3" s="60" t="s">
        <v>153</v>
      </c>
      <c r="L3" s="129" t="s">
        <v>188</v>
      </c>
      <c r="M3" s="61" t="s">
        <v>155</v>
      </c>
      <c r="N3" s="125" t="s">
        <v>174</v>
      </c>
      <c r="O3" s="112" t="s">
        <v>175</v>
      </c>
      <c r="P3" s="62" t="s">
        <v>176</v>
      </c>
      <c r="Q3" s="56" t="s">
        <v>177</v>
      </c>
      <c r="R3" s="57" t="s">
        <v>178</v>
      </c>
      <c r="T3" s="79"/>
      <c r="U3" s="85" t="s">
        <v>153</v>
      </c>
      <c r="V3" s="56" t="s">
        <v>181</v>
      </c>
      <c r="W3" s="56" t="s">
        <v>156</v>
      </c>
      <c r="X3" s="62" t="s">
        <v>152</v>
      </c>
      <c r="Y3" s="78" t="s">
        <v>175</v>
      </c>
    </row>
    <row r="4" spans="2:25">
      <c r="B4" s="456">
        <v>1</v>
      </c>
      <c r="C4" s="457" t="str">
        <f t="shared" ref="C4:C17" si="0">VLOOKUP(B4,$U$2:$X$50,2,0)</f>
        <v>野村</v>
      </c>
      <c r="D4" s="458" t="str">
        <f t="shared" ref="D4:D17" si="1">VLOOKUP(B4,$U$2:$X$50,3,0)</f>
        <v>Nomura</v>
      </c>
      <c r="E4" s="459">
        <f>SUMIFS('Onshore (Raw data)'!E:E,'Onshore (Raw data)'!D:D,C4)</f>
        <v>114716114901</v>
      </c>
      <c r="F4" s="459">
        <f>SUMIFS('Onshore (Raw data)'!F:F,'Onshore (Raw data)'!D:D,C4)</f>
        <v>161904786347</v>
      </c>
      <c r="G4" s="458">
        <f>SUMPRODUCT(ISNUMBER(FIND(C4,'Onshore (Raw data)'!$B$1:$H$278))*1)</f>
        <v>10</v>
      </c>
      <c r="H4" s="460">
        <f>E4/$E$19</f>
        <v>0.21986744685648696</v>
      </c>
      <c r="I4" s="461">
        <f t="shared" ref="I4:I17" si="2">F4/$F$19</f>
        <v>0.19524973018313915</v>
      </c>
      <c r="K4" s="703">
        <v>1</v>
      </c>
      <c r="L4" s="704" t="str">
        <f>C4</f>
        <v>野村</v>
      </c>
      <c r="M4" s="705" t="str">
        <f t="shared" ref="L4:R7" si="3">D4</f>
        <v>Nomura</v>
      </c>
      <c r="N4" s="706">
        <f t="shared" si="3"/>
        <v>114716114901</v>
      </c>
      <c r="O4" s="706">
        <f t="shared" si="3"/>
        <v>161904786347</v>
      </c>
      <c r="P4" s="705">
        <f t="shared" si="3"/>
        <v>10</v>
      </c>
      <c r="Q4" s="707">
        <f t="shared" si="3"/>
        <v>0.21986744685648696</v>
      </c>
      <c r="R4" s="708">
        <f t="shared" si="3"/>
        <v>0.19524973018313915</v>
      </c>
      <c r="T4" s="80" t="s">
        <v>73</v>
      </c>
      <c r="U4" s="84">
        <f t="shared" ref="U4:U42" si="4">RANK(Y4,$Y$4:$Y$42)</f>
        <v>14</v>
      </c>
      <c r="V4" s="76" t="s">
        <v>113</v>
      </c>
      <c r="W4" s="76" t="s">
        <v>173</v>
      </c>
      <c r="X4" s="77">
        <f>SUMIFS('Onshore (Raw data)'!E:E,'Onshore (Raw data)'!D:D,V4)</f>
        <v>0</v>
      </c>
      <c r="Y4" s="71">
        <f>SUMIFS('Onshore (Raw data)'!F:F,'Onshore (Raw data)'!D:D,V4)</f>
        <v>0</v>
      </c>
    </row>
    <row r="5" spans="2:25">
      <c r="B5" s="92">
        <v>2</v>
      </c>
      <c r="C5" s="127" t="str">
        <f t="shared" si="0"/>
        <v>安聯</v>
      </c>
      <c r="D5" s="93" t="str">
        <f t="shared" si="1"/>
        <v>Allianz</v>
      </c>
      <c r="E5" s="94">
        <f>SUMIFS('Onshore (Raw data)'!E:E,'Onshore (Raw data)'!D:D,C5)</f>
        <v>62947774438</v>
      </c>
      <c r="F5" s="94">
        <f>SUMIFS('Onshore (Raw data)'!F:F,'Onshore (Raw data)'!D:D,C5)</f>
        <v>117569656186</v>
      </c>
      <c r="G5" s="93">
        <f>SUMPRODUCT(ISNUMBER(FIND(C5,'Onshore (Raw data)'!$B$1:$H$278))*1)</f>
        <v>12</v>
      </c>
      <c r="H5" s="104">
        <f t="shared" ref="H5:H17" si="5">E5/$E$19</f>
        <v>0.12064709882238564</v>
      </c>
      <c r="I5" s="105">
        <f t="shared" si="2"/>
        <v>0.14178360112740601</v>
      </c>
      <c r="K5" s="709">
        <v>2</v>
      </c>
      <c r="L5" s="710" t="str">
        <f t="shared" si="3"/>
        <v>安聯</v>
      </c>
      <c r="M5" s="711" t="str">
        <f t="shared" si="3"/>
        <v>Allianz</v>
      </c>
      <c r="N5" s="712">
        <f t="shared" si="3"/>
        <v>62947774438</v>
      </c>
      <c r="O5" s="712">
        <f t="shared" si="3"/>
        <v>117569656186</v>
      </c>
      <c r="P5" s="711">
        <f t="shared" si="3"/>
        <v>12</v>
      </c>
      <c r="Q5" s="713">
        <f t="shared" si="3"/>
        <v>0.12064709882238564</v>
      </c>
      <c r="R5" s="714">
        <f t="shared" si="3"/>
        <v>0.14178360112740601</v>
      </c>
      <c r="T5" s="81" t="s">
        <v>74</v>
      </c>
      <c r="U5" s="84">
        <f t="shared" si="4"/>
        <v>14</v>
      </c>
      <c r="V5" s="41" t="s">
        <v>114</v>
      </c>
      <c r="W5" s="41"/>
      <c r="X5" s="65">
        <f>SUMIFS('Onshore (Raw data)'!E:E,'Onshore (Raw data)'!D:D,V5)</f>
        <v>0</v>
      </c>
      <c r="Y5" s="71">
        <f>SUMIFS('Onshore (Raw data)'!F:F,'Onshore (Raw data)'!D:D,V5)</f>
        <v>0</v>
      </c>
    </row>
    <row r="6" spans="2:25">
      <c r="B6" s="92">
        <v>3</v>
      </c>
      <c r="C6" s="127" t="str">
        <f>VLOOKUP(B6,$U$2:$X$50,2,0)</f>
        <v>國泰</v>
      </c>
      <c r="D6" s="93" t="str">
        <f t="shared" si="1"/>
        <v>Cathay</v>
      </c>
      <c r="E6" s="94">
        <f>SUMIFS('Onshore (Raw data)'!E:E,'Onshore (Raw data)'!D:D,C6)</f>
        <v>77102113140</v>
      </c>
      <c r="F6" s="94">
        <f>SUMIFS('Onshore (Raw data)'!F:F,'Onshore (Raw data)'!D:D,C6)</f>
        <v>113697521476</v>
      </c>
      <c r="G6" s="93">
        <f>SUMPRODUCT(ISNUMBER(FIND(C6,'Onshore (Raw data)'!$B$1:$H$278))*1)</f>
        <v>14</v>
      </c>
      <c r="H6" s="104">
        <f t="shared" si="5"/>
        <v>0.14777561790653024</v>
      </c>
      <c r="I6" s="105">
        <f t="shared" si="2"/>
        <v>0.13711398465454946</v>
      </c>
      <c r="K6" s="92">
        <v>3</v>
      </c>
      <c r="L6" s="127" t="str">
        <f t="shared" si="3"/>
        <v>國泰</v>
      </c>
      <c r="M6" s="93" t="str">
        <f t="shared" si="3"/>
        <v>Cathay</v>
      </c>
      <c r="N6" s="94">
        <f t="shared" si="3"/>
        <v>77102113140</v>
      </c>
      <c r="O6" s="94">
        <f>F6</f>
        <v>113697521476</v>
      </c>
      <c r="P6" s="93">
        <f t="shared" si="3"/>
        <v>14</v>
      </c>
      <c r="Q6" s="104">
        <f t="shared" si="3"/>
        <v>0.14777561790653024</v>
      </c>
      <c r="R6" s="105">
        <f t="shared" si="3"/>
        <v>0.13711398465454946</v>
      </c>
      <c r="T6" s="82" t="s">
        <v>75</v>
      </c>
      <c r="U6" s="84">
        <f t="shared" si="4"/>
        <v>6</v>
      </c>
      <c r="V6" s="41" t="s">
        <v>115</v>
      </c>
      <c r="W6" s="66" t="s">
        <v>159</v>
      </c>
      <c r="X6" s="65">
        <f>SUMIFS('Onshore (Raw data)'!E:E,'Onshore (Raw data)'!D:D,V6)</f>
        <v>45834630902</v>
      </c>
      <c r="Y6" s="71">
        <f>SUMIFS('Onshore (Raw data)'!F:F,'Onshore (Raw data)'!D:D,V6)</f>
        <v>72936243664</v>
      </c>
    </row>
    <row r="7" spans="2:25">
      <c r="B7" s="92">
        <v>4</v>
      </c>
      <c r="C7" s="127" t="str">
        <f t="shared" si="0"/>
        <v>復華</v>
      </c>
      <c r="D7" s="93" t="str">
        <f t="shared" si="1"/>
        <v>Fuh Hwa</v>
      </c>
      <c r="E7" s="94">
        <f>SUMIFS('Onshore (Raw data)'!E:E,'Onshore (Raw data)'!D:D,C7)</f>
        <v>53636639280</v>
      </c>
      <c r="F7" s="94">
        <f>SUMIFS('Onshore (Raw data)'!F:F,'Onshore (Raw data)'!D:D,C7)</f>
        <v>100743531006</v>
      </c>
      <c r="G7" s="93">
        <f>SUMPRODUCT(ISNUMBER(FIND(C7,'Onshore (Raw data)'!$B$1:$H$278))*1)</f>
        <v>10</v>
      </c>
      <c r="H7" s="104">
        <f t="shared" si="5"/>
        <v>0.10280117093080843</v>
      </c>
      <c r="I7" s="105">
        <f t="shared" si="2"/>
        <v>0.12149206759373046</v>
      </c>
      <c r="K7" s="92">
        <v>4</v>
      </c>
      <c r="L7" s="127" t="str">
        <f t="shared" si="3"/>
        <v>復華</v>
      </c>
      <c r="M7" s="93" t="str">
        <f t="shared" si="3"/>
        <v>Fuh Hwa</v>
      </c>
      <c r="N7" s="94">
        <f t="shared" si="3"/>
        <v>53636639280</v>
      </c>
      <c r="O7" s="94">
        <f t="shared" si="3"/>
        <v>100743531006</v>
      </c>
      <c r="P7" s="93">
        <f t="shared" si="3"/>
        <v>10</v>
      </c>
      <c r="Q7" s="104">
        <f t="shared" si="3"/>
        <v>0.10280117093080843</v>
      </c>
      <c r="R7" s="105">
        <f t="shared" si="3"/>
        <v>0.12149206759373046</v>
      </c>
      <c r="T7" s="82" t="s">
        <v>76</v>
      </c>
      <c r="U7" s="84">
        <f t="shared" si="4"/>
        <v>14</v>
      </c>
      <c r="V7" s="41" t="s">
        <v>116</v>
      </c>
      <c r="W7" s="66" t="s">
        <v>169</v>
      </c>
      <c r="X7" s="65">
        <f>SUMIFS('Onshore (Raw data)'!E:E,'Onshore (Raw data)'!D:D,V7)</f>
        <v>0</v>
      </c>
      <c r="Y7" s="71">
        <f>SUMIFS('Onshore (Raw data)'!F:F,'Onshore (Raw data)'!D:D,V7)</f>
        <v>0</v>
      </c>
    </row>
    <row r="8" spans="2:25">
      <c r="B8" s="92">
        <v>5</v>
      </c>
      <c r="C8" s="127" t="str">
        <f t="shared" si="0"/>
        <v>統一</v>
      </c>
      <c r="D8" s="93" t="str">
        <f t="shared" si="1"/>
        <v>Uni-President</v>
      </c>
      <c r="E8" s="94">
        <f>SUMIFS('Onshore (Raw data)'!E:E,'Onshore (Raw data)'!D:D,C8)</f>
        <v>53451518959</v>
      </c>
      <c r="F8" s="94">
        <f>SUMIFS('Onshore (Raw data)'!F:F,'Onshore (Raw data)'!D:D,C8)</f>
        <v>97765550788</v>
      </c>
      <c r="G8" s="93">
        <f>SUMPRODUCT(ISNUMBER(FIND(C8,'Onshore (Raw data)'!$B$1:$H$278))*1)</f>
        <v>9</v>
      </c>
      <c r="H8" s="104">
        <f t="shared" si="5"/>
        <v>0.10244636522304323</v>
      </c>
      <c r="I8" s="105">
        <f t="shared" si="2"/>
        <v>0.11790076033732211</v>
      </c>
      <c r="K8" s="92">
        <v>5</v>
      </c>
      <c r="L8" s="127" t="str">
        <f t="shared" ref="L8:R8" si="6">C8</f>
        <v>統一</v>
      </c>
      <c r="M8" s="93" t="str">
        <f t="shared" si="6"/>
        <v>Uni-President</v>
      </c>
      <c r="N8" s="94">
        <f t="shared" si="6"/>
        <v>53451518959</v>
      </c>
      <c r="O8" s="94">
        <f t="shared" si="6"/>
        <v>97765550788</v>
      </c>
      <c r="P8" s="93">
        <f t="shared" si="6"/>
        <v>9</v>
      </c>
      <c r="Q8" s="104">
        <f t="shared" si="6"/>
        <v>0.10244636522304323</v>
      </c>
      <c r="R8" s="105">
        <f t="shared" si="6"/>
        <v>0.11790076033732211</v>
      </c>
      <c r="T8" s="82" t="s">
        <v>77</v>
      </c>
      <c r="U8" s="84">
        <f t="shared" si="4"/>
        <v>14</v>
      </c>
      <c r="V8" s="41" t="s">
        <v>117</v>
      </c>
      <c r="W8" s="41" t="s">
        <v>170</v>
      </c>
      <c r="X8" s="65">
        <f>SUMIFS('Onshore (Raw data)'!E:E,'Onshore (Raw data)'!D:D,V8)</f>
        <v>0</v>
      </c>
      <c r="Y8" s="71">
        <f>SUMIFS('Onshore (Raw data)'!F:F,'Onshore (Raw data)'!D:D,V8)</f>
        <v>0</v>
      </c>
    </row>
    <row r="9" spans="2:25" ht="17.25" thickBot="1">
      <c r="B9" s="92">
        <v>6</v>
      </c>
      <c r="C9" s="127" t="str">
        <f t="shared" si="0"/>
        <v>匯豐中華</v>
      </c>
      <c r="D9" s="93" t="str">
        <f t="shared" si="1"/>
        <v>HSBC</v>
      </c>
      <c r="E9" s="94">
        <f>SUMIFS('Onshore (Raw data)'!E:E,'Onshore (Raw data)'!D:D,C9)</f>
        <v>45834630902</v>
      </c>
      <c r="F9" s="94">
        <f>SUMIFS('Onshore (Raw data)'!F:F,'Onshore (Raw data)'!D:D,C9)</f>
        <v>72936243664</v>
      </c>
      <c r="G9" s="93">
        <f>SUMPRODUCT(ISNUMBER(FIND(C9,'Onshore (Raw data)'!$B$1:$H$278))*1)</f>
        <v>9</v>
      </c>
      <c r="H9" s="104">
        <f t="shared" si="5"/>
        <v>8.7847668853927793E-2</v>
      </c>
      <c r="I9" s="105">
        <f t="shared" si="2"/>
        <v>8.7957757255220051E-2</v>
      </c>
      <c r="K9" s="96"/>
      <c r="L9" s="131" t="s">
        <v>187</v>
      </c>
      <c r="M9" s="97" t="s">
        <v>183</v>
      </c>
      <c r="N9" s="98">
        <f>N10-SUM(N4:N8)</f>
        <v>159897087778</v>
      </c>
      <c r="O9" s="98">
        <f>O10-SUM(O4:O8)</f>
        <v>237537955909</v>
      </c>
      <c r="P9" s="97">
        <f>P10-SUM(P4:P8)</f>
        <v>33</v>
      </c>
      <c r="Q9" s="106">
        <f>Q10-SUM(Q4:Q8)</f>
        <v>0.30646230026074561</v>
      </c>
      <c r="R9" s="107">
        <f>R10-SUM(R4:R8)</f>
        <v>0.28645985610385283</v>
      </c>
      <c r="T9" s="82" t="s">
        <v>78</v>
      </c>
      <c r="U9" s="84">
        <f t="shared" si="4"/>
        <v>14</v>
      </c>
      <c r="V9" s="41" t="s">
        <v>118</v>
      </c>
      <c r="W9" s="41" t="s">
        <v>171</v>
      </c>
      <c r="X9" s="65">
        <f>SUMIFS('Onshore (Raw data)'!E:E,'Onshore (Raw data)'!D:D,V9)</f>
        <v>0</v>
      </c>
      <c r="Y9" s="71">
        <f>SUMIFS('Onshore (Raw data)'!F:F,'Onshore (Raw data)'!D:D,V9)</f>
        <v>0</v>
      </c>
    </row>
    <row r="10" spans="2:25" ht="18" thickTop="1" thickBot="1">
      <c r="B10" s="92">
        <v>7</v>
      </c>
      <c r="C10" s="127" t="str">
        <f t="shared" si="0"/>
        <v>台新</v>
      </c>
      <c r="D10" s="93" t="str">
        <f t="shared" si="1"/>
        <v>Taishin</v>
      </c>
      <c r="E10" s="94">
        <f>SUMIFS('Onshore (Raw data)'!E:E,'Onshore (Raw data)'!D:D,C10)</f>
        <v>36934673726</v>
      </c>
      <c r="F10" s="94">
        <f>SUMIFS('Onshore (Raw data)'!F:F,'Onshore (Raw data)'!D:D,C10)</f>
        <v>52601618994</v>
      </c>
      <c r="G10" s="93">
        <f>SUMPRODUCT(ISNUMBER(FIND(C10,'Onshore (Raw data)'!$B$1:$H$278))*1)</f>
        <v>6</v>
      </c>
      <c r="H10" s="104">
        <f t="shared" si="5"/>
        <v>7.0789813790513925E-2</v>
      </c>
      <c r="I10" s="105">
        <f t="shared" si="2"/>
        <v>6.343513460907077E-2</v>
      </c>
      <c r="K10" s="54"/>
      <c r="L10" s="130" t="s">
        <v>189</v>
      </c>
      <c r="M10" s="55" t="s">
        <v>184</v>
      </c>
      <c r="N10" s="64">
        <f>E19</f>
        <v>521751248496</v>
      </c>
      <c r="O10" s="64">
        <f>F19</f>
        <v>829219001712</v>
      </c>
      <c r="P10" s="55">
        <f>G19</f>
        <v>88</v>
      </c>
      <c r="Q10" s="108">
        <f>H19</f>
        <v>1.0000000000000002</v>
      </c>
      <c r="R10" s="109">
        <f>I19</f>
        <v>1</v>
      </c>
      <c r="T10" s="82" t="s">
        <v>79</v>
      </c>
      <c r="U10" s="84">
        <f t="shared" si="4"/>
        <v>8</v>
      </c>
      <c r="V10" s="41" t="s">
        <v>119</v>
      </c>
      <c r="W10" s="66" t="s">
        <v>162</v>
      </c>
      <c r="X10" s="65">
        <f>SUMIFS('Onshore (Raw data)'!E:E,'Onshore (Raw data)'!D:D,V10)</f>
        <v>36277574114</v>
      </c>
      <c r="Y10" s="71">
        <f>SUMIFS('Onshore (Raw data)'!F:F,'Onshore (Raw data)'!D:D,V10)</f>
        <v>48582355371</v>
      </c>
    </row>
    <row r="11" spans="2:25">
      <c r="B11" s="92">
        <v>8</v>
      </c>
      <c r="C11" s="127" t="str">
        <f t="shared" si="0"/>
        <v>保德信</v>
      </c>
      <c r="D11" s="93" t="str">
        <f t="shared" si="1"/>
        <v>Prudential</v>
      </c>
      <c r="E11" s="94">
        <f>SUMIFS('Onshore (Raw data)'!E:E,'Onshore (Raw data)'!D:D,C11)</f>
        <v>36277574114</v>
      </c>
      <c r="F11" s="94">
        <f>SUMIFS('Onshore (Raw data)'!F:F,'Onshore (Raw data)'!D:D,C11)</f>
        <v>48582355371</v>
      </c>
      <c r="G11" s="93">
        <f>SUMPRODUCT(ISNUMBER(FIND(C11,'Onshore (Raw data)'!$B$1:$H$278))*1)</f>
        <v>8</v>
      </c>
      <c r="H11" s="104">
        <f t="shared" si="5"/>
        <v>6.9530402118967077E-2</v>
      </c>
      <c r="I11" s="105">
        <f t="shared" si="2"/>
        <v>5.8588087430096504E-2</v>
      </c>
      <c r="T11" s="82" t="s">
        <v>80</v>
      </c>
      <c r="U11" s="84">
        <f t="shared" si="4"/>
        <v>5</v>
      </c>
      <c r="V11" s="41" t="s">
        <v>120</v>
      </c>
      <c r="W11" s="66" t="s">
        <v>158</v>
      </c>
      <c r="X11" s="65">
        <f>SUMIFS('Onshore (Raw data)'!E:E,'Onshore (Raw data)'!D:D,V11)</f>
        <v>53451518959</v>
      </c>
      <c r="Y11" s="71">
        <f>SUMIFS('Onshore (Raw data)'!F:F,'Onshore (Raw data)'!D:D,V11)</f>
        <v>97765550788</v>
      </c>
    </row>
    <row r="12" spans="2:25">
      <c r="B12" s="92">
        <v>9</v>
      </c>
      <c r="C12" s="127" t="str">
        <f t="shared" si="0"/>
        <v>群益</v>
      </c>
      <c r="D12" s="93" t="str">
        <f t="shared" si="1"/>
        <v>Capital</v>
      </c>
      <c r="E12" s="94">
        <f>SUMIFS('Onshore (Raw data)'!E:E,'Onshore (Raw data)'!D:D,C12)</f>
        <v>15500000000</v>
      </c>
      <c r="F12" s="94">
        <f>SUMIFS('Onshore (Raw data)'!F:F,'Onshore (Raw data)'!D:D,C12)</f>
        <v>25726188407</v>
      </c>
      <c r="G12" s="93">
        <f>SUMPRODUCT(ISNUMBER(FIND(C12,'Onshore (Raw data)'!$B$1:$H$278))*1)</f>
        <v>5</v>
      </c>
      <c r="H12" s="104">
        <f t="shared" si="5"/>
        <v>2.970764333517226E-2</v>
      </c>
      <c r="I12" s="105">
        <f t="shared" si="2"/>
        <v>3.1024600683155937E-2</v>
      </c>
      <c r="T12" s="82" t="s">
        <v>81</v>
      </c>
      <c r="U12" s="84">
        <f t="shared" si="4"/>
        <v>10</v>
      </c>
      <c r="V12" s="41" t="s">
        <v>121</v>
      </c>
      <c r="W12" s="66" t="s">
        <v>167</v>
      </c>
      <c r="X12" s="65">
        <f>SUMIFS('Onshore (Raw data)'!E:E,'Onshore (Raw data)'!D:D,V12)</f>
        <v>7957934152</v>
      </c>
      <c r="Y12" s="71">
        <f>SUMIFS('Onshore (Raw data)'!F:F,'Onshore (Raw data)'!D:D,V12)</f>
        <v>13079374594</v>
      </c>
    </row>
    <row r="13" spans="2:25">
      <c r="B13" s="92">
        <v>10</v>
      </c>
      <c r="C13" s="127" t="str">
        <f t="shared" si="0"/>
        <v>富邦</v>
      </c>
      <c r="D13" s="93" t="str">
        <f t="shared" si="1"/>
        <v>Fubon</v>
      </c>
      <c r="E13" s="94">
        <f>SUMIFS('Onshore (Raw data)'!E:E,'Onshore (Raw data)'!D:D,C13)</f>
        <v>7957934152</v>
      </c>
      <c r="F13" s="94">
        <f>SUMIFS('Onshore (Raw data)'!F:F,'Onshore (Raw data)'!D:D,C13)</f>
        <v>13079374594</v>
      </c>
      <c r="G13" s="93">
        <f>SUMPRODUCT(ISNUMBER(FIND(C13,'Onshore (Raw data)'!$B$1:$H$278))*1)</f>
        <v>1</v>
      </c>
      <c r="H13" s="104">
        <f t="shared" si="5"/>
        <v>1.5252352869187259E-2</v>
      </c>
      <c r="I13" s="105">
        <f t="shared" si="2"/>
        <v>1.5773124550928538E-2</v>
      </c>
      <c r="T13" s="82" t="s">
        <v>82</v>
      </c>
      <c r="U13" s="84">
        <f t="shared" si="4"/>
        <v>12</v>
      </c>
      <c r="V13" s="41" t="s">
        <v>122</v>
      </c>
      <c r="W13" s="66" t="s">
        <v>168</v>
      </c>
      <c r="X13" s="65">
        <f>SUMIFS('Onshore (Raw data)'!E:E,'Onshore (Raw data)'!D:D,V13)</f>
        <v>5529091054</v>
      </c>
      <c r="Y13" s="71">
        <f>SUMIFS('Onshore (Raw data)'!F:F,'Onshore (Raw data)'!D:D,V13)</f>
        <v>8292912532</v>
      </c>
    </row>
    <row r="14" spans="2:25">
      <c r="B14" s="92">
        <v>11</v>
      </c>
      <c r="C14" s="127" t="str">
        <f t="shared" si="0"/>
        <v>施羅德</v>
      </c>
      <c r="D14" s="93" t="str">
        <f t="shared" si="1"/>
        <v>Schroders</v>
      </c>
      <c r="E14" s="94">
        <f>SUMIFS('Onshore (Raw data)'!E:E,'Onshore (Raw data)'!D:D,C14)</f>
        <v>6000000000</v>
      </c>
      <c r="F14" s="94">
        <f>SUMIFS('Onshore (Raw data)'!F:F,'Onshore (Raw data)'!D:D,C14)</f>
        <v>9353872929</v>
      </c>
      <c r="G14" s="93">
        <f>SUMPRODUCT(ISNUMBER(FIND(C14,'Onshore (Raw data)'!$B$1:$H$278))*1)</f>
        <v>1</v>
      </c>
      <c r="H14" s="104">
        <f t="shared" si="5"/>
        <v>1.1499732903937649E-2</v>
      </c>
      <c r="I14" s="105">
        <f t="shared" si="2"/>
        <v>1.128034079017492E-2</v>
      </c>
      <c r="T14" s="82" t="s">
        <v>83</v>
      </c>
      <c r="U14" s="84">
        <f t="shared" si="4"/>
        <v>14</v>
      </c>
      <c r="V14" s="41" t="s">
        <v>123</v>
      </c>
      <c r="W14" s="41"/>
      <c r="X14" s="65">
        <f>SUMIFS('Onshore (Raw data)'!E:E,'Onshore (Raw data)'!D:D,V14)</f>
        <v>0</v>
      </c>
      <c r="Y14" s="71">
        <f>SUMIFS('Onshore (Raw data)'!F:F,'Onshore (Raw data)'!D:D,V14)</f>
        <v>0</v>
      </c>
    </row>
    <row r="15" spans="2:25">
      <c r="B15" s="92">
        <v>12</v>
      </c>
      <c r="C15" s="127" t="str">
        <f t="shared" si="0"/>
        <v>摩根</v>
      </c>
      <c r="D15" s="93" t="str">
        <f t="shared" si="1"/>
        <v>JP Morgan</v>
      </c>
      <c r="E15" s="94">
        <f>SUMIFS('Onshore (Raw data)'!E:E,'Onshore (Raw data)'!D:D,C15)</f>
        <v>5529091054</v>
      </c>
      <c r="F15" s="94">
        <f>SUMIFS('Onshore (Raw data)'!F:F,'Onshore (Raw data)'!D:D,C15)</f>
        <v>8292912532</v>
      </c>
      <c r="G15" s="93">
        <f>SUMPRODUCT(ISNUMBER(FIND(C15,'Onshore (Raw data)'!$B$1:$H$278))*1)</f>
        <v>1</v>
      </c>
      <c r="H15" s="104">
        <f t="shared" si="5"/>
        <v>1.0597178387091849E-2</v>
      </c>
      <c r="I15" s="105">
        <f t="shared" si="2"/>
        <v>1.0000871319734001E-2</v>
      </c>
      <c r="T15" s="82" t="s">
        <v>84</v>
      </c>
      <c r="U15" s="84">
        <f t="shared" si="4"/>
        <v>14</v>
      </c>
      <c r="V15" s="41" t="s">
        <v>124</v>
      </c>
      <c r="W15" s="41"/>
      <c r="X15" s="65">
        <f>SUMIFS('Onshore (Raw data)'!E:E,'Onshore (Raw data)'!D:D,V15)</f>
        <v>0</v>
      </c>
      <c r="Y15" s="71">
        <f>SUMIFS('Onshore (Raw data)'!F:F,'Onshore (Raw data)'!D:D,V15)</f>
        <v>0</v>
      </c>
    </row>
    <row r="16" spans="2:25">
      <c r="B16" s="92">
        <v>13</v>
      </c>
      <c r="C16" s="127" t="str">
        <f t="shared" si="0"/>
        <v>永豐</v>
      </c>
      <c r="D16" s="93" t="str">
        <f t="shared" si="1"/>
        <v>Sinopac</v>
      </c>
      <c r="E16" s="94">
        <f>SUMIFS('Onshore (Raw data)'!E:E,'Onshore (Raw data)'!D:D,C16)</f>
        <v>5863183830</v>
      </c>
      <c r="F16" s="94">
        <f>SUMIFS('Onshore (Raw data)'!F:F,'Onshore (Raw data)'!D:D,C16)</f>
        <v>6965389418</v>
      </c>
      <c r="G16" s="93">
        <f>SUMPRODUCT(ISNUMBER(FIND(C16,'Onshore (Raw data)'!$B$1:$H$278))*1)</f>
        <v>2</v>
      </c>
      <c r="H16" s="104">
        <f t="shared" si="5"/>
        <v>1.1237508001947694E-2</v>
      </c>
      <c r="I16" s="105">
        <f t="shared" si="2"/>
        <v>8.3999394654720935E-3</v>
      </c>
      <c r="Q16" s="416"/>
      <c r="T16" s="82" t="s">
        <v>85</v>
      </c>
      <c r="U16" s="84">
        <f t="shared" si="4"/>
        <v>14</v>
      </c>
      <c r="V16" s="41" t="s">
        <v>125</v>
      </c>
      <c r="W16" s="41" t="s">
        <v>172</v>
      </c>
      <c r="X16" s="65">
        <f>SUMIFS('Onshore (Raw data)'!E:E,'Onshore (Raw data)'!D:D,V16)</f>
        <v>0</v>
      </c>
      <c r="Y16" s="71">
        <f>SUMIFS('Onshore (Raw data)'!F:F,'Onshore (Raw data)'!D:D,V16)</f>
        <v>0</v>
      </c>
    </row>
    <row r="17" spans="2:25">
      <c r="B17" s="92">
        <v>14</v>
      </c>
      <c r="C17" s="127" t="str">
        <f t="shared" si="0"/>
        <v>兆豐國際</v>
      </c>
      <c r="D17" s="93" t="str">
        <f t="shared" si="1"/>
        <v>Mega</v>
      </c>
      <c r="E17" s="94">
        <f>SUMIFS('Onshore (Raw data)'!E:E,'Onshore (Raw data)'!D:D,C17)</f>
        <v>0</v>
      </c>
      <c r="F17" s="94">
        <f>SUMIFS('Onshore (Raw data)'!F:F,'Onshore (Raw data)'!D:D,C17)</f>
        <v>0</v>
      </c>
      <c r="G17" s="93">
        <f>SUMPRODUCT(ISNUMBER(FIND(C17,'Onshore (Raw data)'!$B$1:$H$278))*1)</f>
        <v>0</v>
      </c>
      <c r="H17" s="104">
        <f t="shared" si="5"/>
        <v>0</v>
      </c>
      <c r="I17" s="105">
        <f t="shared" si="2"/>
        <v>0</v>
      </c>
      <c r="T17" s="82" t="s">
        <v>86</v>
      </c>
      <c r="U17" s="84">
        <f t="shared" si="4"/>
        <v>9</v>
      </c>
      <c r="V17" s="41" t="s">
        <v>126</v>
      </c>
      <c r="W17" s="66" t="s">
        <v>163</v>
      </c>
      <c r="X17" s="65">
        <f>SUMIFS('Onshore (Raw data)'!E:E,'Onshore (Raw data)'!D:D,V17)</f>
        <v>15500000000</v>
      </c>
      <c r="Y17" s="71">
        <f>SUMIFS('Onshore (Raw data)'!F:F,'Onshore (Raw data)'!D:D,V17)</f>
        <v>25726188407</v>
      </c>
    </row>
    <row r="18" spans="2:25" ht="17.25" thickBot="1">
      <c r="B18" s="96"/>
      <c r="C18" s="131"/>
      <c r="D18" s="97"/>
      <c r="E18" s="98"/>
      <c r="F18" s="98"/>
      <c r="G18" s="97"/>
      <c r="H18" s="106"/>
      <c r="I18" s="107"/>
      <c r="T18" s="82" t="s">
        <v>87</v>
      </c>
      <c r="U18" s="84">
        <f t="shared" si="4"/>
        <v>14</v>
      </c>
      <c r="V18" s="41" t="s">
        <v>127</v>
      </c>
      <c r="W18" s="41"/>
      <c r="X18" s="65">
        <f>SUMIFS('Onshore (Raw data)'!E:E,'Onshore (Raw data)'!D:D,V18)</f>
        <v>0</v>
      </c>
      <c r="Y18" s="71">
        <f>SUMIFS('Onshore (Raw data)'!F:F,'Onshore (Raw data)'!D:D,V18)</f>
        <v>0</v>
      </c>
    </row>
    <row r="19" spans="2:25" ht="18" thickTop="1" thickBot="1">
      <c r="B19" s="54"/>
      <c r="C19" s="55" t="s">
        <v>179</v>
      </c>
      <c r="D19" s="55"/>
      <c r="E19" s="95">
        <f>SUM(E4:E18)</f>
        <v>521751248496</v>
      </c>
      <c r="F19" s="113">
        <f>SUM(F4:F18)</f>
        <v>829219001712</v>
      </c>
      <c r="G19" s="99">
        <f>SUM(G4:G18)</f>
        <v>88</v>
      </c>
      <c r="H19" s="108">
        <f>SUM(H4:H18)</f>
        <v>1.0000000000000002</v>
      </c>
      <c r="I19" s="109">
        <f>SUM(I4:I18)</f>
        <v>1</v>
      </c>
      <c r="T19" s="82" t="s">
        <v>88</v>
      </c>
      <c r="U19" s="84">
        <f t="shared" si="4"/>
        <v>14</v>
      </c>
      <c r="V19" s="41" t="s">
        <v>128</v>
      </c>
      <c r="W19" s="41"/>
      <c r="X19" s="65">
        <f>SUMIFS('Onshore (Raw data)'!E:E,'Onshore (Raw data)'!D:D,V19)</f>
        <v>0</v>
      </c>
      <c r="Y19" s="71">
        <f>SUMIFS('Onshore (Raw data)'!F:F,'Onshore (Raw data)'!D:D,V19)</f>
        <v>0</v>
      </c>
    </row>
    <row r="20" spans="2:25">
      <c r="F20" s="111">
        <f>F19-SUM(F4:F8)</f>
        <v>237537955909</v>
      </c>
      <c r="T20" s="82" t="s">
        <v>89</v>
      </c>
      <c r="U20" s="84">
        <f t="shared" si="4"/>
        <v>14</v>
      </c>
      <c r="V20" s="41" t="s">
        <v>129</v>
      </c>
      <c r="W20" s="41"/>
      <c r="X20" s="65">
        <f>SUMIFS('Onshore (Raw data)'!E:E,'Onshore (Raw data)'!D:D,V20)</f>
        <v>0</v>
      </c>
      <c r="Y20" s="71">
        <f>SUMIFS('Onshore (Raw data)'!F:F,'Onshore (Raw data)'!D:D,V20)</f>
        <v>0</v>
      </c>
    </row>
    <row r="21" spans="2:25">
      <c r="B21" s="51"/>
      <c r="C21" s="51"/>
      <c r="D21" s="51"/>
      <c r="T21" s="82" t="s">
        <v>90</v>
      </c>
      <c r="U21" s="84">
        <f t="shared" si="4"/>
        <v>14</v>
      </c>
      <c r="V21" s="41" t="s">
        <v>130</v>
      </c>
      <c r="W21" s="41"/>
      <c r="X21" s="65">
        <f>SUMIFS('Onshore (Raw data)'!E:E,'Onshore (Raw data)'!D:D,V21)</f>
        <v>0</v>
      </c>
      <c r="Y21" s="71">
        <f>SUMIFS('Onshore (Raw data)'!F:F,'Onshore (Raw data)'!D:D,V21)</f>
        <v>0</v>
      </c>
    </row>
    <row r="22" spans="2:25">
      <c r="B22" s="51"/>
      <c r="C22" s="51"/>
      <c r="D22" s="51"/>
      <c r="T22" s="82" t="s">
        <v>91</v>
      </c>
      <c r="U22" s="84">
        <f t="shared" si="4"/>
        <v>4</v>
      </c>
      <c r="V22" s="41" t="s">
        <v>131</v>
      </c>
      <c r="W22" s="66" t="s">
        <v>157</v>
      </c>
      <c r="X22" s="65">
        <f>SUMIFS('Onshore (Raw data)'!E:E,'Onshore (Raw data)'!D:D,V22)</f>
        <v>53636639280</v>
      </c>
      <c r="Y22" s="71">
        <f>SUMIFS('Onshore (Raw data)'!F:F,'Onshore (Raw data)'!D:D,V22)</f>
        <v>100743531006</v>
      </c>
    </row>
    <row r="23" spans="2:25">
      <c r="B23" s="51"/>
      <c r="C23" s="51"/>
      <c r="D23" s="51"/>
      <c r="T23" s="82" t="s">
        <v>92</v>
      </c>
      <c r="U23" s="84">
        <f t="shared" si="4"/>
        <v>13</v>
      </c>
      <c r="V23" s="41" t="s">
        <v>132</v>
      </c>
      <c r="W23" s="66" t="s">
        <v>164</v>
      </c>
      <c r="X23" s="65">
        <f>SUMIFS('Onshore (Raw data)'!E:E,'Onshore (Raw data)'!D:D,V23)</f>
        <v>5863183830</v>
      </c>
      <c r="Y23" s="71">
        <f>SUMIFS('Onshore (Raw data)'!F:F,'Onshore (Raw data)'!D:D,V23)</f>
        <v>6965389418</v>
      </c>
    </row>
    <row r="24" spans="2:25">
      <c r="B24" s="51"/>
      <c r="C24" s="51"/>
      <c r="D24" s="51"/>
      <c r="T24" s="82" t="s">
        <v>93</v>
      </c>
      <c r="U24" s="84">
        <f t="shared" si="4"/>
        <v>14</v>
      </c>
      <c r="V24" s="41" t="s">
        <v>133</v>
      </c>
      <c r="W24" s="41"/>
      <c r="X24" s="65">
        <f>SUMIFS('Onshore (Raw data)'!E:E,'Onshore (Raw data)'!D:D,V24)</f>
        <v>0</v>
      </c>
      <c r="Y24" s="71">
        <f>SUMIFS('Onshore (Raw data)'!F:F,'Onshore (Raw data)'!D:D,V24)</f>
        <v>0</v>
      </c>
    </row>
    <row r="25" spans="2:25">
      <c r="B25" s="51"/>
      <c r="C25" s="51"/>
      <c r="D25" s="51"/>
      <c r="T25" s="82" t="s">
        <v>94</v>
      </c>
      <c r="U25" s="84">
        <f t="shared" si="4"/>
        <v>14</v>
      </c>
      <c r="V25" s="41" t="s">
        <v>134</v>
      </c>
      <c r="W25" s="41"/>
      <c r="X25" s="65">
        <f>SUMIFS('Onshore (Raw data)'!E:E,'Onshore (Raw data)'!D:D,V25)</f>
        <v>0</v>
      </c>
      <c r="Y25" s="71">
        <f>SUMIFS('Onshore (Raw data)'!F:F,'Onshore (Raw data)'!D:D,V25)</f>
        <v>0</v>
      </c>
    </row>
    <row r="26" spans="2:25">
      <c r="B26" s="51"/>
      <c r="C26" s="51"/>
      <c r="D26" s="51"/>
      <c r="T26" s="82" t="s">
        <v>95</v>
      </c>
      <c r="U26" s="84">
        <f t="shared" si="4"/>
        <v>14</v>
      </c>
      <c r="V26" s="41" t="s">
        <v>135</v>
      </c>
      <c r="W26" s="41"/>
      <c r="X26" s="65">
        <f>SUMIFS('Onshore (Raw data)'!E:E,'Onshore (Raw data)'!D:D,V26)</f>
        <v>0</v>
      </c>
      <c r="Y26" s="71">
        <f>SUMIFS('Onshore (Raw data)'!F:F,'Onshore (Raw data)'!D:D,V26)</f>
        <v>0</v>
      </c>
    </row>
    <row r="27" spans="2:25">
      <c r="T27" s="246" t="s">
        <v>96</v>
      </c>
      <c r="U27" s="247">
        <f>RANK(Y27,$Y$4:$Y$42)</f>
        <v>1</v>
      </c>
      <c r="V27" s="243" t="s">
        <v>136</v>
      </c>
      <c r="W27" s="243" t="s">
        <v>50</v>
      </c>
      <c r="X27" s="244">
        <f>SUMIFS('Onshore (Raw data)'!E:E,'Onshore (Raw data)'!D:D,V27)</f>
        <v>114716114901</v>
      </c>
      <c r="Y27" s="245">
        <f>SUMIFS('Onshore (Raw data)'!F:F,'Onshore (Raw data)'!D:D,V27)</f>
        <v>161904786347</v>
      </c>
    </row>
    <row r="28" spans="2:25">
      <c r="T28" s="82" t="s">
        <v>97</v>
      </c>
      <c r="U28" s="84">
        <f t="shared" si="4"/>
        <v>14</v>
      </c>
      <c r="V28" s="41" t="s">
        <v>137</v>
      </c>
      <c r="W28" s="41"/>
      <c r="X28" s="65">
        <f>SUMIFS('Onshore (Raw data)'!E:E,'Onshore (Raw data)'!D:D,V28)</f>
        <v>0</v>
      </c>
      <c r="Y28" s="71">
        <f>SUMIFS('Onshore (Raw data)'!F:F,'Onshore (Raw data)'!D:D,V28)</f>
        <v>0</v>
      </c>
    </row>
    <row r="29" spans="2:25" ht="17.25" thickBot="1">
      <c r="B29" s="58" t="s">
        <v>180</v>
      </c>
      <c r="K29" s="382" t="s">
        <v>492</v>
      </c>
      <c r="T29" s="82" t="s">
        <v>98</v>
      </c>
      <c r="U29" s="84">
        <f t="shared" si="4"/>
        <v>14</v>
      </c>
      <c r="V29" s="41" t="s">
        <v>138</v>
      </c>
      <c r="W29" s="41"/>
      <c r="X29" s="65">
        <f>SUMIFS('Onshore (Raw data)'!E:E,'Onshore (Raw data)'!D:D,V29)</f>
        <v>0</v>
      </c>
      <c r="Y29" s="71">
        <f>SUMIFS('Onshore (Raw data)'!F:F,'Onshore (Raw data)'!D:D,V29)</f>
        <v>0</v>
      </c>
    </row>
    <row r="30" spans="2:25" ht="32.25" thickBot="1">
      <c r="B30" s="60" t="s">
        <v>154</v>
      </c>
      <c r="C30" s="61" t="s">
        <v>182</v>
      </c>
      <c r="D30" s="61" t="s">
        <v>155</v>
      </c>
      <c r="E30" s="62" t="s">
        <v>174</v>
      </c>
      <c r="F30" s="112" t="s">
        <v>175</v>
      </c>
      <c r="G30" s="62" t="s">
        <v>176</v>
      </c>
      <c r="H30" s="56" t="s">
        <v>177</v>
      </c>
      <c r="I30" s="57" t="s">
        <v>178</v>
      </c>
      <c r="K30" s="60" t="s">
        <v>153</v>
      </c>
      <c r="L30" s="61" t="s">
        <v>186</v>
      </c>
      <c r="M30" s="61" t="s">
        <v>155</v>
      </c>
      <c r="N30" s="125" t="s">
        <v>174</v>
      </c>
      <c r="O30" s="112" t="s">
        <v>175</v>
      </c>
      <c r="P30" s="62" t="s">
        <v>176</v>
      </c>
      <c r="Q30" s="56" t="s">
        <v>177</v>
      </c>
      <c r="R30" s="57" t="s">
        <v>178</v>
      </c>
      <c r="T30" s="82" t="s">
        <v>99</v>
      </c>
      <c r="U30" s="84">
        <f t="shared" si="4"/>
        <v>2</v>
      </c>
      <c r="V30" s="41" t="s">
        <v>139</v>
      </c>
      <c r="W30" s="66" t="s">
        <v>161</v>
      </c>
      <c r="X30" s="65">
        <f>SUMIFS('Onshore (Raw data)'!E:E,'Onshore (Raw data)'!D:D,V30)</f>
        <v>62947774438</v>
      </c>
      <c r="Y30" s="71">
        <f>SUMIFS('Onshore (Raw data)'!F:F,'Onshore (Raw data)'!D:D,V30)</f>
        <v>117569656186</v>
      </c>
    </row>
    <row r="31" spans="2:25">
      <c r="B31" s="686">
        <v>1</v>
      </c>
      <c r="C31" s="687" t="str">
        <f t="shared" ref="C31:C44" si="7">VLOOKUP(B31,$U$46:$X$86,2,0)</f>
        <v>野村</v>
      </c>
      <c r="D31" s="688" t="str">
        <f>VLOOKUP(B31,$U$46:$X$86,3,0)</f>
        <v>Nomura</v>
      </c>
      <c r="E31" s="689">
        <f>VLOOKUP(B31,$U$46:$X$86,4,0)</f>
        <v>112716114901</v>
      </c>
      <c r="F31" s="690">
        <f>VLOOKUP(B31,$U$46:$Y$86,5,0)</f>
        <v>158576667064</v>
      </c>
      <c r="G31" s="688">
        <f>COUNTIFS('Onshore (Raw data)'!D:D,'Onshore Mandate'!C31, 'Onshore (Raw data)'!C:C, "Absolute Return")</f>
        <v>9</v>
      </c>
      <c r="H31" s="691">
        <f t="shared" ref="H31:H45" si="8">E31/$E$46</f>
        <v>0.31329724697881056</v>
      </c>
      <c r="I31" s="692">
        <f t="shared" ref="I31:I45" si="9">F31/$F$46</f>
        <v>0.31200868544277077</v>
      </c>
      <c r="K31" s="456">
        <v>1</v>
      </c>
      <c r="L31" s="457" t="str">
        <f t="shared" ref="L31:R35" si="10">C31</f>
        <v>野村</v>
      </c>
      <c r="M31" s="458" t="str">
        <f>D31</f>
        <v>Nomura</v>
      </c>
      <c r="N31" s="459">
        <f t="shared" si="10"/>
        <v>112716114901</v>
      </c>
      <c r="O31" s="459">
        <f t="shared" si="10"/>
        <v>158576667064</v>
      </c>
      <c r="P31" s="458">
        <f t="shared" si="10"/>
        <v>9</v>
      </c>
      <c r="Q31" s="460">
        <f t="shared" si="10"/>
        <v>0.31329724697881056</v>
      </c>
      <c r="R31" s="461">
        <f t="shared" si="10"/>
        <v>0.31200868544277077</v>
      </c>
      <c r="T31" s="82" t="s">
        <v>100</v>
      </c>
      <c r="U31" s="84">
        <f t="shared" si="4"/>
        <v>3</v>
      </c>
      <c r="V31" s="41" t="s">
        <v>140</v>
      </c>
      <c r="W31" s="66" t="s">
        <v>160</v>
      </c>
      <c r="X31" s="65">
        <f>SUMIFS('Onshore (Raw data)'!E:E,'Onshore (Raw data)'!D:D,V31)</f>
        <v>77102113140</v>
      </c>
      <c r="Y31" s="71">
        <f>SUMIFS('Onshore (Raw data)'!F:F,'Onshore (Raw data)'!D:D,V31)</f>
        <v>113697521476</v>
      </c>
    </row>
    <row r="32" spans="2:25">
      <c r="B32" s="53">
        <v>2</v>
      </c>
      <c r="C32" s="132" t="str">
        <f t="shared" si="7"/>
        <v>國泰</v>
      </c>
      <c r="D32" s="42" t="str">
        <f t="shared" ref="D32:D44" si="11">VLOOKUP(B32,$U$46:$X$86,3,0)</f>
        <v>Cathay</v>
      </c>
      <c r="E32" s="63">
        <f>VLOOKUP(B32,$U$46:$X$86,4,0)</f>
        <v>52087241639</v>
      </c>
      <c r="F32" s="114">
        <f t="shared" ref="F32:F43" si="12">VLOOKUP(B32,$U$46:$Y$86,5,0)</f>
        <v>69266646718</v>
      </c>
      <c r="G32" s="42">
        <f>COUNTIFS('Onshore (Raw data)'!D:D,'Onshore Mandate'!C32, 'Onshore (Raw data)'!C:C, "Absolute Return")</f>
        <v>9</v>
      </c>
      <c r="H32" s="110">
        <f t="shared" si="8"/>
        <v>0.14477778463666682</v>
      </c>
      <c r="I32" s="115">
        <f t="shared" si="9"/>
        <v>0.13628609925815682</v>
      </c>
      <c r="K32" s="92">
        <v>2</v>
      </c>
      <c r="L32" s="127" t="str">
        <f t="shared" si="10"/>
        <v>國泰</v>
      </c>
      <c r="M32" s="93" t="str">
        <f t="shared" si="10"/>
        <v>Cathay</v>
      </c>
      <c r="N32" s="94">
        <f t="shared" si="10"/>
        <v>52087241639</v>
      </c>
      <c r="O32" s="94">
        <f t="shared" si="10"/>
        <v>69266646718</v>
      </c>
      <c r="P32" s="93">
        <f t="shared" si="10"/>
        <v>9</v>
      </c>
      <c r="Q32" s="104">
        <f t="shared" si="10"/>
        <v>0.14477778463666682</v>
      </c>
      <c r="R32" s="105">
        <f t="shared" si="10"/>
        <v>0.13628609925815682</v>
      </c>
      <c r="T32" s="82" t="s">
        <v>101</v>
      </c>
      <c r="U32" s="84">
        <f t="shared" si="4"/>
        <v>14</v>
      </c>
      <c r="V32" s="41" t="s">
        <v>141</v>
      </c>
      <c r="W32" s="41"/>
      <c r="X32" s="65">
        <f>SUMIFS('Onshore (Raw data)'!E:E,'Onshore (Raw data)'!D:D,V32)</f>
        <v>0</v>
      </c>
      <c r="Y32" s="71">
        <f>SUMIFS('Onshore (Raw data)'!F:F,'Onshore (Raw data)'!D:D,V32)</f>
        <v>0</v>
      </c>
    </row>
    <row r="33" spans="2:25">
      <c r="B33" s="53">
        <v>3</v>
      </c>
      <c r="C33" s="132" t="str">
        <f t="shared" si="7"/>
        <v>安聯</v>
      </c>
      <c r="D33" s="42" t="str">
        <f t="shared" si="11"/>
        <v>Allianz</v>
      </c>
      <c r="E33" s="63">
        <f t="shared" ref="E33:E43" si="13">VLOOKUP(B33,$U$46:$X$86,4,0)</f>
        <v>39947774438</v>
      </c>
      <c r="F33" s="114">
        <f t="shared" si="12"/>
        <v>60176342608</v>
      </c>
      <c r="G33" s="42">
        <f>COUNTIFS('Onshore (Raw data)'!D:D,'Onshore Mandate'!C33, 'Onshore (Raw data)'!C:C, "Absolute Return")</f>
        <v>8</v>
      </c>
      <c r="H33" s="110">
        <f t="shared" si="8"/>
        <v>0.11103583338858379</v>
      </c>
      <c r="I33" s="115">
        <f t="shared" si="9"/>
        <v>0.11840040467175572</v>
      </c>
      <c r="K33" s="92">
        <v>3</v>
      </c>
      <c r="L33" s="127" t="str">
        <f t="shared" si="10"/>
        <v>安聯</v>
      </c>
      <c r="M33" s="93" t="str">
        <f t="shared" si="10"/>
        <v>Allianz</v>
      </c>
      <c r="N33" s="94">
        <f t="shared" si="10"/>
        <v>39947774438</v>
      </c>
      <c r="O33" s="94">
        <f t="shared" si="10"/>
        <v>60176342608</v>
      </c>
      <c r="P33" s="93">
        <f t="shared" si="10"/>
        <v>8</v>
      </c>
      <c r="Q33" s="104">
        <f t="shared" si="10"/>
        <v>0.11103583338858379</v>
      </c>
      <c r="R33" s="105">
        <f t="shared" si="10"/>
        <v>0.11840040467175572</v>
      </c>
      <c r="T33" s="82" t="s">
        <v>102</v>
      </c>
      <c r="U33" s="84">
        <f t="shared" si="4"/>
        <v>14</v>
      </c>
      <c r="V33" s="41" t="s">
        <v>142</v>
      </c>
      <c r="W33" s="41"/>
      <c r="X33" s="65">
        <f>SUMIFS('Onshore (Raw data)'!E:E,'Onshore (Raw data)'!D:D,V33)</f>
        <v>0</v>
      </c>
      <c r="Y33" s="71">
        <f>SUMIFS('Onshore (Raw data)'!F:F,'Onshore (Raw data)'!D:D,V33)</f>
        <v>0</v>
      </c>
    </row>
    <row r="34" spans="2:25">
      <c r="B34" s="53">
        <v>4</v>
      </c>
      <c r="C34" s="132" t="str">
        <f t="shared" si="7"/>
        <v>統一</v>
      </c>
      <c r="D34" s="42" t="str">
        <f t="shared" si="11"/>
        <v>Uni-President</v>
      </c>
      <c r="E34" s="63">
        <f t="shared" si="13"/>
        <v>29441921368</v>
      </c>
      <c r="F34" s="114">
        <f t="shared" si="12"/>
        <v>44740877160</v>
      </c>
      <c r="G34" s="42">
        <f>COUNTIFS('Onshore (Raw data)'!D:D,'Onshore Mandate'!C34, 'Onshore (Raw data)'!C:C, "Absolute Return")</f>
        <v>4</v>
      </c>
      <c r="H34" s="110">
        <f t="shared" si="8"/>
        <v>8.1834553279827263E-2</v>
      </c>
      <c r="I34" s="115">
        <f t="shared" si="9"/>
        <v>8.8030241312955282E-2</v>
      </c>
      <c r="K34" s="92">
        <v>4</v>
      </c>
      <c r="L34" s="127" t="str">
        <f t="shared" si="10"/>
        <v>統一</v>
      </c>
      <c r="M34" s="93" t="str">
        <f t="shared" si="10"/>
        <v>Uni-President</v>
      </c>
      <c r="N34" s="94">
        <f t="shared" si="10"/>
        <v>29441921368</v>
      </c>
      <c r="O34" s="94">
        <f t="shared" si="10"/>
        <v>44740877160</v>
      </c>
      <c r="P34" s="93">
        <f t="shared" si="10"/>
        <v>4</v>
      </c>
      <c r="Q34" s="104">
        <f t="shared" si="10"/>
        <v>8.1834553279827263E-2</v>
      </c>
      <c r="R34" s="105">
        <f t="shared" si="10"/>
        <v>8.8030241312955282E-2</v>
      </c>
      <c r="T34" s="82" t="s">
        <v>103</v>
      </c>
      <c r="U34" s="84">
        <f t="shared" si="4"/>
        <v>14</v>
      </c>
      <c r="V34" s="41" t="s">
        <v>143</v>
      </c>
      <c r="W34" s="41"/>
      <c r="X34" s="65">
        <f>SUMIFS('Onshore (Raw data)'!E:E,'Onshore (Raw data)'!D:D,V34)</f>
        <v>0</v>
      </c>
      <c r="Y34" s="71">
        <f>SUMIFS('Onshore (Raw data)'!F:F,'Onshore (Raw data)'!D:D,V34)</f>
        <v>0</v>
      </c>
    </row>
    <row r="35" spans="2:25">
      <c r="B35" s="53">
        <v>5</v>
      </c>
      <c r="C35" s="132" t="str">
        <f t="shared" si="7"/>
        <v>台新</v>
      </c>
      <c r="D35" s="42" t="str">
        <f t="shared" si="11"/>
        <v>Taishin</v>
      </c>
      <c r="E35" s="63">
        <f t="shared" si="13"/>
        <v>30934673726</v>
      </c>
      <c r="F35" s="114">
        <f t="shared" si="12"/>
        <v>42510183185</v>
      </c>
      <c r="G35" s="42">
        <f>COUNTIFS('Onshore (Raw data)'!D:D,'Onshore Mandate'!C35, 'Onshore (Raw data)'!C:C, "Absolute Return")</f>
        <v>5</v>
      </c>
      <c r="H35" s="110">
        <f t="shared" si="8"/>
        <v>8.5983695614916561E-2</v>
      </c>
      <c r="I35" s="115">
        <f t="shared" si="9"/>
        <v>8.364122300622065E-2</v>
      </c>
      <c r="K35" s="92">
        <v>5</v>
      </c>
      <c r="L35" s="127" t="str">
        <f t="shared" si="10"/>
        <v>台新</v>
      </c>
      <c r="M35" s="93" t="str">
        <f t="shared" si="10"/>
        <v>Taishin</v>
      </c>
      <c r="N35" s="94">
        <f t="shared" si="10"/>
        <v>30934673726</v>
      </c>
      <c r="O35" s="94">
        <f t="shared" si="10"/>
        <v>42510183185</v>
      </c>
      <c r="P35" s="93">
        <f t="shared" si="10"/>
        <v>5</v>
      </c>
      <c r="Q35" s="104">
        <f t="shared" si="10"/>
        <v>8.5983695614916561E-2</v>
      </c>
      <c r="R35" s="105">
        <f t="shared" si="10"/>
        <v>8.364122300622065E-2</v>
      </c>
      <c r="T35" s="82" t="s">
        <v>104</v>
      </c>
      <c r="U35" s="84">
        <f t="shared" si="4"/>
        <v>11</v>
      </c>
      <c r="V35" s="41" t="s">
        <v>144</v>
      </c>
      <c r="W35" s="66" t="s">
        <v>166</v>
      </c>
      <c r="X35" s="65">
        <f>SUMIFS('Onshore (Raw data)'!E:E,'Onshore (Raw data)'!D:D,V35)</f>
        <v>6000000000</v>
      </c>
      <c r="Y35" s="71">
        <f>SUMIFS('Onshore (Raw data)'!F:F,'Onshore (Raw data)'!D:D,V35)</f>
        <v>9353872929</v>
      </c>
    </row>
    <row r="36" spans="2:25" ht="17.25" thickBot="1">
      <c r="B36" s="53">
        <v>6</v>
      </c>
      <c r="C36" s="132" t="str">
        <f t="shared" si="7"/>
        <v>保德信</v>
      </c>
      <c r="D36" s="42" t="str">
        <f t="shared" si="11"/>
        <v>Prudential</v>
      </c>
      <c r="E36" s="63">
        <f t="shared" si="13"/>
        <v>25277574114</v>
      </c>
      <c r="F36" s="114">
        <f t="shared" si="12"/>
        <v>29223290746</v>
      </c>
      <c r="G36" s="42">
        <f>COUNTIFS('Onshore (Raw data)'!D:D,'Onshore Mandate'!C36, 'Onshore (Raw data)'!C:C, "Absolute Return")</f>
        <v>5</v>
      </c>
      <c r="H36" s="110">
        <f t="shared" si="8"/>
        <v>7.0259646432763875E-2</v>
      </c>
      <c r="I36" s="115">
        <f t="shared" si="9"/>
        <v>5.74985002446258E-2</v>
      </c>
      <c r="K36" s="96"/>
      <c r="L36" s="131" t="s">
        <v>185</v>
      </c>
      <c r="M36" s="97" t="s">
        <v>190</v>
      </c>
      <c r="N36" s="98">
        <f>N37-SUM(N31:N35)</f>
        <v>94645990384</v>
      </c>
      <c r="O36" s="98">
        <f>O37-SUM(O31:O35)</f>
        <v>132973683061</v>
      </c>
      <c r="P36" s="97">
        <f>P37-SUM(P31:P35)</f>
        <v>21</v>
      </c>
      <c r="Q36" s="106">
        <f>Q37-SUM(Q31:Q35)</f>
        <v>0.26307088610119522</v>
      </c>
      <c r="R36" s="107">
        <f>R37-SUM(R31:R35)</f>
        <v>0.26163334630814061</v>
      </c>
      <c r="T36" s="82" t="s">
        <v>105</v>
      </c>
      <c r="U36" s="84">
        <f t="shared" si="4"/>
        <v>14</v>
      </c>
      <c r="V36" s="41" t="s">
        <v>145</v>
      </c>
      <c r="W36" s="41"/>
      <c r="X36" s="65">
        <f>SUMIFS('Onshore (Raw data)'!E:E,'Onshore (Raw data)'!D:D,V36)</f>
        <v>0</v>
      </c>
      <c r="Y36" s="71">
        <f>SUMIFS('Onshore (Raw data)'!F:F,'Onshore (Raw data)'!D:D,V36)</f>
        <v>0</v>
      </c>
    </row>
    <row r="37" spans="2:25" ht="18" thickTop="1" thickBot="1">
      <c r="B37" s="53">
        <v>7</v>
      </c>
      <c r="C37" s="132" t="str">
        <f t="shared" si="7"/>
        <v>復華</v>
      </c>
      <c r="D37" s="42" t="str">
        <f t="shared" si="11"/>
        <v>Fuh Hwa</v>
      </c>
      <c r="E37" s="63">
        <f t="shared" si="13"/>
        <v>17302588180</v>
      </c>
      <c r="F37" s="114">
        <f t="shared" si="12"/>
        <v>27417472684</v>
      </c>
      <c r="G37" s="42">
        <f>COUNTIFS('Onshore (Raw data)'!D:D,'Onshore Mandate'!C37, 'Onshore (Raw data)'!C:C, "Absolute Return")</f>
        <v>4</v>
      </c>
      <c r="H37" s="110">
        <f t="shared" si="8"/>
        <v>4.8092974524213447E-2</v>
      </c>
      <c r="I37" s="115">
        <f t="shared" si="9"/>
        <v>5.3945449659661519E-2</v>
      </c>
      <c r="K37" s="54"/>
      <c r="L37" s="130" t="s">
        <v>189</v>
      </c>
      <c r="M37" s="55" t="s">
        <v>179</v>
      </c>
      <c r="N37" s="64">
        <f>E46</f>
        <v>359773716456</v>
      </c>
      <c r="O37" s="64">
        <f>F46</f>
        <v>508244399796</v>
      </c>
      <c r="P37" s="55">
        <f>G46</f>
        <v>56</v>
      </c>
      <c r="Q37" s="108">
        <f>H46</f>
        <v>1.0000000000000002</v>
      </c>
      <c r="R37" s="109">
        <f>I46</f>
        <v>0.99999999999999978</v>
      </c>
      <c r="T37" s="82" t="s">
        <v>106</v>
      </c>
      <c r="U37" s="84">
        <f t="shared" si="4"/>
        <v>14</v>
      </c>
      <c r="V37" s="41" t="s">
        <v>146</v>
      </c>
      <c r="W37" s="41"/>
      <c r="X37" s="65">
        <f>SUMIFS('Onshore (Raw data)'!E:E,'Onshore (Raw data)'!D:D,V37)</f>
        <v>0</v>
      </c>
      <c r="Y37" s="71">
        <f>SUMIFS('Onshore (Raw data)'!F:F,'Onshore (Raw data)'!D:D,V37)</f>
        <v>0</v>
      </c>
    </row>
    <row r="38" spans="2:25">
      <c r="B38" s="53">
        <v>8</v>
      </c>
      <c r="C38" s="132" t="str">
        <f>VLOOKUP(B38,$U$46:$X$86,2,0)</f>
        <v>匯豐中華</v>
      </c>
      <c r="D38" s="42" t="str">
        <f t="shared" si="11"/>
        <v>HSBC</v>
      </c>
      <c r="E38" s="63">
        <f t="shared" si="13"/>
        <v>16215619054</v>
      </c>
      <c r="F38" s="114">
        <f t="shared" si="12"/>
        <v>22956896733</v>
      </c>
      <c r="G38" s="42">
        <f>COUNTIFS('Onshore (Raw data)'!D:D,'Onshore Mandate'!C38, 'Onshore (Raw data)'!C:C, "Absolute Return")</f>
        <v>4</v>
      </c>
      <c r="H38" s="110">
        <f t="shared" si="8"/>
        <v>4.5071716782799379E-2</v>
      </c>
      <c r="I38" s="115">
        <f t="shared" si="9"/>
        <v>4.5169010700785842E-2</v>
      </c>
      <c r="T38" s="82" t="s">
        <v>107</v>
      </c>
      <c r="U38" s="84">
        <f t="shared" si="4"/>
        <v>14</v>
      </c>
      <c r="V38" s="41" t="s">
        <v>147</v>
      </c>
      <c r="W38" s="41"/>
      <c r="X38" s="65">
        <f>SUMIFS('Onshore (Raw data)'!E:E,'Onshore (Raw data)'!D:D,V38)</f>
        <v>0</v>
      </c>
      <c r="Y38" s="71">
        <f>SUMIFS('Onshore (Raw data)'!F:F,'Onshore (Raw data)'!D:D,V38)</f>
        <v>0</v>
      </c>
    </row>
    <row r="39" spans="2:25">
      <c r="B39" s="53">
        <v>9</v>
      </c>
      <c r="C39" s="132" t="str">
        <f t="shared" si="7"/>
        <v>群益</v>
      </c>
      <c r="D39" s="42" t="str">
        <f t="shared" si="11"/>
        <v>Capital</v>
      </c>
      <c r="E39" s="63">
        <f t="shared" si="13"/>
        <v>10500000000</v>
      </c>
      <c r="F39" s="114">
        <f t="shared" si="12"/>
        <v>15684473425</v>
      </c>
      <c r="G39" s="42">
        <f>COUNTIFS('Onshore (Raw data)'!D:D,'Onshore Mandate'!C39, 'Onshore (Raw data)'!C:C, "Absolute Return")</f>
        <v>3</v>
      </c>
      <c r="H39" s="110">
        <f t="shared" si="8"/>
        <v>2.9185011355003027E-2</v>
      </c>
      <c r="I39" s="115">
        <f t="shared" si="9"/>
        <v>3.0860100831992365E-2</v>
      </c>
      <c r="T39" s="82" t="s">
        <v>108</v>
      </c>
      <c r="U39" s="84">
        <f t="shared" si="4"/>
        <v>7</v>
      </c>
      <c r="V39" s="41" t="s">
        <v>148</v>
      </c>
      <c r="W39" s="66" t="s">
        <v>165</v>
      </c>
      <c r="X39" s="65">
        <f>SUMIFS('Onshore (Raw data)'!E:E,'Onshore (Raw data)'!D:D,V39)</f>
        <v>36934673726</v>
      </c>
      <c r="Y39" s="71">
        <f>SUMIFS('Onshore (Raw data)'!F:F,'Onshore (Raw data)'!D:D,V39)</f>
        <v>52601618994</v>
      </c>
    </row>
    <row r="40" spans="2:25">
      <c r="B40" s="53">
        <v>10</v>
      </c>
      <c r="C40" s="132" t="str">
        <f t="shared" si="7"/>
        <v>富邦</v>
      </c>
      <c r="D40" s="42" t="str">
        <f t="shared" si="11"/>
        <v>Fubon</v>
      </c>
      <c r="E40" s="63">
        <f t="shared" si="13"/>
        <v>7957934152</v>
      </c>
      <c r="F40" s="114">
        <f t="shared" si="12"/>
        <v>13079374594</v>
      </c>
      <c r="G40" s="42">
        <f>COUNTIFS('Onshore (Raw data)'!D:D,'Onshore Mandate'!C40, 'Onshore (Raw data)'!C:C, "Absolute Return")</f>
        <v>1</v>
      </c>
      <c r="H40" s="110">
        <f t="shared" si="8"/>
        <v>2.2119276056046324E-2</v>
      </c>
      <c r="I40" s="115">
        <f t="shared" si="9"/>
        <v>2.5734419502211576E-2</v>
      </c>
      <c r="T40" s="82" t="s">
        <v>109</v>
      </c>
      <c r="U40" s="84">
        <f t="shared" si="4"/>
        <v>14</v>
      </c>
      <c r="V40" s="41" t="s">
        <v>149</v>
      </c>
      <c r="W40" s="41"/>
      <c r="X40" s="65">
        <f>SUMIFS('Onshore (Raw data)'!E:E,'Onshore (Raw data)'!D:D,V40)</f>
        <v>0</v>
      </c>
      <c r="Y40" s="71">
        <f>SUMIFS('Onshore (Raw data)'!F:F,'Onshore (Raw data)'!D:D,V40)</f>
        <v>0</v>
      </c>
    </row>
    <row r="41" spans="2:25">
      <c r="B41" s="53">
        <v>11</v>
      </c>
      <c r="C41" s="132" t="str">
        <f t="shared" si="7"/>
        <v>施羅德</v>
      </c>
      <c r="D41" s="42" t="str">
        <f t="shared" si="11"/>
        <v>Schroders</v>
      </c>
      <c r="E41" s="63">
        <f t="shared" si="13"/>
        <v>6000000000</v>
      </c>
      <c r="F41" s="114">
        <f t="shared" si="12"/>
        <v>9353872929</v>
      </c>
      <c r="G41" s="42">
        <f>COUNTIFS('Onshore (Raw data)'!D:D,'Onshore Mandate'!C41, 'Onshore (Raw data)'!C:C, "Absolute Return")</f>
        <v>1</v>
      </c>
      <c r="H41" s="110">
        <f t="shared" si="8"/>
        <v>1.6677149345716017E-2</v>
      </c>
      <c r="I41" s="115">
        <f t="shared" si="9"/>
        <v>1.8404281351165844E-2</v>
      </c>
      <c r="T41" s="82" t="s">
        <v>110</v>
      </c>
      <c r="U41" s="84">
        <f t="shared" si="4"/>
        <v>14</v>
      </c>
      <c r="V41" s="41" t="s">
        <v>150</v>
      </c>
      <c r="W41" s="41"/>
      <c r="X41" s="65">
        <f>SUMIFS('Onshore (Raw data)'!E:E,'Onshore (Raw data)'!D:D,V41)</f>
        <v>0</v>
      </c>
      <c r="Y41" s="71">
        <f>SUMIFS('Onshore (Raw data)'!F:F,'Onshore (Raw data)'!D:D,V41)</f>
        <v>0</v>
      </c>
    </row>
    <row r="42" spans="2:25" ht="17.25" thickBot="1">
      <c r="B42" s="53">
        <v>12</v>
      </c>
      <c r="C42" s="132" t="str">
        <f t="shared" si="7"/>
        <v>摩根</v>
      </c>
      <c r="D42" s="42" t="str">
        <f t="shared" si="11"/>
        <v>JP Morgan</v>
      </c>
      <c r="E42" s="63">
        <f t="shared" si="13"/>
        <v>5529091054</v>
      </c>
      <c r="F42" s="114">
        <f t="shared" si="12"/>
        <v>8292912532</v>
      </c>
      <c r="G42" s="42">
        <f>COUNTIFS('Onshore (Raw data)'!D:D,'Onshore Mandate'!C42, 'Onshore (Raw data)'!C:C, "Absolute Return")</f>
        <v>1</v>
      </c>
      <c r="H42" s="110">
        <f t="shared" si="8"/>
        <v>1.5368246208936729E-2</v>
      </c>
      <c r="I42" s="115">
        <f t="shared" si="9"/>
        <v>1.6316780933205804E-2</v>
      </c>
      <c r="T42" s="83" t="s">
        <v>111</v>
      </c>
      <c r="U42" s="124">
        <f t="shared" si="4"/>
        <v>14</v>
      </c>
      <c r="V42" s="73" t="s">
        <v>151</v>
      </c>
      <c r="W42" s="73"/>
      <c r="X42" s="74">
        <f>SUMIFS('Onshore (Raw data)'!E:E,'Onshore (Raw data)'!D:D,V42)</f>
        <v>0</v>
      </c>
      <c r="Y42" s="75">
        <f>SUMIFS('Onshore (Raw data)'!F:F,'Onshore (Raw data)'!D:D,V42)</f>
        <v>0</v>
      </c>
    </row>
    <row r="43" spans="2:25">
      <c r="B43" s="53">
        <v>13</v>
      </c>
      <c r="C43" s="132" t="str">
        <f t="shared" si="7"/>
        <v>永豐</v>
      </c>
      <c r="D43" s="42" t="str">
        <f t="shared" si="11"/>
        <v>Sinopac</v>
      </c>
      <c r="E43" s="63">
        <f t="shared" si="13"/>
        <v>5863183830</v>
      </c>
      <c r="F43" s="114">
        <f t="shared" si="12"/>
        <v>6965389418</v>
      </c>
      <c r="G43" s="42">
        <f>COUNTIFS('Onshore (Raw data)'!D:D,'Onshore Mandate'!C43, 'Onshore (Raw data)'!C:C, "Absolute Return")</f>
        <v>2</v>
      </c>
      <c r="H43" s="110">
        <f t="shared" si="8"/>
        <v>1.6296865395716204E-2</v>
      </c>
      <c r="I43" s="115">
        <f t="shared" si="9"/>
        <v>1.3704803084491988E-2</v>
      </c>
      <c r="X43" s="100">
        <f>SUM(X4:X42)</f>
        <v>521751248496</v>
      </c>
      <c r="Y43" s="100">
        <f>SUM(Y4:Y42)</f>
        <v>829219001712</v>
      </c>
    </row>
    <row r="44" spans="2:25">
      <c r="B44" s="53">
        <v>14</v>
      </c>
      <c r="C44" s="132" t="str">
        <f t="shared" si="7"/>
        <v>兆豐國際</v>
      </c>
      <c r="D44" s="42" t="str">
        <f t="shared" si="11"/>
        <v>Mega</v>
      </c>
      <c r="E44" s="63">
        <v>0</v>
      </c>
      <c r="F44" s="114">
        <v>0</v>
      </c>
      <c r="G44" s="42">
        <f>COUNTIFS('Onshore (Raw data)'!D:D,'Onshore Mandate'!C44, 'Onshore (Raw data)'!C:C, "Absolute Return")</f>
        <v>0</v>
      </c>
      <c r="H44" s="110">
        <f t="shared" si="8"/>
        <v>0</v>
      </c>
      <c r="I44" s="115">
        <f t="shared" si="9"/>
        <v>0</v>
      </c>
    </row>
    <row r="45" spans="2:25" ht="17.25" thickBot="1">
      <c r="B45" s="116">
        <v>15</v>
      </c>
      <c r="C45" s="133"/>
      <c r="D45" s="117"/>
      <c r="E45" s="118"/>
      <c r="F45" s="119"/>
      <c r="G45" s="117">
        <f>COUNTIFS('Onshore (Raw data)'!D:D,'Onshore Mandate'!C45, 'Onshore (Raw data)'!C:C, "Absolute Return")</f>
        <v>0</v>
      </c>
      <c r="H45" s="120">
        <f t="shared" si="8"/>
        <v>0</v>
      </c>
      <c r="I45" s="121">
        <f t="shared" si="9"/>
        <v>0</v>
      </c>
      <c r="T45" s="51" t="s">
        <v>195</v>
      </c>
    </row>
    <row r="46" spans="2:25" ht="18" thickTop="1" thickBot="1">
      <c r="B46" s="54"/>
      <c r="C46" s="55" t="s">
        <v>179</v>
      </c>
      <c r="D46" s="55"/>
      <c r="E46" s="95">
        <f>SUM(E31:E44)</f>
        <v>359773716456</v>
      </c>
      <c r="F46" s="113">
        <f>SUM(F31:F45)</f>
        <v>508244399796</v>
      </c>
      <c r="G46" s="99">
        <f>SUM(G31:G45)</f>
        <v>56</v>
      </c>
      <c r="H46" s="108">
        <f>SUM(H31:H45)</f>
        <v>1.0000000000000002</v>
      </c>
      <c r="I46" s="109">
        <f>SUM(I31:I45)</f>
        <v>0.99999999999999978</v>
      </c>
      <c r="T46" s="67"/>
      <c r="U46" s="86" t="s">
        <v>153</v>
      </c>
      <c r="V46" s="86" t="s">
        <v>182</v>
      </c>
      <c r="W46" s="86" t="s">
        <v>156</v>
      </c>
      <c r="X46" s="87" t="s">
        <v>152</v>
      </c>
      <c r="Y46" s="68" t="s">
        <v>175</v>
      </c>
    </row>
    <row r="47" spans="2:25">
      <c r="T47" s="69" t="s">
        <v>73</v>
      </c>
      <c r="U47" s="41">
        <f t="shared" ref="U47:U85" si="14">RANK(Y47,$Y$46:$Y$85)</f>
        <v>14</v>
      </c>
      <c r="V47" s="41" t="s">
        <v>113</v>
      </c>
      <c r="W47" s="41" t="s">
        <v>173</v>
      </c>
      <c r="X47" s="65">
        <f>SUMIFS('Onshore (Raw data)'!E:E,'Onshore (Raw data)'!D:D,V47,'Onshore (Raw data)'!C:C, "Absolute Return")</f>
        <v>0</v>
      </c>
      <c r="Y47" s="71">
        <f>SUMIFS('Onshore (Raw data)'!F:F,'Onshore (Raw data)'!D:D,V47,'Onshore (Raw data)'!C:C, "Absolute Return")</f>
        <v>0</v>
      </c>
    </row>
    <row r="48" spans="2:25">
      <c r="T48" s="70" t="s">
        <v>74</v>
      </c>
      <c r="U48" s="41">
        <f t="shared" si="14"/>
        <v>14</v>
      </c>
      <c r="V48" s="41" t="s">
        <v>114</v>
      </c>
      <c r="W48" s="41"/>
      <c r="X48" s="65">
        <f>SUMIFS('Onshore (Raw data)'!E:E,'Onshore (Raw data)'!D:D,V48,'Onshore (Raw data)'!C:C, "Absolute Return")</f>
        <v>0</v>
      </c>
      <c r="Y48" s="71">
        <f>SUMIFS('Onshore (Raw data)'!F:F,'Onshore (Raw data)'!D:D,V48,'Onshore (Raw data)'!C:C, "Absolute Return")</f>
        <v>0</v>
      </c>
    </row>
    <row r="49" spans="2:25">
      <c r="T49" s="69" t="s">
        <v>75</v>
      </c>
      <c r="U49" s="41">
        <f t="shared" si="14"/>
        <v>8</v>
      </c>
      <c r="V49" s="41" t="s">
        <v>115</v>
      </c>
      <c r="W49" s="66" t="s">
        <v>159</v>
      </c>
      <c r="X49" s="65">
        <f>SUMIFS('Onshore (Raw data)'!E:E,'Onshore (Raw data)'!D:D,V49,'Onshore (Raw data)'!C:C, "Absolute Return")</f>
        <v>16215619054</v>
      </c>
      <c r="Y49" s="71">
        <f>SUMIFS('Onshore (Raw data)'!F:F,'Onshore (Raw data)'!D:D,V49,'Onshore (Raw data)'!C:C, "Absolute Return")</f>
        <v>22956896733</v>
      </c>
    </row>
    <row r="50" spans="2:25">
      <c r="T50" s="69" t="s">
        <v>76</v>
      </c>
      <c r="U50" s="41">
        <f t="shared" si="14"/>
        <v>14</v>
      </c>
      <c r="V50" s="41" t="s">
        <v>116</v>
      </c>
      <c r="W50" s="66" t="s">
        <v>169</v>
      </c>
      <c r="X50" s="65">
        <f>SUMIFS('Onshore (Raw data)'!E:E,'Onshore (Raw data)'!D:D,V50,'Onshore (Raw data)'!C:C, "Absolute Return")</f>
        <v>0</v>
      </c>
      <c r="Y50" s="71">
        <f>SUMIFS('Onshore (Raw data)'!F:F,'Onshore (Raw data)'!D:D,V50,'Onshore (Raw data)'!C:C, "Absolute Return")</f>
        <v>0</v>
      </c>
    </row>
    <row r="51" spans="2:25">
      <c r="T51" s="69" t="s">
        <v>77</v>
      </c>
      <c r="U51" s="41">
        <f t="shared" si="14"/>
        <v>14</v>
      </c>
      <c r="V51" s="41" t="s">
        <v>117</v>
      </c>
      <c r="W51" s="41" t="s">
        <v>170</v>
      </c>
      <c r="X51" s="65">
        <f>SUMIFS('Onshore (Raw data)'!E:E,'Onshore (Raw data)'!D:D,V51,'Onshore (Raw data)'!C:C, "Absolute Return")</f>
        <v>0</v>
      </c>
      <c r="Y51" s="71">
        <f>SUMIFS('Onshore (Raw data)'!F:F,'Onshore (Raw data)'!D:D,V51,'Onshore (Raw data)'!C:C, "Absolute Return")</f>
        <v>0</v>
      </c>
    </row>
    <row r="52" spans="2:25">
      <c r="T52" s="69" t="s">
        <v>78</v>
      </c>
      <c r="U52" s="41">
        <f t="shared" si="14"/>
        <v>14</v>
      </c>
      <c r="V52" s="41" t="s">
        <v>118</v>
      </c>
      <c r="W52" s="41" t="s">
        <v>171</v>
      </c>
      <c r="X52" s="65">
        <f>SUMIFS('Onshore (Raw data)'!E:E,'Onshore (Raw data)'!D:D,V52,'Onshore (Raw data)'!C:C, "Absolute Return")</f>
        <v>0</v>
      </c>
      <c r="Y52" s="71">
        <f>SUMIFS('Onshore (Raw data)'!F:F,'Onshore (Raw data)'!D:D,V52,'Onshore (Raw data)'!C:C, "Absolute Return")</f>
        <v>0</v>
      </c>
    </row>
    <row r="53" spans="2:25">
      <c r="T53" s="69" t="s">
        <v>79</v>
      </c>
      <c r="U53" s="41">
        <f t="shared" si="14"/>
        <v>6</v>
      </c>
      <c r="V53" s="41" t="s">
        <v>119</v>
      </c>
      <c r="W53" s="66" t="s">
        <v>162</v>
      </c>
      <c r="X53" s="65">
        <f>SUMIFS('Onshore (Raw data)'!E:E,'Onshore (Raw data)'!D:D,V53,'Onshore (Raw data)'!C:C, "Absolute Return")</f>
        <v>25277574114</v>
      </c>
      <c r="Y53" s="71">
        <f>SUMIFS('Onshore (Raw data)'!F:F,'Onshore (Raw data)'!D:D,V53,'Onshore (Raw data)'!C:C, "Absolute Return")</f>
        <v>29223290746</v>
      </c>
    </row>
    <row r="54" spans="2:25">
      <c r="T54" s="69" t="s">
        <v>80</v>
      </c>
      <c r="U54" s="41">
        <f t="shared" si="14"/>
        <v>4</v>
      </c>
      <c r="V54" s="41" t="s">
        <v>120</v>
      </c>
      <c r="W54" s="66" t="s">
        <v>158</v>
      </c>
      <c r="X54" s="65">
        <f>SUMIFS('Onshore (Raw data)'!E:E,'Onshore (Raw data)'!D:D,V54,'Onshore (Raw data)'!C:C, "Absolute Return")</f>
        <v>29441921368</v>
      </c>
      <c r="Y54" s="71">
        <f>SUMIFS('Onshore (Raw data)'!F:F,'Onshore (Raw data)'!D:D,V54,'Onshore (Raw data)'!C:C, "Absolute Return")</f>
        <v>44740877160</v>
      </c>
    </row>
    <row r="55" spans="2:25">
      <c r="L55" s="52"/>
      <c r="M55" s="51"/>
      <c r="T55" s="69" t="s">
        <v>81</v>
      </c>
      <c r="U55" s="41">
        <f t="shared" si="14"/>
        <v>10</v>
      </c>
      <c r="V55" s="41" t="s">
        <v>121</v>
      </c>
      <c r="W55" s="66" t="s">
        <v>167</v>
      </c>
      <c r="X55" s="65">
        <f>SUMIFS('Onshore (Raw data)'!E:E,'Onshore (Raw data)'!D:D,V55,'Onshore (Raw data)'!C:C, "Absolute Return")</f>
        <v>7957934152</v>
      </c>
      <c r="Y55" s="71">
        <f>SUMIFS('Onshore (Raw data)'!F:F,'Onshore (Raw data)'!D:D,V55,'Onshore (Raw data)'!C:C, "Absolute Return")</f>
        <v>13079374594</v>
      </c>
    </row>
    <row r="56" spans="2:25">
      <c r="K56" s="51"/>
      <c r="L56" s="51"/>
      <c r="M56" s="51"/>
      <c r="N56" s="51"/>
      <c r="O56" s="51"/>
      <c r="P56" s="51"/>
      <c r="Q56" s="51"/>
      <c r="R56" s="51"/>
      <c r="T56" s="69" t="s">
        <v>82</v>
      </c>
      <c r="U56" s="41">
        <f t="shared" si="14"/>
        <v>12</v>
      </c>
      <c r="V56" s="41" t="s">
        <v>122</v>
      </c>
      <c r="W56" s="66" t="s">
        <v>168</v>
      </c>
      <c r="X56" s="65">
        <f>SUMIFS('Onshore (Raw data)'!E:E,'Onshore (Raw data)'!D:D,V56,'Onshore (Raw data)'!C:C, "Absolute Return")</f>
        <v>5529091054</v>
      </c>
      <c r="Y56" s="71">
        <f>SUMIFS('Onshore (Raw data)'!F:F,'Onshore (Raw data)'!D:D,V56,'Onshore (Raw data)'!C:C, "Absolute Return")</f>
        <v>8292912532</v>
      </c>
    </row>
    <row r="57" spans="2:25" ht="17.25" thickBot="1">
      <c r="B57" s="58" t="s">
        <v>191</v>
      </c>
      <c r="K57" s="382" t="s">
        <v>198</v>
      </c>
      <c r="L57" s="51"/>
      <c r="M57" s="51"/>
      <c r="N57" s="51"/>
      <c r="O57" s="51"/>
      <c r="P57" s="51"/>
      <c r="Q57" s="51"/>
      <c r="R57" s="51"/>
      <c r="T57" s="69" t="s">
        <v>83</v>
      </c>
      <c r="U57" s="41">
        <f t="shared" si="14"/>
        <v>14</v>
      </c>
      <c r="V57" s="41" t="s">
        <v>123</v>
      </c>
      <c r="W57" s="41"/>
      <c r="X57" s="65">
        <f>SUMIFS('Onshore (Raw data)'!E:E,'Onshore (Raw data)'!D:D,V57,'Onshore (Raw data)'!C:C, "Absolute Return")</f>
        <v>0</v>
      </c>
      <c r="Y57" s="71">
        <f>SUMIFS('Onshore (Raw data)'!F:F,'Onshore (Raw data)'!D:D,V57,'Onshore (Raw data)'!C:C, "Absolute Return")</f>
        <v>0</v>
      </c>
    </row>
    <row r="58" spans="2:25" ht="32.25" thickBot="1">
      <c r="B58" s="60" t="s">
        <v>154</v>
      </c>
      <c r="C58" s="61" t="s">
        <v>181</v>
      </c>
      <c r="D58" s="61" t="s">
        <v>155</v>
      </c>
      <c r="E58" s="62" t="s">
        <v>174</v>
      </c>
      <c r="F58" s="112" t="s">
        <v>175</v>
      </c>
      <c r="G58" s="62" t="s">
        <v>176</v>
      </c>
      <c r="H58" s="56" t="s">
        <v>177</v>
      </c>
      <c r="I58" s="57" t="s">
        <v>178</v>
      </c>
      <c r="K58" s="60" t="s">
        <v>153</v>
      </c>
      <c r="L58" s="61" t="s">
        <v>358</v>
      </c>
      <c r="M58" s="61" t="s">
        <v>155</v>
      </c>
      <c r="N58" s="125" t="s">
        <v>174</v>
      </c>
      <c r="O58" s="112" t="s">
        <v>175</v>
      </c>
      <c r="P58" s="62" t="s">
        <v>193</v>
      </c>
      <c r="Q58" s="56" t="s">
        <v>177</v>
      </c>
      <c r="R58" s="57" t="s">
        <v>178</v>
      </c>
      <c r="T58" s="69" t="s">
        <v>84</v>
      </c>
      <c r="U58" s="41">
        <f t="shared" si="14"/>
        <v>14</v>
      </c>
      <c r="V58" s="41" t="s">
        <v>124</v>
      </c>
      <c r="W58" s="41"/>
      <c r="X58" s="65">
        <f>SUMIFS('Onshore (Raw data)'!E:E,'Onshore (Raw data)'!D:D,V58,'Onshore (Raw data)'!C:C, "Absolute Return")</f>
        <v>0</v>
      </c>
      <c r="Y58" s="71">
        <f>SUMIFS('Onshore (Raw data)'!F:F,'Onshore (Raw data)'!D:D,V58,'Onshore (Raw data)'!C:C, "Absolute Return")</f>
        <v>0</v>
      </c>
    </row>
    <row r="59" spans="2:25">
      <c r="B59" s="53">
        <v>1</v>
      </c>
      <c r="C59" s="132" t="str">
        <f>VLOOKUP(B59,$U$91:$X$129,2,0)</f>
        <v>復華</v>
      </c>
      <c r="D59" s="42" t="str">
        <f t="shared" ref="D59:D66" si="15">VLOOKUP(B59,$U$91:$X$131,3,0)</f>
        <v>Fuh Hwa</v>
      </c>
      <c r="E59" s="63">
        <f t="shared" ref="E59:E66" si="16">VLOOKUP(B59,$U$90:$X$129,4,0)</f>
        <v>36334051100</v>
      </c>
      <c r="F59" s="114">
        <f>VLOOKUP(B59,$U$90:$Y$129,5,0)</f>
        <v>73326058322</v>
      </c>
      <c r="G59" s="42">
        <f>COUNTIFS('Onshore (Raw data)'!D:D,'Onshore Mandate'!C59, 'Onshore (Raw data)'!C:C, "Relative Return")</f>
        <v>6</v>
      </c>
      <c r="H59" s="110">
        <f>E59/$E$68</f>
        <v>0.22431537659820242</v>
      </c>
      <c r="I59" s="115">
        <f t="shared" ref="I59:I67" si="17">F59/$F$68</f>
        <v>0.22844816345060737</v>
      </c>
      <c r="K59" s="89">
        <v>1</v>
      </c>
      <c r="L59" s="134" t="str">
        <f t="shared" ref="L59:R63" si="18">C59</f>
        <v>復華</v>
      </c>
      <c r="M59" s="90" t="str">
        <f t="shared" si="18"/>
        <v>Fuh Hwa</v>
      </c>
      <c r="N59" s="91">
        <f t="shared" si="18"/>
        <v>36334051100</v>
      </c>
      <c r="O59" s="91">
        <f t="shared" si="18"/>
        <v>73326058322</v>
      </c>
      <c r="P59" s="90">
        <f t="shared" si="18"/>
        <v>6</v>
      </c>
      <c r="Q59" s="102">
        <f>H59</f>
        <v>0.22431537659820242</v>
      </c>
      <c r="R59" s="103">
        <f t="shared" si="18"/>
        <v>0.22844816345060737</v>
      </c>
      <c r="T59" s="69" t="s">
        <v>85</v>
      </c>
      <c r="U59" s="41">
        <f t="shared" si="14"/>
        <v>14</v>
      </c>
      <c r="V59" s="41" t="s">
        <v>125</v>
      </c>
      <c r="W59" s="41" t="s">
        <v>172</v>
      </c>
      <c r="X59" s="65">
        <f>SUMIFS('Onshore (Raw data)'!E:E,'Onshore (Raw data)'!D:D,V59,'Onshore (Raw data)'!C:C, "Absolute Return")</f>
        <v>0</v>
      </c>
      <c r="Y59" s="71">
        <f>SUMIFS('Onshore (Raw data)'!F:F,'Onshore (Raw data)'!D:D,V59,'Onshore (Raw data)'!C:C, "Absolute Return")</f>
        <v>0</v>
      </c>
    </row>
    <row r="60" spans="2:25">
      <c r="B60" s="53">
        <v>2</v>
      </c>
      <c r="C60" s="132" t="str">
        <f t="shared" ref="C60:C67" si="19">VLOOKUP(B60,$U$91:$X$129,2,0)</f>
        <v>安聯</v>
      </c>
      <c r="D60" s="42" t="str">
        <f>VLOOKUP(B60,$U$91:$X$131,3,0)</f>
        <v>Allianz</v>
      </c>
      <c r="E60" s="63">
        <f>VLOOKUP(B60,$U$90:$X$129,4,0)</f>
        <v>23000000000</v>
      </c>
      <c r="F60" s="114">
        <f t="shared" ref="F60:F67" si="20">VLOOKUP(B60,$U$90:$Y$129,5,0)</f>
        <v>57393313578</v>
      </c>
      <c r="G60" s="42">
        <f>COUNTIFS('Onshore (Raw data)'!D:D,'Onshore Mandate'!C60, 'Onshore (Raw data)'!C:C, "Relative Return")</f>
        <v>4</v>
      </c>
      <c r="H60" s="110">
        <f>E60/$E$68</f>
        <v>0.14199500208658691</v>
      </c>
      <c r="I60" s="115">
        <f t="shared" si="17"/>
        <v>0.1788095171250341</v>
      </c>
      <c r="K60" s="92">
        <v>2</v>
      </c>
      <c r="L60" s="127" t="str">
        <f t="shared" si="18"/>
        <v>安聯</v>
      </c>
      <c r="M60" s="93" t="str">
        <f t="shared" si="18"/>
        <v>Allianz</v>
      </c>
      <c r="N60" s="94">
        <f t="shared" si="18"/>
        <v>23000000000</v>
      </c>
      <c r="O60" s="94">
        <f t="shared" si="18"/>
        <v>57393313578</v>
      </c>
      <c r="P60" s="93">
        <f t="shared" si="18"/>
        <v>4</v>
      </c>
      <c r="Q60" s="104">
        <f t="shared" si="18"/>
        <v>0.14199500208658691</v>
      </c>
      <c r="R60" s="105">
        <f t="shared" si="18"/>
        <v>0.1788095171250341</v>
      </c>
      <c r="T60" s="69" t="s">
        <v>86</v>
      </c>
      <c r="U60" s="41">
        <f t="shared" si="14"/>
        <v>9</v>
      </c>
      <c r="V60" s="41" t="s">
        <v>126</v>
      </c>
      <c r="W60" s="66" t="s">
        <v>163</v>
      </c>
      <c r="X60" s="65">
        <f>SUMIFS('Onshore (Raw data)'!E:E,'Onshore (Raw data)'!D:D,V60,'Onshore (Raw data)'!C:C, "Absolute Return")</f>
        <v>10500000000</v>
      </c>
      <c r="Y60" s="71">
        <f>SUMIFS('Onshore (Raw data)'!F:F,'Onshore (Raw data)'!D:D,V60,'Onshore (Raw data)'!C:C, "Absolute Return")</f>
        <v>15684473425</v>
      </c>
    </row>
    <row r="61" spans="2:25">
      <c r="B61" s="53">
        <v>3</v>
      </c>
      <c r="C61" s="132" t="str">
        <f t="shared" si="19"/>
        <v>統一</v>
      </c>
      <c r="D61" s="42" t="str">
        <f t="shared" si="15"/>
        <v>Uni-President</v>
      </c>
      <c r="E61" s="63">
        <f t="shared" si="16"/>
        <v>24009597591</v>
      </c>
      <c r="F61" s="114">
        <f t="shared" si="20"/>
        <v>53024673628</v>
      </c>
      <c r="G61" s="42">
        <f>COUNTIFS('Onshore (Raw data)'!D:D,'Onshore Mandate'!C61, 'Onshore (Raw data)'!C:C, "Relative Return")</f>
        <v>5</v>
      </c>
      <c r="H61" s="110">
        <f t="shared" ref="H61:H67" si="21">E61/$E$68</f>
        <v>0.14822795043618076</v>
      </c>
      <c r="I61" s="115">
        <f t="shared" si="17"/>
        <v>0.16519896998540937</v>
      </c>
      <c r="K61" s="92">
        <v>3</v>
      </c>
      <c r="L61" s="127" t="str">
        <f t="shared" si="18"/>
        <v>統一</v>
      </c>
      <c r="M61" s="93" t="str">
        <f t="shared" si="18"/>
        <v>Uni-President</v>
      </c>
      <c r="N61" s="94">
        <f t="shared" si="18"/>
        <v>24009597591</v>
      </c>
      <c r="O61" s="94">
        <f t="shared" si="18"/>
        <v>53024673628</v>
      </c>
      <c r="P61" s="93">
        <f t="shared" si="18"/>
        <v>5</v>
      </c>
      <c r="Q61" s="104">
        <f t="shared" si="18"/>
        <v>0.14822795043618076</v>
      </c>
      <c r="R61" s="105">
        <f t="shared" si="18"/>
        <v>0.16519896998540937</v>
      </c>
      <c r="T61" s="69" t="s">
        <v>87</v>
      </c>
      <c r="U61" s="41">
        <f t="shared" si="14"/>
        <v>14</v>
      </c>
      <c r="V61" s="41" t="s">
        <v>127</v>
      </c>
      <c r="W61" s="41"/>
      <c r="X61" s="65">
        <f>SUMIFS('Onshore (Raw data)'!E:E,'Onshore (Raw data)'!D:D,V61,'Onshore (Raw data)'!C:C, "Absolute Return")</f>
        <v>0</v>
      </c>
      <c r="Y61" s="71">
        <f>SUMIFS('Onshore (Raw data)'!F:F,'Onshore (Raw data)'!D:D,V61,'Onshore (Raw data)'!C:C, "Absolute Return")</f>
        <v>0</v>
      </c>
    </row>
    <row r="62" spans="2:25">
      <c r="B62" s="53">
        <v>4</v>
      </c>
      <c r="C62" s="132" t="str">
        <f>VLOOKUP(B62,$U$91:$X$129,2,0)</f>
        <v>匯豐中華</v>
      </c>
      <c r="D62" s="42" t="str">
        <f t="shared" si="15"/>
        <v>HSBC</v>
      </c>
      <c r="E62" s="63">
        <f>VLOOKUP(B62,$U$90:$X$129,4,0)</f>
        <v>29619011848</v>
      </c>
      <c r="F62" s="114">
        <f t="shared" si="20"/>
        <v>49979346931</v>
      </c>
      <c r="G62" s="42">
        <f>COUNTIFS('Onshore (Raw data)'!D:D,'Onshore Mandate'!C62, 'Onshore (Raw data)'!C:C, "Relative Return")</f>
        <v>5</v>
      </c>
      <c r="H62" s="110">
        <f t="shared" si="21"/>
        <v>0.18285876735475665</v>
      </c>
      <c r="I62" s="115">
        <f t="shared" si="17"/>
        <v>0.15571122024190481</v>
      </c>
      <c r="K62" s="92">
        <v>4</v>
      </c>
      <c r="L62" s="127" t="str">
        <f t="shared" si="18"/>
        <v>匯豐中華</v>
      </c>
      <c r="M62" s="93" t="str">
        <f t="shared" si="18"/>
        <v>HSBC</v>
      </c>
      <c r="N62" s="94">
        <f t="shared" si="18"/>
        <v>29619011848</v>
      </c>
      <c r="O62" s="94">
        <f t="shared" si="18"/>
        <v>49979346931</v>
      </c>
      <c r="P62" s="93">
        <f t="shared" si="18"/>
        <v>5</v>
      </c>
      <c r="Q62" s="104">
        <f t="shared" si="18"/>
        <v>0.18285876735475665</v>
      </c>
      <c r="R62" s="105">
        <f t="shared" si="18"/>
        <v>0.15571122024190481</v>
      </c>
      <c r="T62" s="69" t="s">
        <v>88</v>
      </c>
      <c r="U62" s="41">
        <f t="shared" si="14"/>
        <v>14</v>
      </c>
      <c r="V62" s="41" t="s">
        <v>128</v>
      </c>
      <c r="W62" s="41"/>
      <c r="X62" s="65">
        <f>SUMIFS('Onshore (Raw data)'!E:E,'Onshore (Raw data)'!D:D,V62,'Onshore (Raw data)'!C:C, "Absolute Return")</f>
        <v>0</v>
      </c>
      <c r="Y62" s="71">
        <f>SUMIFS('Onshore (Raw data)'!F:F,'Onshore (Raw data)'!D:D,V62,'Onshore (Raw data)'!C:C, "Absolute Return")</f>
        <v>0</v>
      </c>
    </row>
    <row r="63" spans="2:25">
      <c r="B63" s="53">
        <v>5</v>
      </c>
      <c r="C63" s="132" t="str">
        <f>VLOOKUP(B63,$U$91:$X$129,2,0)</f>
        <v>國泰</v>
      </c>
      <c r="D63" s="42" t="str">
        <f t="shared" si="15"/>
        <v>Cathay</v>
      </c>
      <c r="E63" s="63">
        <f t="shared" si="16"/>
        <v>25014871501</v>
      </c>
      <c r="F63" s="114">
        <f t="shared" si="20"/>
        <v>44430874758</v>
      </c>
      <c r="G63" s="42">
        <f>COUNTIFS('Onshore (Raw data)'!D:D,'Onshore Mandate'!C63, 'Onshore (Raw data)'!C:C, "Relative Return")</f>
        <v>5</v>
      </c>
      <c r="H63" s="110">
        <f t="shared" si="21"/>
        <v>0.15443420569479124</v>
      </c>
      <c r="I63" s="115">
        <f t="shared" si="17"/>
        <v>0.13842489247678136</v>
      </c>
      <c r="K63" s="92">
        <v>5</v>
      </c>
      <c r="L63" s="127" t="str">
        <f t="shared" si="18"/>
        <v>國泰</v>
      </c>
      <c r="M63" s="93" t="str">
        <f t="shared" si="18"/>
        <v>Cathay</v>
      </c>
      <c r="N63" s="94">
        <f t="shared" si="18"/>
        <v>25014871501</v>
      </c>
      <c r="O63" s="94">
        <f t="shared" si="18"/>
        <v>44430874758</v>
      </c>
      <c r="P63" s="93">
        <f t="shared" si="18"/>
        <v>5</v>
      </c>
      <c r="Q63" s="104">
        <f t="shared" si="18"/>
        <v>0.15443420569479124</v>
      </c>
      <c r="R63" s="105">
        <f t="shared" si="18"/>
        <v>0.13842489247678136</v>
      </c>
      <c r="T63" s="69" t="s">
        <v>89</v>
      </c>
      <c r="U63" s="41">
        <f t="shared" si="14"/>
        <v>14</v>
      </c>
      <c r="V63" s="41" t="s">
        <v>129</v>
      </c>
      <c r="W63" s="41"/>
      <c r="X63" s="65">
        <f>SUMIFS('Onshore (Raw data)'!E:E,'Onshore (Raw data)'!D:D,V63,'Onshore (Raw data)'!C:C, "Absolute Return")</f>
        <v>0</v>
      </c>
      <c r="Y63" s="71">
        <f>SUMIFS('Onshore (Raw data)'!F:F,'Onshore (Raw data)'!D:D,V63,'Onshore (Raw data)'!C:C, "Absolute Return")</f>
        <v>0</v>
      </c>
    </row>
    <row r="64" spans="2:25" ht="17.25" thickBot="1">
      <c r="B64" s="53">
        <v>6</v>
      </c>
      <c r="C64" s="132" t="str">
        <f t="shared" si="19"/>
        <v>保德信</v>
      </c>
      <c r="D64" s="42" t="str">
        <f t="shared" si="15"/>
        <v>Prudential</v>
      </c>
      <c r="E64" s="63">
        <f>VLOOKUP(B64,$U$90:$X$129,4,0)</f>
        <v>11000000000</v>
      </c>
      <c r="F64" s="114">
        <f t="shared" si="20"/>
        <v>19359064625</v>
      </c>
      <c r="G64" s="42">
        <f>COUNTIFS('Onshore (Raw data)'!D:D,'Onshore Mandate'!C64, 'Onshore (Raw data)'!C:C, "Relative Return")</f>
        <v>3</v>
      </c>
      <c r="H64" s="110">
        <f t="shared" si="21"/>
        <v>6.7910653171845914E-2</v>
      </c>
      <c r="I64" s="115">
        <f t="shared" si="17"/>
        <v>6.0313384639904696E-2</v>
      </c>
      <c r="K64" s="96"/>
      <c r="L64" s="131" t="s">
        <v>359</v>
      </c>
      <c r="M64" s="97" t="s">
        <v>192</v>
      </c>
      <c r="N64" s="98">
        <f>N65-SUM(N59:N63)</f>
        <v>24000000000</v>
      </c>
      <c r="O64" s="98">
        <f>O65-SUM(O59:O63)</f>
        <v>42820334699</v>
      </c>
      <c r="P64" s="97">
        <f>P65-SUM(P59:P63)</f>
        <v>7</v>
      </c>
      <c r="Q64" s="106">
        <f>Q65-SUM(Q59:Q63)</f>
        <v>0.14816869782948194</v>
      </c>
      <c r="R64" s="107">
        <f>R65-SUM(R59:R63)</f>
        <v>0.13340723672026289</v>
      </c>
      <c r="T64" s="69" t="s">
        <v>90</v>
      </c>
      <c r="U64" s="41">
        <f t="shared" si="14"/>
        <v>14</v>
      </c>
      <c r="V64" s="41" t="s">
        <v>130</v>
      </c>
      <c r="W64" s="41"/>
      <c r="X64" s="65">
        <f>SUMIFS('Onshore (Raw data)'!E:E,'Onshore (Raw data)'!D:D,V64,'Onshore (Raw data)'!C:C, "Absolute Return")</f>
        <v>0</v>
      </c>
      <c r="Y64" s="71">
        <f>SUMIFS('Onshore (Raw data)'!F:F,'Onshore (Raw data)'!D:D,V64,'Onshore (Raw data)'!C:C, "Absolute Return")</f>
        <v>0</v>
      </c>
    </row>
    <row r="65" spans="2:25" ht="18" thickTop="1" thickBot="1">
      <c r="B65" s="53">
        <v>7</v>
      </c>
      <c r="C65" s="132" t="str">
        <f t="shared" si="19"/>
        <v>台新</v>
      </c>
      <c r="D65" s="42" t="str">
        <f t="shared" si="15"/>
        <v>Taishin</v>
      </c>
      <c r="E65" s="63">
        <f t="shared" si="16"/>
        <v>6000000000</v>
      </c>
      <c r="F65" s="114">
        <f t="shared" si="20"/>
        <v>10091435809</v>
      </c>
      <c r="G65" s="42">
        <f>COUNTIFS('Onshore (Raw data)'!D:D,'Onshore Mandate'!C65, 'Onshore (Raw data)'!C:C, "Relative Return")</f>
        <v>1</v>
      </c>
      <c r="H65" s="110">
        <f t="shared" si="21"/>
        <v>3.70421744573705E-2</v>
      </c>
      <c r="I65" s="115">
        <f t="shared" si="17"/>
        <v>3.1439982318728625E-2</v>
      </c>
      <c r="K65" s="54"/>
      <c r="L65" s="130" t="s">
        <v>360</v>
      </c>
      <c r="M65" s="55" t="s">
        <v>179</v>
      </c>
      <c r="N65" s="113">
        <f>E68</f>
        <v>161977532040</v>
      </c>
      <c r="O65" s="113">
        <f>F68</f>
        <v>320974601916</v>
      </c>
      <c r="P65" s="55">
        <f>G68</f>
        <v>32</v>
      </c>
      <c r="Q65" s="108">
        <f>H68</f>
        <v>1</v>
      </c>
      <c r="R65" s="109">
        <f>I68</f>
        <v>1</v>
      </c>
      <c r="T65" s="69" t="s">
        <v>91</v>
      </c>
      <c r="U65" s="41">
        <f t="shared" si="14"/>
        <v>7</v>
      </c>
      <c r="V65" s="41" t="s">
        <v>131</v>
      </c>
      <c r="W65" s="66" t="s">
        <v>157</v>
      </c>
      <c r="X65" s="65">
        <f>SUMIFS('Onshore (Raw data)'!E:E,'Onshore (Raw data)'!D:D,V65,'Onshore (Raw data)'!C:C, "Absolute Return")</f>
        <v>17302588180</v>
      </c>
      <c r="Y65" s="71">
        <f>SUMIFS('Onshore (Raw data)'!F:F,'Onshore (Raw data)'!D:D,V65,'Onshore (Raw data)'!C:C, "Absolute Return")</f>
        <v>27417472684</v>
      </c>
    </row>
    <row r="66" spans="2:25">
      <c r="B66" s="53">
        <v>8</v>
      </c>
      <c r="C66" s="132" t="str">
        <f t="shared" si="19"/>
        <v>群益</v>
      </c>
      <c r="D66" s="42" t="str">
        <f t="shared" si="15"/>
        <v>Capital</v>
      </c>
      <c r="E66" s="63">
        <f t="shared" si="16"/>
        <v>5000000000</v>
      </c>
      <c r="F66" s="114">
        <f t="shared" si="20"/>
        <v>10041714982</v>
      </c>
      <c r="G66" s="42">
        <f>COUNTIFS('Onshore (Raw data)'!D:D,'Onshore Mandate'!C66, 'Onshore (Raw data)'!C:C, "Relative Return")</f>
        <v>2</v>
      </c>
      <c r="H66" s="110">
        <f t="shared" si="21"/>
        <v>3.0868478714475418E-2</v>
      </c>
      <c r="I66" s="115">
        <f t="shared" si="17"/>
        <v>3.1285076520253606E-2</v>
      </c>
      <c r="T66" s="69" t="s">
        <v>92</v>
      </c>
      <c r="U66" s="41">
        <f t="shared" si="14"/>
        <v>13</v>
      </c>
      <c r="V66" s="41" t="s">
        <v>132</v>
      </c>
      <c r="W66" s="66" t="s">
        <v>164</v>
      </c>
      <c r="X66" s="65">
        <f>SUMIFS('Onshore (Raw data)'!E:E,'Onshore (Raw data)'!D:D,V66,'Onshore (Raw data)'!C:C, "Absolute Return")</f>
        <v>5863183830</v>
      </c>
      <c r="Y66" s="71">
        <f>SUMIFS('Onshore (Raw data)'!F:F,'Onshore (Raw data)'!D:D,V66,'Onshore (Raw data)'!C:C, "Absolute Return")</f>
        <v>6965389418</v>
      </c>
    </row>
    <row r="67" spans="2:25" ht="17.25" thickBot="1">
      <c r="B67" s="661">
        <v>9</v>
      </c>
      <c r="C67" s="662" t="str">
        <f t="shared" si="19"/>
        <v>野村</v>
      </c>
      <c r="D67" s="663" t="str">
        <f>VLOOKUP(B67,$U$91:$X$131,3,0)</f>
        <v>Nomura</v>
      </c>
      <c r="E67" s="664">
        <f>VLOOKUP(B67,$U$90:$X$129,4,0)</f>
        <v>2000000000</v>
      </c>
      <c r="F67" s="665">
        <f t="shared" si="20"/>
        <v>3328119283</v>
      </c>
      <c r="G67" s="663">
        <f>COUNTIFS('Onshore (Raw data)'!D:D,'Onshore Mandate'!C67, 'Onshore (Raw data)'!C:C, "Relative Return")</f>
        <v>1</v>
      </c>
      <c r="H67" s="666">
        <f t="shared" si="21"/>
        <v>1.2347391485790168E-2</v>
      </c>
      <c r="I67" s="667">
        <f t="shared" si="17"/>
        <v>1.0368793241376085E-2</v>
      </c>
      <c r="T67" s="69" t="s">
        <v>93</v>
      </c>
      <c r="U67" s="41">
        <f t="shared" si="14"/>
        <v>14</v>
      </c>
      <c r="V67" s="41" t="s">
        <v>133</v>
      </c>
      <c r="W67" s="41"/>
      <c r="X67" s="65">
        <f>SUMIFS('Onshore (Raw data)'!E:E,'Onshore (Raw data)'!D:D,V67,'Onshore (Raw data)'!C:C, "Absolute Return")</f>
        <v>0</v>
      </c>
      <c r="Y67" s="71">
        <f>SUMIFS('Onshore (Raw data)'!F:F,'Onshore (Raw data)'!D:D,V67,'Onshore (Raw data)'!C:C, "Absolute Return")</f>
        <v>0</v>
      </c>
    </row>
    <row r="68" spans="2:25" ht="18" thickTop="1" thickBot="1">
      <c r="B68" s="54"/>
      <c r="C68" s="55"/>
      <c r="D68" s="55"/>
      <c r="E68" s="64">
        <f>SUM(E59:E67)</f>
        <v>161977532040</v>
      </c>
      <c r="F68" s="64">
        <f>SUM(F59:F67)</f>
        <v>320974601916</v>
      </c>
      <c r="G68" s="64">
        <f>SUM(G59:G67)</f>
        <v>32</v>
      </c>
      <c r="H68" s="122">
        <f>SUM(H59:H67)</f>
        <v>1</v>
      </c>
      <c r="I68" s="123">
        <f>SUM(I59:I67)</f>
        <v>1</v>
      </c>
      <c r="T68" s="69" t="s">
        <v>94</v>
      </c>
      <c r="U68" s="41">
        <f t="shared" si="14"/>
        <v>14</v>
      </c>
      <c r="V68" s="41" t="s">
        <v>134</v>
      </c>
      <c r="W68" s="41"/>
      <c r="X68" s="65">
        <f>SUMIFS('Onshore (Raw data)'!E:E,'Onshore (Raw data)'!D:D,V68,'Onshore (Raw data)'!C:C, "Absolute Return")</f>
        <v>0</v>
      </c>
      <c r="Y68" s="71">
        <f>SUMIFS('Onshore (Raw data)'!F:F,'Onshore (Raw data)'!D:D,V68,'Onshore (Raw data)'!C:C, "Absolute Return")</f>
        <v>0</v>
      </c>
    </row>
    <row r="69" spans="2:25">
      <c r="T69" s="69" t="s">
        <v>95</v>
      </c>
      <c r="U69" s="41">
        <f t="shared" si="14"/>
        <v>14</v>
      </c>
      <c r="V69" s="41" t="s">
        <v>135</v>
      </c>
      <c r="W69" s="41"/>
      <c r="X69" s="65">
        <f>SUMIFS('Onshore (Raw data)'!E:E,'Onshore (Raw data)'!D:D,V69,'Onshore (Raw data)'!C:C, "Absolute Return")</f>
        <v>0</v>
      </c>
      <c r="Y69" s="71">
        <f>SUMIFS('Onshore (Raw data)'!F:F,'Onshore (Raw data)'!D:D,V69,'Onshore (Raw data)'!C:C, "Absolute Return")</f>
        <v>0</v>
      </c>
    </row>
    <row r="70" spans="2:25">
      <c r="T70" s="242" t="s">
        <v>96</v>
      </c>
      <c r="U70" s="243">
        <f t="shared" si="14"/>
        <v>1</v>
      </c>
      <c r="V70" s="243" t="s">
        <v>136</v>
      </c>
      <c r="W70" s="243" t="s">
        <v>50</v>
      </c>
      <c r="X70" s="244">
        <f>SUMIFS('Onshore (Raw data)'!E:E,'Onshore (Raw data)'!D:D,V70,'Onshore (Raw data)'!C:C, "Absolute Return")</f>
        <v>112716114901</v>
      </c>
      <c r="Y70" s="245">
        <f>SUMIFS('Onshore (Raw data)'!F:F,'Onshore (Raw data)'!D:D,V70,'Onshore (Raw data)'!C:C, "Absolute Return")</f>
        <v>158576667064</v>
      </c>
    </row>
    <row r="71" spans="2:25">
      <c r="T71" s="69" t="s">
        <v>97</v>
      </c>
      <c r="U71" s="41">
        <f t="shared" si="14"/>
        <v>14</v>
      </c>
      <c r="V71" s="41" t="s">
        <v>137</v>
      </c>
      <c r="W71" s="41"/>
      <c r="X71" s="65">
        <f>SUMIFS('Onshore (Raw data)'!E:E,'Onshore (Raw data)'!D:D,V71,'Onshore (Raw data)'!C:C, "Absolute Return")</f>
        <v>0</v>
      </c>
      <c r="Y71" s="71">
        <f>SUMIFS('Onshore (Raw data)'!F:F,'Onshore (Raw data)'!D:D,V71,'Onshore (Raw data)'!C:C, "Absolute Return")</f>
        <v>0</v>
      </c>
    </row>
    <row r="72" spans="2:25">
      <c r="T72" s="69" t="s">
        <v>98</v>
      </c>
      <c r="U72" s="41">
        <f t="shared" si="14"/>
        <v>14</v>
      </c>
      <c r="V72" s="41" t="s">
        <v>138</v>
      </c>
      <c r="W72" s="41"/>
      <c r="X72" s="65">
        <f>SUMIFS('Onshore (Raw data)'!E:E,'Onshore (Raw data)'!D:D,V72,'Onshore (Raw data)'!C:C, "Absolute Return")</f>
        <v>0</v>
      </c>
      <c r="Y72" s="71">
        <f>SUMIFS('Onshore (Raw data)'!F:F,'Onshore (Raw data)'!D:D,V72,'Onshore (Raw data)'!C:C, "Absolute Return")</f>
        <v>0</v>
      </c>
    </row>
    <row r="73" spans="2:25">
      <c r="T73" s="69" t="s">
        <v>99</v>
      </c>
      <c r="U73" s="41">
        <f t="shared" si="14"/>
        <v>3</v>
      </c>
      <c r="V73" s="41" t="s">
        <v>139</v>
      </c>
      <c r="W73" s="66" t="s">
        <v>161</v>
      </c>
      <c r="X73" s="65">
        <f>SUMIFS('Onshore (Raw data)'!E:E,'Onshore (Raw data)'!D:D,V73,'Onshore (Raw data)'!C:C, "Absolute Return")</f>
        <v>39947774438</v>
      </c>
      <c r="Y73" s="71">
        <f>SUMIFS('Onshore (Raw data)'!F:F,'Onshore (Raw data)'!D:D,V73,'Onshore (Raw data)'!C:C, "Absolute Return")</f>
        <v>60176342608</v>
      </c>
    </row>
    <row r="74" spans="2:25" ht="17.25" thickBot="1">
      <c r="B74" s="58" t="s">
        <v>7</v>
      </c>
      <c r="T74" s="69" t="s">
        <v>100</v>
      </c>
      <c r="U74" s="41">
        <f t="shared" si="14"/>
        <v>2</v>
      </c>
      <c r="V74" s="41" t="s">
        <v>140</v>
      </c>
      <c r="W74" s="66" t="s">
        <v>160</v>
      </c>
      <c r="X74" s="65">
        <f>SUMIFS('Onshore (Raw data)'!E:E,'Onshore (Raw data)'!D:D,V74,'Onshore (Raw data)'!C:C, "Absolute Return")</f>
        <v>52087241639</v>
      </c>
      <c r="Y74" s="71">
        <f>SUMIFS('Onshore (Raw data)'!F:F,'Onshore (Raw data)'!D:D,V74,'Onshore (Raw data)'!C:C, "Absolute Return")</f>
        <v>69266646718</v>
      </c>
    </row>
    <row r="75" spans="2:25" ht="31.5">
      <c r="B75" s="721" t="s">
        <v>153</v>
      </c>
      <c r="C75" s="86" t="s">
        <v>181</v>
      </c>
      <c r="D75" s="86" t="s">
        <v>22</v>
      </c>
      <c r="E75" s="87" t="s">
        <v>2</v>
      </c>
      <c r="F75" s="722" t="s">
        <v>3</v>
      </c>
      <c r="G75" s="87" t="s">
        <v>176</v>
      </c>
      <c r="H75" s="86" t="s">
        <v>177</v>
      </c>
      <c r="I75" s="723" t="s">
        <v>178</v>
      </c>
      <c r="T75" s="69" t="s">
        <v>101</v>
      </c>
      <c r="U75" s="41">
        <f t="shared" si="14"/>
        <v>14</v>
      </c>
      <c r="V75" s="41" t="s">
        <v>141</v>
      </c>
      <c r="W75" s="41"/>
      <c r="X75" s="65">
        <f>SUMIFS('Onshore (Raw data)'!E:E,'Onshore (Raw data)'!D:D,V75,'Onshore (Raw data)'!C:C, "Absolute Return")</f>
        <v>0</v>
      </c>
      <c r="Y75" s="71">
        <f>SUMIFS('Onshore (Raw data)'!F:F,'Onshore (Raw data)'!D:D,V75,'Onshore (Raw data)'!C:C, "Absolute Return")</f>
        <v>0</v>
      </c>
    </row>
    <row r="76" spans="2:25" ht="17.25" thickBot="1">
      <c r="B76" s="724"/>
      <c r="C76" s="725" t="s">
        <v>621</v>
      </c>
      <c r="D76" s="726" t="s">
        <v>622</v>
      </c>
      <c r="E76" s="727">
        <f>SUMIFS('Onshore (Raw data)'!E:E,'Onshore (Raw data)'!$A:$A,$B$74,'Onshore (Raw data)'!$D:$D,"野村")</f>
        <v>79924635081</v>
      </c>
      <c r="F76" s="727">
        <f>SUMIFS('Onshore (Raw data)'!F:F,'Onshore (Raw data)'!$A:$A,$B$74,'Onshore (Raw data)'!$D:$D,"野村")</f>
        <v>110455412416</v>
      </c>
      <c r="G76" s="726">
        <f>COUNTIFS('Onshore (Raw data)'!A:A,$B$74,'Onshore (Raw data)'!D:D,"野村")</f>
        <v>6</v>
      </c>
      <c r="H76" s="728">
        <f>E76/E77</f>
        <v>0.23469967244556744</v>
      </c>
      <c r="I76" s="729">
        <f>F76/F77</f>
        <v>0.2101597872452611</v>
      </c>
      <c r="T76" s="69" t="s">
        <v>102</v>
      </c>
      <c r="U76" s="41">
        <f t="shared" si="14"/>
        <v>14</v>
      </c>
      <c r="V76" s="41" t="s">
        <v>142</v>
      </c>
      <c r="W76" s="41"/>
      <c r="X76" s="65">
        <f>SUMIFS('Onshore (Raw data)'!E:E,'Onshore (Raw data)'!D:D,V76,'Onshore (Raw data)'!C:C, "Absolute Return")</f>
        <v>0</v>
      </c>
      <c r="Y76" s="71">
        <f>SUMIFS('Onshore (Raw data)'!F:F,'Onshore (Raw data)'!D:D,V76,'Onshore (Raw data)'!C:C, "Absolute Return")</f>
        <v>0</v>
      </c>
    </row>
    <row r="77" spans="2:25" ht="18" thickTop="1" thickBot="1">
      <c r="B77" s="54"/>
      <c r="C77" s="55"/>
      <c r="D77" s="55"/>
      <c r="E77" s="64">
        <f>SUMIF('Onshore (Raw data)'!$A:$A,$B$74,'Onshore (Raw data)'!E:E)</f>
        <v>340540036755</v>
      </c>
      <c r="F77" s="64">
        <f>SUMIF('Onshore (Raw data)'!$A:$A,$B$74,'Onshore (Raw data)'!F:F)</f>
        <v>525578246266</v>
      </c>
      <c r="G77" s="64"/>
      <c r="H77" s="122"/>
      <c r="I77" s="123"/>
      <c r="T77" s="69" t="s">
        <v>103</v>
      </c>
      <c r="U77" s="41">
        <f t="shared" si="14"/>
        <v>14</v>
      </c>
      <c r="V77" s="41" t="s">
        <v>143</v>
      </c>
      <c r="W77" s="41"/>
      <c r="X77" s="65">
        <f>SUMIFS('Onshore (Raw data)'!E:E,'Onshore (Raw data)'!D:D,V77,'Onshore (Raw data)'!C:C, "Absolute Return")</f>
        <v>0</v>
      </c>
      <c r="Y77" s="71">
        <f>SUMIFS('Onshore (Raw data)'!F:F,'Onshore (Raw data)'!D:D,V77,'Onshore (Raw data)'!C:C, "Absolute Return")</f>
        <v>0</v>
      </c>
    </row>
    <row r="78" spans="2:25">
      <c r="E78" s="669"/>
      <c r="T78" s="69" t="s">
        <v>104</v>
      </c>
      <c r="U78" s="41">
        <f t="shared" si="14"/>
        <v>11</v>
      </c>
      <c r="V78" s="41" t="s">
        <v>144</v>
      </c>
      <c r="W78" s="66" t="s">
        <v>166</v>
      </c>
      <c r="X78" s="65">
        <f>SUMIFS('Onshore (Raw data)'!E:E,'Onshore (Raw data)'!D:D,V78,'Onshore (Raw data)'!C:C, "Absolute Return")</f>
        <v>6000000000</v>
      </c>
      <c r="Y78" s="71">
        <f>SUMIFS('Onshore (Raw data)'!F:F,'Onshore (Raw data)'!D:D,V78,'Onshore (Raw data)'!C:C, "Absolute Return")</f>
        <v>9353872929</v>
      </c>
    </row>
    <row r="79" spans="2:25">
      <c r="E79" s="669"/>
      <c r="T79" s="69" t="s">
        <v>105</v>
      </c>
      <c r="U79" s="41">
        <f t="shared" si="14"/>
        <v>14</v>
      </c>
      <c r="V79" s="41" t="s">
        <v>145</v>
      </c>
      <c r="W79" s="41"/>
      <c r="X79" s="65">
        <f>SUMIFS('Onshore (Raw data)'!E:E,'Onshore (Raw data)'!D:D,V79,'Onshore (Raw data)'!C:C, "Absolute Return")</f>
        <v>0</v>
      </c>
      <c r="Y79" s="71">
        <f>SUMIFS('Onshore (Raw data)'!F:F,'Onshore (Raw data)'!D:D,V79,'Onshore (Raw data)'!C:C, "Absolute Return")</f>
        <v>0</v>
      </c>
    </row>
    <row r="80" spans="2:25" ht="17.25" thickBot="1">
      <c r="B80" s="58" t="s">
        <v>31</v>
      </c>
      <c r="T80" s="69" t="s">
        <v>106</v>
      </c>
      <c r="U80" s="41">
        <f t="shared" si="14"/>
        <v>14</v>
      </c>
      <c r="V80" s="41" t="s">
        <v>146</v>
      </c>
      <c r="W80" s="41"/>
      <c r="X80" s="65">
        <f>SUMIFS('Onshore (Raw data)'!E:E,'Onshore (Raw data)'!D:D,V80,'Onshore (Raw data)'!C:C, "Absolute Return")</f>
        <v>0</v>
      </c>
      <c r="Y80" s="71">
        <f>SUMIFS('Onshore (Raw data)'!F:F,'Onshore (Raw data)'!D:D,V80,'Onshore (Raw data)'!C:C, "Absolute Return")</f>
        <v>0</v>
      </c>
    </row>
    <row r="81" spans="2:25" ht="31.5">
      <c r="B81" s="721" t="s">
        <v>153</v>
      </c>
      <c r="C81" s="86" t="s">
        <v>181</v>
      </c>
      <c r="D81" s="86" t="s">
        <v>22</v>
      </c>
      <c r="E81" s="87" t="s">
        <v>2</v>
      </c>
      <c r="F81" s="722" t="s">
        <v>3</v>
      </c>
      <c r="G81" s="87" t="s">
        <v>176</v>
      </c>
      <c r="H81" s="86" t="s">
        <v>177</v>
      </c>
      <c r="I81" s="723" t="s">
        <v>178</v>
      </c>
      <c r="T81" s="69" t="s">
        <v>107</v>
      </c>
      <c r="U81" s="41">
        <f t="shared" si="14"/>
        <v>14</v>
      </c>
      <c r="V81" s="41" t="s">
        <v>147</v>
      </c>
      <c r="W81" s="41"/>
      <c r="X81" s="65">
        <f>SUMIFS('Onshore (Raw data)'!E:E,'Onshore (Raw data)'!D:D,V81,'Onshore (Raw data)'!C:C, "Absolute Return")</f>
        <v>0</v>
      </c>
      <c r="Y81" s="71">
        <f>SUMIFS('Onshore (Raw data)'!F:F,'Onshore (Raw data)'!D:D,V81,'Onshore (Raw data)'!C:C, "Absolute Return")</f>
        <v>0</v>
      </c>
    </row>
    <row r="82" spans="2:25" ht="17.25" thickBot="1">
      <c r="B82" s="724"/>
      <c r="C82" s="725" t="s">
        <v>542</v>
      </c>
      <c r="D82" s="726" t="s">
        <v>50</v>
      </c>
      <c r="E82" s="727">
        <f>SUMIFS('Onshore (Raw data)'!E:E,'Onshore (Raw data)'!$A:$A,$B$80,'Onshore (Raw data)'!$D:$D,"野村")</f>
        <v>19272822959</v>
      </c>
      <c r="F82" s="727">
        <f>SUMIFS('Onshore (Raw data)'!F:F,'Onshore (Raw data)'!$A:$A,$B$80,'Onshore (Raw data)'!$D:$D,"野村")</f>
        <v>31145425777</v>
      </c>
      <c r="G82" s="726">
        <f>COUNTIFS('Onshore (Raw data)'!A:A,$B$80,'Onshore (Raw data)'!D:D,"野村")</f>
        <v>1</v>
      </c>
      <c r="H82" s="728">
        <f>E82/E83</f>
        <v>0.25100518141765821</v>
      </c>
      <c r="I82" s="729">
        <f>F82/F83</f>
        <v>0.26061151770486662</v>
      </c>
      <c r="T82" s="69" t="s">
        <v>108</v>
      </c>
      <c r="U82" s="41">
        <f t="shared" si="14"/>
        <v>5</v>
      </c>
      <c r="V82" s="41" t="s">
        <v>148</v>
      </c>
      <c r="W82" s="66" t="s">
        <v>165</v>
      </c>
      <c r="X82" s="65">
        <f>SUMIFS('Onshore (Raw data)'!E:E,'Onshore (Raw data)'!D:D,V82,'Onshore (Raw data)'!C:C, "Absolute Return")</f>
        <v>30934673726</v>
      </c>
      <c r="Y82" s="71">
        <f>SUMIFS('Onshore (Raw data)'!F:F,'Onshore (Raw data)'!D:D,V82,'Onshore (Raw data)'!C:C, "Absolute Return")</f>
        <v>42510183185</v>
      </c>
    </row>
    <row r="83" spans="2:25" ht="18" thickTop="1" thickBot="1">
      <c r="B83" s="54"/>
      <c r="C83" s="55"/>
      <c r="D83" s="55"/>
      <c r="E83" s="64">
        <f>SUMIF('Onshore (Raw data)'!$A:$A,$B$80,'Onshore (Raw data)'!E:E)</f>
        <v>76782570185</v>
      </c>
      <c r="F83" s="64">
        <f>SUMIF('Onshore (Raw data)'!$A:$A,$B$80,'Onshore (Raw data)'!F:F)</f>
        <v>119509014994</v>
      </c>
      <c r="G83" s="64"/>
      <c r="H83" s="122"/>
      <c r="I83" s="123"/>
      <c r="T83" s="69" t="s">
        <v>109</v>
      </c>
      <c r="U83" s="41">
        <f t="shared" si="14"/>
        <v>14</v>
      </c>
      <c r="V83" s="41" t="s">
        <v>149</v>
      </c>
      <c r="W83" s="41"/>
      <c r="X83" s="65">
        <f>SUMIFS('Onshore (Raw data)'!E:E,'Onshore (Raw data)'!D:D,V83,'Onshore (Raw data)'!C:C, "Absolute Return")</f>
        <v>0</v>
      </c>
      <c r="Y83" s="71">
        <f>SUMIFS('Onshore (Raw data)'!F:F,'Onshore (Raw data)'!D:D,V83,'Onshore (Raw data)'!C:C, "Absolute Return")</f>
        <v>0</v>
      </c>
    </row>
    <row r="84" spans="2:25">
      <c r="T84" s="69" t="s">
        <v>110</v>
      </c>
      <c r="U84" s="41">
        <f t="shared" si="14"/>
        <v>14</v>
      </c>
      <c r="V84" s="41" t="s">
        <v>150</v>
      </c>
      <c r="W84" s="41"/>
      <c r="X84" s="65">
        <f>SUMIFS('Onshore (Raw data)'!E:E,'Onshore (Raw data)'!D:D,V84,'Onshore (Raw data)'!C:C, "Absolute Return")</f>
        <v>0</v>
      </c>
      <c r="Y84" s="71">
        <f>SUMIFS('Onshore (Raw data)'!F:F,'Onshore (Raw data)'!D:D,V84,'Onshore (Raw data)'!C:C, "Absolute Return")</f>
        <v>0</v>
      </c>
    </row>
    <row r="85" spans="2:25" ht="17.25" thickBot="1">
      <c r="E85" s="670"/>
      <c r="F85" s="670"/>
      <c r="T85" s="72" t="s">
        <v>111</v>
      </c>
      <c r="U85" s="73">
        <f t="shared" si="14"/>
        <v>14</v>
      </c>
      <c r="V85" s="73" t="s">
        <v>151</v>
      </c>
      <c r="W85" s="73"/>
      <c r="X85" s="74">
        <f>SUMIFS('Onshore (Raw data)'!E:E,'Onshore (Raw data)'!D:D,V85,'Onshore (Raw data)'!C:C, "Absolute Return")</f>
        <v>0</v>
      </c>
      <c r="Y85" s="75">
        <f>SUMIFS('Onshore (Raw data)'!F:F,'Onshore (Raw data)'!D:D,V85,'Onshore (Raw data)'!C:C, "Absolute Return")</f>
        <v>0</v>
      </c>
    </row>
    <row r="86" spans="2:25" ht="17.25" thickBot="1">
      <c r="B86" s="58" t="s">
        <v>36</v>
      </c>
      <c r="X86" s="100">
        <f>SUM(X47:X85)</f>
        <v>359773716456</v>
      </c>
      <c r="Y86" s="100">
        <f>SUM(Y47:Y85)</f>
        <v>508244399796</v>
      </c>
    </row>
    <row r="87" spans="2:25" ht="31.5">
      <c r="B87" s="721" t="s">
        <v>153</v>
      </c>
      <c r="C87" s="86" t="s">
        <v>181</v>
      </c>
      <c r="D87" s="86" t="s">
        <v>22</v>
      </c>
      <c r="E87" s="87" t="s">
        <v>2</v>
      </c>
      <c r="F87" s="722" t="s">
        <v>3</v>
      </c>
      <c r="G87" s="87" t="s">
        <v>176</v>
      </c>
      <c r="H87" s="86" t="s">
        <v>177</v>
      </c>
      <c r="I87" s="723" t="s">
        <v>178</v>
      </c>
    </row>
    <row r="88" spans="2:25" ht="17.25" thickBot="1">
      <c r="B88" s="724"/>
      <c r="C88" s="725" t="s">
        <v>542</v>
      </c>
      <c r="D88" s="726" t="s">
        <v>50</v>
      </c>
      <c r="E88" s="727">
        <f>SUMIFS('Onshore (Raw data)'!E:E,'Onshore (Raw data)'!$A:$A,$B$86,'Onshore (Raw data)'!$D:$D,"野村")</f>
        <v>8518656861</v>
      </c>
      <c r="F88" s="727">
        <f>SUMIFS('Onshore (Raw data)'!F:F,'Onshore (Raw data)'!$A:$A,$B$86,'Onshore (Raw data)'!$D:$D,"野村")</f>
        <v>9648844423</v>
      </c>
      <c r="G88" s="726">
        <f>COUNTIFS('Onshore (Raw data)'!A:A,$B$86,'Onshore (Raw data)'!D:D,"野村")</f>
        <v>1</v>
      </c>
      <c r="H88" s="728">
        <f>E88/E89</f>
        <v>0.39645299857293564</v>
      </c>
      <c r="I88" s="729">
        <f>F88/F89</f>
        <v>0.352467004019341</v>
      </c>
    </row>
    <row r="89" spans="2:25" ht="18" thickTop="1" thickBot="1">
      <c r="B89" s="54"/>
      <c r="C89" s="55"/>
      <c r="D89" s="55"/>
      <c r="E89" s="64">
        <f>SUMIF('Onshore (Raw data)'!$A:$A,$B$86,'Onshore (Raw data)'!E:E)</f>
        <v>21487179796</v>
      </c>
      <c r="F89" s="64">
        <f>SUMIF('Onshore (Raw data)'!$A:$A,$B$86,'Onshore (Raw data)'!F:F)</f>
        <v>27375170762</v>
      </c>
      <c r="G89" s="64"/>
      <c r="H89" s="122"/>
      <c r="I89" s="123"/>
      <c r="T89" s="51" t="s">
        <v>196</v>
      </c>
    </row>
    <row r="90" spans="2:25">
      <c r="T90" s="67"/>
      <c r="U90" s="86" t="s">
        <v>153</v>
      </c>
      <c r="V90" s="86" t="s">
        <v>182</v>
      </c>
      <c r="W90" s="86" t="s">
        <v>156</v>
      </c>
      <c r="X90" s="87" t="s">
        <v>152</v>
      </c>
      <c r="Y90" s="68" t="s">
        <v>175</v>
      </c>
    </row>
    <row r="91" spans="2:25">
      <c r="T91" s="69" t="s">
        <v>73</v>
      </c>
      <c r="U91" s="41">
        <f t="shared" ref="U91:U129" si="22">RANK(Y91,$Y$90:$Y$129)</f>
        <v>10</v>
      </c>
      <c r="V91" s="41" t="s">
        <v>113</v>
      </c>
      <c r="W91" s="41" t="s">
        <v>173</v>
      </c>
      <c r="X91" s="65">
        <f>SUMIFS('Onshore (Raw data)'!E:E,'Onshore (Raw data)'!D:D,V91,'Onshore (Raw data)'!C:C, "Relative Return")</f>
        <v>0</v>
      </c>
      <c r="Y91" s="71">
        <f>SUMIFS('Onshore (Raw data)'!F:F,'Onshore (Raw data)'!D:D,V91,'Onshore (Raw data)'!C:C, "Relative Return")</f>
        <v>0</v>
      </c>
    </row>
    <row r="92" spans="2:25" ht="17.25" thickBot="1">
      <c r="B92" s="58" t="s">
        <v>37</v>
      </c>
      <c r="T92" s="70" t="s">
        <v>74</v>
      </c>
      <c r="U92" s="41">
        <f t="shared" si="22"/>
        <v>10</v>
      </c>
      <c r="V92" s="41" t="s">
        <v>114</v>
      </c>
      <c r="W92" s="41"/>
      <c r="X92" s="65">
        <f>SUMIFS('Onshore (Raw data)'!E:E,'Onshore (Raw data)'!D:D,V92,'Onshore (Raw data)'!C:C, "Relative Return")</f>
        <v>0</v>
      </c>
      <c r="Y92" s="71">
        <f>SUMIFS('Onshore (Raw data)'!F:F,'Onshore (Raw data)'!D:D,V92,'Onshore (Raw data)'!C:C, "Relative Return")</f>
        <v>0</v>
      </c>
    </row>
    <row r="93" spans="2:25" ht="31.5">
      <c r="B93" s="721" t="s">
        <v>153</v>
      </c>
      <c r="C93" s="86" t="s">
        <v>181</v>
      </c>
      <c r="D93" s="86" t="s">
        <v>22</v>
      </c>
      <c r="E93" s="87" t="s">
        <v>2</v>
      </c>
      <c r="F93" s="722" t="s">
        <v>3</v>
      </c>
      <c r="G93" s="87" t="s">
        <v>176</v>
      </c>
      <c r="H93" s="86" t="s">
        <v>177</v>
      </c>
      <c r="I93" s="723" t="s">
        <v>178</v>
      </c>
      <c r="T93" s="69" t="s">
        <v>75</v>
      </c>
      <c r="U93" s="41">
        <f t="shared" si="22"/>
        <v>4</v>
      </c>
      <c r="V93" s="41" t="s">
        <v>115</v>
      </c>
      <c r="W93" s="66" t="s">
        <v>159</v>
      </c>
      <c r="X93" s="65">
        <f>SUMIFS('Onshore (Raw data)'!E:E,'Onshore (Raw data)'!D:D,V93,'Onshore (Raw data)'!C:C, "Relative Return")</f>
        <v>29619011848</v>
      </c>
      <c r="Y93" s="71">
        <f>SUMIFS('Onshore (Raw data)'!F:F,'Onshore (Raw data)'!D:D,V93,'Onshore (Raw data)'!C:C, "Relative Return")</f>
        <v>49979346931</v>
      </c>
    </row>
    <row r="94" spans="2:25" ht="17.25" thickBot="1">
      <c r="B94" s="724"/>
      <c r="C94" s="725" t="s">
        <v>542</v>
      </c>
      <c r="D94" s="726" t="s">
        <v>50</v>
      </c>
      <c r="E94" s="727">
        <f>SUMIFS('Onshore (Raw data)'!E:E,'Onshore (Raw data)'!$A:$A,$B$92,'Onshore (Raw data)'!$D:$D,"野村")</f>
        <v>0</v>
      </c>
      <c r="F94" s="727">
        <f>SUMIFS('Onshore (Raw data)'!F:F,'Onshore (Raw data)'!$A:$A,$B$92,'Onshore (Raw data)'!$D:$D,"野村")</f>
        <v>0</v>
      </c>
      <c r="G94" s="726">
        <f>COUNTIFS('Onshore (Raw data)'!A:A,$B$92,'Onshore (Raw data)'!D:D,"野村")</f>
        <v>0</v>
      </c>
      <c r="H94" s="728">
        <f>E94/E95</f>
        <v>0</v>
      </c>
      <c r="I94" s="729">
        <f>F94/F95</f>
        <v>0</v>
      </c>
      <c r="T94" s="69" t="s">
        <v>76</v>
      </c>
      <c r="U94" s="41">
        <f t="shared" si="22"/>
        <v>10</v>
      </c>
      <c r="V94" s="41" t="s">
        <v>116</v>
      </c>
      <c r="W94" s="66" t="s">
        <v>169</v>
      </c>
      <c r="X94" s="65">
        <f>SUMIFS('Onshore (Raw data)'!E:E,'Onshore (Raw data)'!D:D,V94,'Onshore (Raw data)'!C:C, "Relative Return")</f>
        <v>0</v>
      </c>
      <c r="Y94" s="71">
        <f>SUMIFS('Onshore (Raw data)'!F:F,'Onshore (Raw data)'!D:D,V94,'Onshore (Raw data)'!C:C, "Relative Return")</f>
        <v>0</v>
      </c>
    </row>
    <row r="95" spans="2:25" ht="18" thickTop="1" thickBot="1">
      <c r="B95" s="54"/>
      <c r="C95" s="55"/>
      <c r="D95" s="55"/>
      <c r="E95" s="64">
        <f>SUMIF('Onshore (Raw data)'!$A:$A,$B$92,'Onshore (Raw data)'!E:E)</f>
        <v>23941461760</v>
      </c>
      <c r="F95" s="64">
        <f>SUMIF('Onshore (Raw data)'!$A:$A,$B$92,'Onshore (Raw data)'!F:F)</f>
        <v>34144148917</v>
      </c>
      <c r="G95" s="64"/>
      <c r="H95" s="122"/>
      <c r="I95" s="123"/>
      <c r="T95" s="69" t="s">
        <v>77</v>
      </c>
      <c r="U95" s="41">
        <f t="shared" si="22"/>
        <v>10</v>
      </c>
      <c r="V95" s="41" t="s">
        <v>117</v>
      </c>
      <c r="W95" s="41" t="s">
        <v>170</v>
      </c>
      <c r="X95" s="65">
        <f>SUMIFS('Onshore (Raw data)'!E:E,'Onshore (Raw data)'!D:D,V95,'Onshore (Raw data)'!C:C, "Relative Return")</f>
        <v>0</v>
      </c>
      <c r="Y95" s="71">
        <f>SUMIFS('Onshore (Raw data)'!F:F,'Onshore (Raw data)'!D:D,V95,'Onshore (Raw data)'!C:C, "Relative Return")</f>
        <v>0</v>
      </c>
    </row>
    <row r="96" spans="2:25">
      <c r="T96" s="69" t="s">
        <v>78</v>
      </c>
      <c r="U96" s="41">
        <f t="shared" si="22"/>
        <v>10</v>
      </c>
      <c r="V96" s="41" t="s">
        <v>118</v>
      </c>
      <c r="W96" s="41" t="s">
        <v>171</v>
      </c>
      <c r="X96" s="65">
        <f>SUMIFS('Onshore (Raw data)'!E:E,'Onshore (Raw data)'!D:D,V96,'Onshore (Raw data)'!C:C, "Relative Return")</f>
        <v>0</v>
      </c>
      <c r="Y96" s="71">
        <f>SUMIFS('Onshore (Raw data)'!F:F,'Onshore (Raw data)'!D:D,V96,'Onshore (Raw data)'!C:C, "Relative Return")</f>
        <v>0</v>
      </c>
    </row>
    <row r="97" spans="2:25">
      <c r="T97" s="69" t="s">
        <v>79</v>
      </c>
      <c r="U97" s="41">
        <f t="shared" si="22"/>
        <v>6</v>
      </c>
      <c r="V97" s="41" t="s">
        <v>119</v>
      </c>
      <c r="W97" s="66" t="s">
        <v>162</v>
      </c>
      <c r="X97" s="65">
        <f>SUMIFS('Onshore (Raw data)'!E:E,'Onshore (Raw data)'!D:D,V97,'Onshore (Raw data)'!C:C, "Relative Return")</f>
        <v>11000000000</v>
      </c>
      <c r="Y97" s="71">
        <f>SUMIFS('Onshore (Raw data)'!F:F,'Onshore (Raw data)'!D:D,V97,'Onshore (Raw data)'!C:C, "Relative Return")</f>
        <v>19359064625</v>
      </c>
    </row>
    <row r="98" spans="2:25" ht="17.25" thickBot="1">
      <c r="B98" s="58" t="s">
        <v>38</v>
      </c>
      <c r="T98" s="69" t="s">
        <v>80</v>
      </c>
      <c r="U98" s="41">
        <f t="shared" si="22"/>
        <v>3</v>
      </c>
      <c r="V98" s="41" t="s">
        <v>120</v>
      </c>
      <c r="W98" s="66" t="s">
        <v>158</v>
      </c>
      <c r="X98" s="65">
        <f>SUMIFS('Onshore (Raw data)'!E:E,'Onshore (Raw data)'!D:D,V98,'Onshore (Raw data)'!C:C, "Relative Return")</f>
        <v>24009597591</v>
      </c>
      <c r="Y98" s="71">
        <f>SUMIFS('Onshore (Raw data)'!F:F,'Onshore (Raw data)'!D:D,V98,'Onshore (Raw data)'!C:C, "Relative Return")</f>
        <v>53024673628</v>
      </c>
    </row>
    <row r="99" spans="2:25" ht="31.5">
      <c r="B99" s="721" t="s">
        <v>153</v>
      </c>
      <c r="C99" s="86" t="s">
        <v>181</v>
      </c>
      <c r="D99" s="86" t="s">
        <v>22</v>
      </c>
      <c r="E99" s="87" t="s">
        <v>2</v>
      </c>
      <c r="F99" s="722" t="s">
        <v>3</v>
      </c>
      <c r="G99" s="87" t="s">
        <v>176</v>
      </c>
      <c r="H99" s="86" t="s">
        <v>177</v>
      </c>
      <c r="I99" s="723" t="s">
        <v>178</v>
      </c>
      <c r="T99" s="69" t="s">
        <v>81</v>
      </c>
      <c r="U99" s="41">
        <f t="shared" si="22"/>
        <v>10</v>
      </c>
      <c r="V99" s="41" t="s">
        <v>121</v>
      </c>
      <c r="W99" s="66" t="s">
        <v>167</v>
      </c>
      <c r="X99" s="65">
        <f>SUMIFS('Onshore (Raw data)'!E:E,'Onshore (Raw data)'!D:D,V99,'Onshore (Raw data)'!C:C, "Relative Return")</f>
        <v>0</v>
      </c>
      <c r="Y99" s="71">
        <f>SUMIFS('Onshore (Raw data)'!F:F,'Onshore (Raw data)'!D:D,V99,'Onshore (Raw data)'!C:C, "Relative Return")</f>
        <v>0</v>
      </c>
    </row>
    <row r="100" spans="2:25" ht="17.25" thickBot="1">
      <c r="B100" s="724"/>
      <c r="C100" s="725" t="s">
        <v>542</v>
      </c>
      <c r="D100" s="726" t="s">
        <v>50</v>
      </c>
      <c r="E100" s="727">
        <f>SUMIFS('Onshore (Raw data)'!E:E,'Onshore (Raw data)'!$A:$A,$B$98,'Onshore (Raw data)'!$D:$D,"野村")</f>
        <v>7000000000</v>
      </c>
      <c r="F100" s="727">
        <f>SUMIFS('Onshore (Raw data)'!F:F,'Onshore (Raw data)'!$A:$A,$B$98,'Onshore (Raw data)'!$D:$D,"野村")</f>
        <v>10655103731</v>
      </c>
      <c r="G100" s="726">
        <f>COUNTIFS('Onshore (Raw data)'!A:A,$B$98,'Onshore (Raw data)'!D:D,"野村")</f>
        <v>2</v>
      </c>
      <c r="H100" s="728">
        <f>E100/E101</f>
        <v>0.11864406779661017</v>
      </c>
      <c r="I100" s="729">
        <f>F100/F101</f>
        <v>8.6900688069167606E-2</v>
      </c>
      <c r="T100" s="69" t="s">
        <v>82</v>
      </c>
      <c r="U100" s="41">
        <f t="shared" si="22"/>
        <v>10</v>
      </c>
      <c r="V100" s="41" t="s">
        <v>122</v>
      </c>
      <c r="W100" s="66" t="s">
        <v>168</v>
      </c>
      <c r="X100" s="65">
        <f>SUMIFS('Onshore (Raw data)'!E:E,'Onshore (Raw data)'!D:D,V100,'Onshore (Raw data)'!C:C, "Relative Return")</f>
        <v>0</v>
      </c>
      <c r="Y100" s="71">
        <f>SUMIFS('Onshore (Raw data)'!F:F,'Onshore (Raw data)'!D:D,V100,'Onshore (Raw data)'!C:C, "Relative Return")</f>
        <v>0</v>
      </c>
    </row>
    <row r="101" spans="2:25" ht="18" thickTop="1" thickBot="1">
      <c r="B101" s="54"/>
      <c r="C101" s="55"/>
      <c r="D101" s="55"/>
      <c r="E101" s="64">
        <f>SUMIF('Onshore (Raw data)'!$A:$A,$B$98,'Onshore (Raw data)'!E:E)</f>
        <v>59000000000</v>
      </c>
      <c r="F101" s="64">
        <f>SUMIF('Onshore (Raw data)'!$A:$A,$B$98,'Onshore (Raw data)'!F:F)</f>
        <v>122612420773</v>
      </c>
      <c r="G101" s="64"/>
      <c r="H101" s="122"/>
      <c r="I101" s="123"/>
      <c r="T101" s="69" t="s">
        <v>83</v>
      </c>
      <c r="U101" s="41">
        <f t="shared" si="22"/>
        <v>10</v>
      </c>
      <c r="V101" s="41" t="s">
        <v>123</v>
      </c>
      <c r="W101" s="41"/>
      <c r="X101" s="65">
        <f>SUMIFS('Onshore (Raw data)'!E:E,'Onshore (Raw data)'!D:D,V101,'Onshore (Raw data)'!C:C, "Relative Return")</f>
        <v>0</v>
      </c>
      <c r="Y101" s="71">
        <f>SUMIFS('Onshore (Raw data)'!F:F,'Onshore (Raw data)'!D:D,V101,'Onshore (Raw data)'!C:C, "Relative Return")</f>
        <v>0</v>
      </c>
    </row>
    <row r="102" spans="2:25">
      <c r="B102" s="42"/>
      <c r="C102" s="42"/>
      <c r="D102" s="42"/>
      <c r="E102" s="63"/>
      <c r="F102" s="114"/>
      <c r="G102" s="42"/>
      <c r="H102" s="42"/>
      <c r="I102" s="42"/>
      <c r="T102" s="69" t="s">
        <v>84</v>
      </c>
      <c r="U102" s="41">
        <f t="shared" si="22"/>
        <v>10</v>
      </c>
      <c r="V102" s="41" t="s">
        <v>124</v>
      </c>
      <c r="W102" s="41"/>
      <c r="X102" s="65">
        <f>SUMIFS('Onshore (Raw data)'!E:E,'Onshore (Raw data)'!D:D,V102,'Onshore (Raw data)'!C:C, "Relative Return")</f>
        <v>0</v>
      </c>
      <c r="Y102" s="71">
        <f>SUMIFS('Onshore (Raw data)'!F:F,'Onshore (Raw data)'!D:D,V102,'Onshore (Raw data)'!C:C, "Relative Return")</f>
        <v>0</v>
      </c>
    </row>
    <row r="103" spans="2:25">
      <c r="B103" s="42"/>
      <c r="C103" s="42"/>
      <c r="D103" s="42"/>
      <c r="E103" s="63"/>
      <c r="F103" s="114"/>
      <c r="G103" s="42"/>
      <c r="H103" s="42"/>
      <c r="I103" s="42"/>
      <c r="T103" s="69" t="s">
        <v>85</v>
      </c>
      <c r="U103" s="41">
        <f t="shared" si="22"/>
        <v>10</v>
      </c>
      <c r="V103" s="41" t="s">
        <v>125</v>
      </c>
      <c r="W103" s="41" t="s">
        <v>172</v>
      </c>
      <c r="X103" s="65">
        <f>SUMIFS('Onshore (Raw data)'!E:E,'Onshore (Raw data)'!D:D,V103,'Onshore (Raw data)'!C:C, "Relative Return")</f>
        <v>0</v>
      </c>
      <c r="Y103" s="71">
        <f>SUMIFS('Onshore (Raw data)'!F:F,'Onshore (Raw data)'!D:D,V103,'Onshore (Raw data)'!C:C, "Relative Return")</f>
        <v>0</v>
      </c>
    </row>
    <row r="104" spans="2:25">
      <c r="B104" s="42"/>
      <c r="C104" s="42"/>
      <c r="D104" s="42"/>
      <c r="E104" s="63"/>
      <c r="F104" s="114"/>
      <c r="G104" s="42"/>
      <c r="H104" s="42"/>
      <c r="I104" s="42"/>
      <c r="T104" s="69" t="s">
        <v>86</v>
      </c>
      <c r="U104" s="41">
        <f t="shared" si="22"/>
        <v>8</v>
      </c>
      <c r="V104" s="41" t="s">
        <v>126</v>
      </c>
      <c r="W104" s="66" t="s">
        <v>163</v>
      </c>
      <c r="X104" s="65">
        <f>SUMIFS('Onshore (Raw data)'!E:E,'Onshore (Raw data)'!D:D,V104,'Onshore (Raw data)'!C:C, "Relative Return")</f>
        <v>5000000000</v>
      </c>
      <c r="Y104" s="71">
        <f>SUMIFS('Onshore (Raw data)'!F:F,'Onshore (Raw data)'!D:D,V104,'Onshore (Raw data)'!C:C, "Relative Return")</f>
        <v>10041714982</v>
      </c>
    </row>
    <row r="105" spans="2:25">
      <c r="B105" s="42"/>
      <c r="C105" s="42"/>
      <c r="D105" s="42"/>
      <c r="E105" s="63"/>
      <c r="F105" s="114"/>
      <c r="G105" s="42"/>
      <c r="H105" s="42"/>
      <c r="I105" s="42"/>
      <c r="T105" s="69" t="s">
        <v>87</v>
      </c>
      <c r="U105" s="41">
        <f t="shared" si="22"/>
        <v>10</v>
      </c>
      <c r="V105" s="41" t="s">
        <v>127</v>
      </c>
      <c r="W105" s="41"/>
      <c r="X105" s="65">
        <f>SUMIFS('Onshore (Raw data)'!E:E,'Onshore (Raw data)'!D:D,V105,'Onshore (Raw data)'!C:C, "Relative Return")</f>
        <v>0</v>
      </c>
      <c r="Y105" s="71">
        <f>SUMIFS('Onshore (Raw data)'!F:F,'Onshore (Raw data)'!D:D,V105,'Onshore (Raw data)'!C:C, "Relative Return")</f>
        <v>0</v>
      </c>
    </row>
    <row r="106" spans="2:25">
      <c r="B106" s="42"/>
      <c r="C106" s="42"/>
      <c r="D106" s="42"/>
      <c r="E106" s="63"/>
      <c r="F106" s="114"/>
      <c r="G106" s="42"/>
      <c r="H106" s="42"/>
      <c r="I106" s="42"/>
      <c r="T106" s="69" t="s">
        <v>88</v>
      </c>
      <c r="U106" s="41">
        <f t="shared" si="22"/>
        <v>10</v>
      </c>
      <c r="V106" s="41" t="s">
        <v>128</v>
      </c>
      <c r="W106" s="41"/>
      <c r="X106" s="65">
        <f>SUMIFS('Onshore (Raw data)'!E:E,'Onshore (Raw data)'!D:D,V106,'Onshore (Raw data)'!C:C, "Relative Return")</f>
        <v>0</v>
      </c>
      <c r="Y106" s="71">
        <f>SUMIFS('Onshore (Raw data)'!F:F,'Onshore (Raw data)'!D:D,V106,'Onshore (Raw data)'!C:C, "Relative Return")</f>
        <v>0</v>
      </c>
    </row>
    <row r="107" spans="2:25">
      <c r="B107" s="42"/>
      <c r="C107" s="42"/>
      <c r="D107" s="42"/>
      <c r="E107" s="88"/>
      <c r="F107" s="114"/>
      <c r="G107" s="101"/>
      <c r="H107" s="110"/>
      <c r="I107" s="110"/>
      <c r="T107" s="69" t="s">
        <v>89</v>
      </c>
      <c r="U107" s="41">
        <f t="shared" si="22"/>
        <v>10</v>
      </c>
      <c r="V107" s="41" t="s">
        <v>129</v>
      </c>
      <c r="W107" s="41"/>
      <c r="X107" s="65">
        <f>SUMIFS('Onshore (Raw data)'!E:E,'Onshore (Raw data)'!D:D,V107,'Onshore (Raw data)'!C:C, "Relative Return")</f>
        <v>0</v>
      </c>
      <c r="Y107" s="71">
        <f>SUMIFS('Onshore (Raw data)'!F:F,'Onshore (Raw data)'!D:D,V107,'Onshore (Raw data)'!C:C, "Relative Return")</f>
        <v>0</v>
      </c>
    </row>
    <row r="108" spans="2:25">
      <c r="T108" s="69" t="s">
        <v>90</v>
      </c>
      <c r="U108" s="41">
        <f t="shared" si="22"/>
        <v>10</v>
      </c>
      <c r="V108" s="41" t="s">
        <v>130</v>
      </c>
      <c r="W108" s="41"/>
      <c r="X108" s="65">
        <f>SUMIFS('Onshore (Raw data)'!E:E,'Onshore (Raw data)'!D:D,V108,'Onshore (Raw data)'!C:C, "Relative Return")</f>
        <v>0</v>
      </c>
      <c r="Y108" s="71">
        <f>SUMIFS('Onshore (Raw data)'!F:F,'Onshore (Raw data)'!D:D,V108,'Onshore (Raw data)'!C:C, "Relative Return")</f>
        <v>0</v>
      </c>
    </row>
    <row r="109" spans="2:25">
      <c r="T109" s="69" t="s">
        <v>91</v>
      </c>
      <c r="U109" s="41">
        <f t="shared" si="22"/>
        <v>1</v>
      </c>
      <c r="V109" s="41" t="s">
        <v>131</v>
      </c>
      <c r="W109" s="66" t="s">
        <v>157</v>
      </c>
      <c r="X109" s="65">
        <f>SUMIFS('Onshore (Raw data)'!E:E,'Onshore (Raw data)'!D:D,V109,'Onshore (Raw data)'!C:C, "Relative Return")</f>
        <v>36334051100</v>
      </c>
      <c r="Y109" s="71">
        <f>SUMIFS('Onshore (Raw data)'!F:F,'Onshore (Raw data)'!D:D,V109,'Onshore (Raw data)'!C:C, "Relative Return")</f>
        <v>73326058322</v>
      </c>
    </row>
    <row r="110" spans="2:25">
      <c r="T110" s="69" t="s">
        <v>92</v>
      </c>
      <c r="U110" s="41">
        <f t="shared" si="22"/>
        <v>10</v>
      </c>
      <c r="V110" s="41" t="s">
        <v>132</v>
      </c>
      <c r="W110" s="66" t="s">
        <v>164</v>
      </c>
      <c r="X110" s="65">
        <f>SUMIFS('Onshore (Raw data)'!E:E,'Onshore (Raw data)'!D:D,V110,'Onshore (Raw data)'!C:C, "Relative Return")</f>
        <v>0</v>
      </c>
      <c r="Y110" s="71">
        <f>SUMIFS('Onshore (Raw data)'!F:F,'Onshore (Raw data)'!D:D,V110,'Onshore (Raw data)'!C:C, "Relative Return")</f>
        <v>0</v>
      </c>
    </row>
    <row r="111" spans="2:25">
      <c r="T111" s="69" t="s">
        <v>93</v>
      </c>
      <c r="U111" s="41">
        <f t="shared" si="22"/>
        <v>10</v>
      </c>
      <c r="V111" s="41" t="s">
        <v>133</v>
      </c>
      <c r="W111" s="41"/>
      <c r="X111" s="65">
        <f>SUMIFS('Onshore (Raw data)'!E:E,'Onshore (Raw data)'!D:D,V111,'Onshore (Raw data)'!C:C, "Relative Return")</f>
        <v>0</v>
      </c>
      <c r="Y111" s="71">
        <f>SUMIFS('Onshore (Raw data)'!F:F,'Onshore (Raw data)'!D:D,V111,'Onshore (Raw data)'!C:C, "Relative Return")</f>
        <v>0</v>
      </c>
    </row>
    <row r="112" spans="2:25">
      <c r="T112" s="69" t="s">
        <v>94</v>
      </c>
      <c r="U112" s="41">
        <f t="shared" si="22"/>
        <v>10</v>
      </c>
      <c r="V112" s="41" t="s">
        <v>134</v>
      </c>
      <c r="W112" s="41"/>
      <c r="X112" s="65">
        <f>SUMIFS('Onshore (Raw data)'!E:E,'Onshore (Raw data)'!D:D,V112,'Onshore (Raw data)'!C:C, "Relative Return")</f>
        <v>0</v>
      </c>
      <c r="Y112" s="71">
        <f>SUMIFS('Onshore (Raw data)'!F:F,'Onshore (Raw data)'!D:D,V112,'Onshore (Raw data)'!C:C, "Relative Return")</f>
        <v>0</v>
      </c>
    </row>
    <row r="113" spans="20:25">
      <c r="T113" s="69" t="s">
        <v>95</v>
      </c>
      <c r="U113" s="41">
        <f t="shared" si="22"/>
        <v>10</v>
      </c>
      <c r="V113" s="41" t="s">
        <v>135</v>
      </c>
      <c r="W113" s="41"/>
      <c r="X113" s="65">
        <f>SUMIFS('Onshore (Raw data)'!E:E,'Onshore (Raw data)'!D:D,V113,'Onshore (Raw data)'!C:C, "Relative Return")</f>
        <v>0</v>
      </c>
      <c r="Y113" s="71">
        <f>SUMIFS('Onshore (Raw data)'!F:F,'Onshore (Raw data)'!D:D,V113,'Onshore (Raw data)'!C:C, "Relative Return")</f>
        <v>0</v>
      </c>
    </row>
    <row r="114" spans="20:25">
      <c r="T114" s="242" t="s">
        <v>96</v>
      </c>
      <c r="U114" s="243">
        <f t="shared" si="22"/>
        <v>9</v>
      </c>
      <c r="V114" s="243" t="s">
        <v>136</v>
      </c>
      <c r="W114" s="243" t="s">
        <v>50</v>
      </c>
      <c r="X114" s="244">
        <f>SUMIFS('Onshore (Raw data)'!E:E,'Onshore (Raw data)'!D:D,V114,'Onshore (Raw data)'!C:C, "Relative Return")</f>
        <v>2000000000</v>
      </c>
      <c r="Y114" s="245">
        <f>SUMIFS('Onshore (Raw data)'!F:F,'Onshore (Raw data)'!D:D,V114,'Onshore (Raw data)'!C:C, "Relative Return")</f>
        <v>3328119283</v>
      </c>
    </row>
    <row r="115" spans="20:25">
      <c r="T115" s="69" t="s">
        <v>97</v>
      </c>
      <c r="U115" s="41">
        <f t="shared" si="22"/>
        <v>10</v>
      </c>
      <c r="V115" s="41" t="s">
        <v>137</v>
      </c>
      <c r="W115" s="41"/>
      <c r="X115" s="65">
        <f>SUMIFS('Onshore (Raw data)'!E:E,'Onshore (Raw data)'!D:D,V115,'Onshore (Raw data)'!C:C, "Relative Return")</f>
        <v>0</v>
      </c>
      <c r="Y115" s="71">
        <f>SUMIFS('Onshore (Raw data)'!F:F,'Onshore (Raw data)'!D:D,V115,'Onshore (Raw data)'!C:C, "Relative Return")</f>
        <v>0</v>
      </c>
    </row>
    <row r="116" spans="20:25">
      <c r="T116" s="69" t="s">
        <v>98</v>
      </c>
      <c r="U116" s="41">
        <f t="shared" si="22"/>
        <v>10</v>
      </c>
      <c r="V116" s="41" t="s">
        <v>138</v>
      </c>
      <c r="W116" s="41"/>
      <c r="X116" s="65">
        <f>SUMIFS('Onshore (Raw data)'!E:E,'Onshore (Raw data)'!D:D,V116,'Onshore (Raw data)'!C:C, "Relative Return")</f>
        <v>0</v>
      </c>
      <c r="Y116" s="71">
        <f>SUMIFS('Onshore (Raw data)'!F:F,'Onshore (Raw data)'!D:D,V116,'Onshore (Raw data)'!C:C, "Relative Return")</f>
        <v>0</v>
      </c>
    </row>
    <row r="117" spans="20:25">
      <c r="T117" s="69" t="s">
        <v>99</v>
      </c>
      <c r="U117" s="41">
        <f t="shared" si="22"/>
        <v>2</v>
      </c>
      <c r="V117" s="41" t="s">
        <v>139</v>
      </c>
      <c r="W117" s="66" t="s">
        <v>161</v>
      </c>
      <c r="X117" s="65">
        <f>SUMIFS('Onshore (Raw data)'!E:E,'Onshore (Raw data)'!D:D,V117,'Onshore (Raw data)'!C:C, "Relative Return")</f>
        <v>23000000000</v>
      </c>
      <c r="Y117" s="71">
        <f>SUMIFS('Onshore (Raw data)'!F:F,'Onshore (Raw data)'!D:D,V117,'Onshore (Raw data)'!C:C, "Relative Return")</f>
        <v>57393313578</v>
      </c>
    </row>
    <row r="118" spans="20:25">
      <c r="T118" s="69" t="s">
        <v>100</v>
      </c>
      <c r="U118" s="41">
        <f t="shared" si="22"/>
        <v>5</v>
      </c>
      <c r="V118" s="41" t="s">
        <v>140</v>
      </c>
      <c r="W118" s="66" t="s">
        <v>160</v>
      </c>
      <c r="X118" s="65">
        <f>SUMIFS('Onshore (Raw data)'!E:E,'Onshore (Raw data)'!D:D,V118,'Onshore (Raw data)'!C:C, "Relative Return")</f>
        <v>25014871501</v>
      </c>
      <c r="Y118" s="71">
        <f>SUMIFS('Onshore (Raw data)'!F:F,'Onshore (Raw data)'!D:D,V118,'Onshore (Raw data)'!C:C, "Relative Return")</f>
        <v>44430874758</v>
      </c>
    </row>
    <row r="119" spans="20:25">
      <c r="T119" s="69" t="s">
        <v>101</v>
      </c>
      <c r="U119" s="41">
        <f t="shared" si="22"/>
        <v>10</v>
      </c>
      <c r="V119" s="41" t="s">
        <v>141</v>
      </c>
      <c r="W119" s="41"/>
      <c r="X119" s="65">
        <f>SUMIFS('Onshore (Raw data)'!E:E,'Onshore (Raw data)'!D:D,V119,'Onshore (Raw data)'!C:C, "Relative Return")</f>
        <v>0</v>
      </c>
      <c r="Y119" s="71">
        <f>SUMIFS('Onshore (Raw data)'!F:F,'Onshore (Raw data)'!D:D,V119,'Onshore (Raw data)'!C:C, "Relative Return")</f>
        <v>0</v>
      </c>
    </row>
    <row r="120" spans="20:25">
      <c r="T120" s="69" t="s">
        <v>102</v>
      </c>
      <c r="U120" s="41">
        <f t="shared" si="22"/>
        <v>10</v>
      </c>
      <c r="V120" s="41" t="s">
        <v>142</v>
      </c>
      <c r="W120" s="41"/>
      <c r="X120" s="65">
        <f>SUMIFS('Onshore (Raw data)'!E:E,'Onshore (Raw data)'!D:D,V120,'Onshore (Raw data)'!C:C, "Relative Return")</f>
        <v>0</v>
      </c>
      <c r="Y120" s="71">
        <f>SUMIFS('Onshore (Raw data)'!F:F,'Onshore (Raw data)'!D:D,V120,'Onshore (Raw data)'!C:C, "Relative Return")</f>
        <v>0</v>
      </c>
    </row>
    <row r="121" spans="20:25">
      <c r="T121" s="69" t="s">
        <v>103</v>
      </c>
      <c r="U121" s="41">
        <f t="shared" si="22"/>
        <v>10</v>
      </c>
      <c r="V121" s="41" t="s">
        <v>143</v>
      </c>
      <c r="W121" s="41"/>
      <c r="X121" s="65">
        <f>SUMIFS('Onshore (Raw data)'!E:E,'Onshore (Raw data)'!D:D,V121,'Onshore (Raw data)'!C:C, "Relative Return")</f>
        <v>0</v>
      </c>
      <c r="Y121" s="71">
        <f>SUMIFS('Onshore (Raw data)'!F:F,'Onshore (Raw data)'!D:D,V121,'Onshore (Raw data)'!C:C, "Relative Return")</f>
        <v>0</v>
      </c>
    </row>
    <row r="122" spans="20:25">
      <c r="T122" s="69" t="s">
        <v>104</v>
      </c>
      <c r="U122" s="41">
        <f t="shared" si="22"/>
        <v>10</v>
      </c>
      <c r="V122" s="41" t="s">
        <v>144</v>
      </c>
      <c r="W122" s="66" t="s">
        <v>166</v>
      </c>
      <c r="X122" s="65">
        <f>SUMIFS('Onshore (Raw data)'!E:E,'Onshore (Raw data)'!D:D,V122,'Onshore (Raw data)'!C:C, "Relative Return")</f>
        <v>0</v>
      </c>
      <c r="Y122" s="71">
        <f>SUMIFS('Onshore (Raw data)'!F:F,'Onshore (Raw data)'!D:D,V122,'Onshore (Raw data)'!C:C, "Relative Return")</f>
        <v>0</v>
      </c>
    </row>
    <row r="123" spans="20:25">
      <c r="T123" s="69" t="s">
        <v>105</v>
      </c>
      <c r="U123" s="41">
        <f t="shared" si="22"/>
        <v>10</v>
      </c>
      <c r="V123" s="41" t="s">
        <v>145</v>
      </c>
      <c r="W123" s="41"/>
      <c r="X123" s="65">
        <f>SUMIFS('Onshore (Raw data)'!E:E,'Onshore (Raw data)'!D:D,V123,'Onshore (Raw data)'!C:C, "Relative Return")</f>
        <v>0</v>
      </c>
      <c r="Y123" s="71">
        <f>SUMIFS('Onshore (Raw data)'!F:F,'Onshore (Raw data)'!D:D,V123,'Onshore (Raw data)'!C:C, "Relative Return")</f>
        <v>0</v>
      </c>
    </row>
    <row r="124" spans="20:25">
      <c r="T124" s="69" t="s">
        <v>106</v>
      </c>
      <c r="U124" s="41">
        <f t="shared" si="22"/>
        <v>10</v>
      </c>
      <c r="V124" s="41" t="s">
        <v>146</v>
      </c>
      <c r="W124" s="41"/>
      <c r="X124" s="65">
        <f>SUMIFS('Onshore (Raw data)'!E:E,'Onshore (Raw data)'!D:D,V124,'Onshore (Raw data)'!C:C, "Relative Return")</f>
        <v>0</v>
      </c>
      <c r="Y124" s="71">
        <f>SUMIFS('Onshore (Raw data)'!F:F,'Onshore (Raw data)'!D:D,V124,'Onshore (Raw data)'!C:C, "Relative Return")</f>
        <v>0</v>
      </c>
    </row>
    <row r="125" spans="20:25">
      <c r="T125" s="69" t="s">
        <v>107</v>
      </c>
      <c r="U125" s="41">
        <f t="shared" si="22"/>
        <v>10</v>
      </c>
      <c r="V125" s="41" t="s">
        <v>147</v>
      </c>
      <c r="W125" s="41"/>
      <c r="X125" s="65">
        <f>SUMIFS('Onshore (Raw data)'!E:E,'Onshore (Raw data)'!D:D,V125,'Onshore (Raw data)'!C:C, "Relative Return")</f>
        <v>0</v>
      </c>
      <c r="Y125" s="71">
        <f>SUMIFS('Onshore (Raw data)'!F:F,'Onshore (Raw data)'!D:D,V125,'Onshore (Raw data)'!C:C, "Relative Return")</f>
        <v>0</v>
      </c>
    </row>
    <row r="126" spans="20:25">
      <c r="T126" s="69" t="s">
        <v>108</v>
      </c>
      <c r="U126" s="41">
        <f t="shared" si="22"/>
        <v>7</v>
      </c>
      <c r="V126" s="41" t="s">
        <v>148</v>
      </c>
      <c r="W126" s="66" t="s">
        <v>165</v>
      </c>
      <c r="X126" s="65">
        <f>SUMIFS('Onshore (Raw data)'!E:E,'Onshore (Raw data)'!D:D,V126,'Onshore (Raw data)'!C:C, "Relative Return")</f>
        <v>6000000000</v>
      </c>
      <c r="Y126" s="71">
        <f>SUMIFS('Onshore (Raw data)'!F:F,'Onshore (Raw data)'!D:D,V126,'Onshore (Raw data)'!C:C, "Relative Return")</f>
        <v>10091435809</v>
      </c>
    </row>
    <row r="127" spans="20:25">
      <c r="T127" s="69" t="s">
        <v>109</v>
      </c>
      <c r="U127" s="41">
        <f t="shared" si="22"/>
        <v>10</v>
      </c>
      <c r="V127" s="41" t="s">
        <v>149</v>
      </c>
      <c r="W127" s="41"/>
      <c r="X127" s="65">
        <f>SUMIFS('Onshore (Raw data)'!E:E,'Onshore (Raw data)'!D:D,V127,'Onshore (Raw data)'!C:C, "Relative Return")</f>
        <v>0</v>
      </c>
      <c r="Y127" s="71">
        <f>SUMIFS('Onshore (Raw data)'!F:F,'Onshore (Raw data)'!D:D,V127,'Onshore (Raw data)'!C:C, "Relative Return")</f>
        <v>0</v>
      </c>
    </row>
    <row r="128" spans="20:25">
      <c r="T128" s="69" t="s">
        <v>110</v>
      </c>
      <c r="U128" s="41">
        <f t="shared" si="22"/>
        <v>10</v>
      </c>
      <c r="V128" s="41" t="s">
        <v>150</v>
      </c>
      <c r="W128" s="41"/>
      <c r="X128" s="65">
        <f>SUMIFS('Onshore (Raw data)'!E:E,'Onshore (Raw data)'!D:D,V128,'Onshore (Raw data)'!C:C, "Relative Return")</f>
        <v>0</v>
      </c>
      <c r="Y128" s="71">
        <f>SUMIFS('Onshore (Raw data)'!F:F,'Onshore (Raw data)'!D:D,V128,'Onshore (Raw data)'!C:C, "Relative Return")</f>
        <v>0</v>
      </c>
    </row>
    <row r="129" spans="20:25" ht="17.25" thickBot="1">
      <c r="T129" s="72" t="s">
        <v>111</v>
      </c>
      <c r="U129" s="73">
        <f t="shared" si="22"/>
        <v>10</v>
      </c>
      <c r="V129" s="73" t="s">
        <v>151</v>
      </c>
      <c r="W129" s="73"/>
      <c r="X129" s="74">
        <f>SUMIFS('Onshore (Raw data)'!E:E,'Onshore (Raw data)'!D:D,V129,'Onshore (Raw data)'!C:C, "Relative Return")</f>
        <v>0</v>
      </c>
      <c r="Y129" s="75">
        <f>SUMIFS('Onshore (Raw data)'!F:F,'Onshore (Raw data)'!D:D,V129,'Onshore (Raw data)'!C:C, "Relative Return")</f>
        <v>0</v>
      </c>
    </row>
    <row r="130" spans="20:25">
      <c r="X130" s="100">
        <f>SUM(X91:X129)</f>
        <v>161977532040</v>
      </c>
      <c r="Y130" s="100">
        <f>SUM(Y91:Y129)</f>
        <v>320974601916</v>
      </c>
    </row>
  </sheetData>
  <phoneticPr fontId="2" type="noConversion"/>
  <pageMargins left="0.7" right="0.7" top="0.75" bottom="0.75" header="0.3" footer="0.3"/>
  <pageSetup paperSize="9" scale="2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B2:N85"/>
  <sheetViews>
    <sheetView zoomScale="80" zoomScaleNormal="80" workbookViewId="0">
      <selection activeCell="G23" sqref="G23"/>
    </sheetView>
  </sheetViews>
  <sheetFormatPr defaultRowHeight="15.75"/>
  <cols>
    <col min="1" max="1" width="3.125" style="137" customWidth="1"/>
    <col min="2" max="2" width="10.625" style="153" customWidth="1"/>
    <col min="3" max="3" width="15.625" style="153" customWidth="1"/>
    <col min="4" max="5" width="15.625" style="137" customWidth="1"/>
    <col min="6" max="6" width="10.625" style="153" customWidth="1"/>
    <col min="7" max="8" width="13.125" style="153" customWidth="1"/>
    <col min="9" max="9" width="5.625" style="137" customWidth="1"/>
    <col min="10" max="10" width="9" style="137"/>
    <col min="11" max="11" width="18.25" style="137" bestFit="1" customWidth="1"/>
    <col min="12" max="13" width="15.625" style="137" customWidth="1"/>
    <col min="14" max="14" width="10.625" style="153" customWidth="1"/>
    <col min="15" max="16384" width="9" style="137"/>
  </cols>
  <sheetData>
    <row r="2" spans="2:14" ht="16.5" thickBot="1">
      <c r="B2" s="381" t="s">
        <v>246</v>
      </c>
    </row>
    <row r="3" spans="2:14" ht="48" thickBot="1">
      <c r="B3" s="60" t="s">
        <v>153</v>
      </c>
      <c r="C3" s="56" t="s">
        <v>201</v>
      </c>
      <c r="D3" s="62" t="s">
        <v>242</v>
      </c>
      <c r="E3" s="62" t="s">
        <v>244</v>
      </c>
      <c r="F3" s="62" t="s">
        <v>176</v>
      </c>
      <c r="G3" s="56" t="s">
        <v>177</v>
      </c>
      <c r="H3" s="57" t="s">
        <v>178</v>
      </c>
      <c r="J3" s="85" t="s">
        <v>153</v>
      </c>
      <c r="K3" s="56" t="s">
        <v>201</v>
      </c>
      <c r="L3" s="62" t="s">
        <v>243</v>
      </c>
      <c r="M3" s="78" t="s">
        <v>245</v>
      </c>
      <c r="N3" s="171" t="s">
        <v>176</v>
      </c>
    </row>
    <row r="4" spans="2:14">
      <c r="B4" s="157">
        <v>1</v>
      </c>
      <c r="C4" s="154" t="str">
        <f t="shared" ref="C4:C13" si="0">VLOOKUP(B4,$J$3:$M$59,2,0)</f>
        <v>BlackRock</v>
      </c>
      <c r="D4" s="152">
        <f>SUMIFS('Offshore (Raw data)'!G:G,'Offshore (Raw data)'!F:F,'Offshore Mandate'!C4)</f>
        <v>8559844183</v>
      </c>
      <c r="E4" s="152">
        <f>SUMIFS('Offshore (Raw data)'!H:H,'Offshore (Raw data)'!F:F,'Offshore Mandate'!C4)</f>
        <v>11353275043.949999</v>
      </c>
      <c r="F4" s="174">
        <f>SUMPRODUCT(ISNUMBER(FIND(C4,'Offshore (Raw data)'!F:F))*1)</f>
        <v>18</v>
      </c>
      <c r="G4" s="161">
        <f t="shared" ref="G4:G14" si="1">D4/$D$15</f>
        <v>0.11580565534232953</v>
      </c>
      <c r="H4" s="162">
        <f t="shared" ref="H4:H14" si="2">E4/$E$15</f>
        <v>0.12584017645436327</v>
      </c>
      <c r="J4" s="158">
        <f t="shared" ref="J4:J49" si="3">RANK(M4, $M$4:$M$56)</f>
        <v>1</v>
      </c>
      <c r="K4" s="169" t="s">
        <v>202</v>
      </c>
      <c r="L4" s="149">
        <f>SUMIFS('Offshore (Raw data)'!G:G,'Offshore (Raw data)'!F:F,K4)</f>
        <v>8559844183</v>
      </c>
      <c r="M4" s="170">
        <f>SUMIFS('Offshore (Raw data)'!H:H,'Offshore (Raw data)'!F:F,K4)</f>
        <v>11353275043.949999</v>
      </c>
      <c r="N4" s="172">
        <f>SUMPRODUCT(ISNUMBER(FIND(K4,'Offshore (Raw data)'!F:F))*1)</f>
        <v>18</v>
      </c>
    </row>
    <row r="5" spans="2:14">
      <c r="B5" s="138">
        <v>2</v>
      </c>
      <c r="C5" s="155" t="str">
        <f t="shared" si="0"/>
        <v>State Street</v>
      </c>
      <c r="D5" s="140">
        <f>SUMIFS('Offshore (Raw data)'!G:G,'Offshore (Raw data)'!F:F,'Offshore Mandate'!C5)</f>
        <v>4790163285</v>
      </c>
      <c r="E5" s="140">
        <f>SUMIFS('Offshore (Raw data)'!H:H,'Offshore (Raw data)'!F:F,'Offshore Mandate'!C5)</f>
        <v>6080833755</v>
      </c>
      <c r="F5" s="175">
        <f>SUMPRODUCT(ISNUMBER(FIND(C5,'Offshore (Raw data)'!F:F))*1)</f>
        <v>12</v>
      </c>
      <c r="G5" s="163">
        <f t="shared" si="1"/>
        <v>6.4805852367954372E-2</v>
      </c>
      <c r="H5" s="164">
        <f t="shared" si="2"/>
        <v>6.7400216215727088E-2</v>
      </c>
      <c r="J5" s="138">
        <f t="shared" si="3"/>
        <v>2</v>
      </c>
      <c r="K5" s="139" t="s">
        <v>203</v>
      </c>
      <c r="L5" s="140">
        <f>SUMIFS('Offshore (Raw data)'!G:G,'Offshore (Raw data)'!F:F,K5)</f>
        <v>4790163285</v>
      </c>
      <c r="M5" s="141">
        <f>SUMIFS('Offshore (Raw data)'!H:H,'Offshore (Raw data)'!F:F,K5)</f>
        <v>6080833755</v>
      </c>
      <c r="N5" s="172">
        <f>SUMPRODUCT(ISNUMBER(FIND(K5,'Offshore (Raw data)'!F:F))*1)</f>
        <v>12</v>
      </c>
    </row>
    <row r="6" spans="2:14">
      <c r="B6" s="138">
        <v>3</v>
      </c>
      <c r="C6" s="155" t="str">
        <f t="shared" si="0"/>
        <v>J.P. Morgan</v>
      </c>
      <c r="D6" s="140">
        <f>SUMIFS('Offshore (Raw data)'!G:G,'Offshore (Raw data)'!F:F,'Offshore Mandate'!C6)</f>
        <v>4489252056</v>
      </c>
      <c r="E6" s="140">
        <f>SUMIFS('Offshore (Raw data)'!H:H,'Offshore (Raw data)'!F:F,'Offshore Mandate'!C6)</f>
        <v>5303446516.25</v>
      </c>
      <c r="F6" s="175">
        <f>SUMPRODUCT(ISNUMBER(FIND(C6,'Offshore (Raw data)'!F:F))*1)</f>
        <v>9</v>
      </c>
      <c r="G6" s="163">
        <f t="shared" si="1"/>
        <v>6.0734841105457571E-2</v>
      </c>
      <c r="H6" s="164">
        <f t="shared" si="2"/>
        <v>5.8783623477599009E-2</v>
      </c>
      <c r="J6" s="138">
        <f t="shared" si="3"/>
        <v>15</v>
      </c>
      <c r="K6" s="139" t="s">
        <v>205</v>
      </c>
      <c r="L6" s="140">
        <f>SUMIFS('Offshore (Raw data)'!G:G,'Offshore (Raw data)'!F:F,K6)</f>
        <v>1533415787.6700001</v>
      </c>
      <c r="M6" s="141">
        <f>SUMIFS('Offshore (Raw data)'!H:H,'Offshore (Raw data)'!F:F,K6)</f>
        <v>2503139664.4400001</v>
      </c>
      <c r="N6" s="172">
        <f>SUMPRODUCT(ISNUMBER(FIND(K6,'Offshore (Raw data)'!F:F))*1)</f>
        <v>6</v>
      </c>
    </row>
    <row r="7" spans="2:14">
      <c r="B7" s="138">
        <v>4</v>
      </c>
      <c r="C7" s="155" t="str">
        <f t="shared" si="0"/>
        <v>PIMCO</v>
      </c>
      <c r="D7" s="140">
        <f>SUMIFS('Offshore (Raw data)'!G:G,'Offshore (Raw data)'!F:F,'Offshore Mandate'!C7)</f>
        <v>4037699303</v>
      </c>
      <c r="E7" s="140">
        <f>SUMIFS('Offshore (Raw data)'!H:H,'Offshore (Raw data)'!F:F,'Offshore Mandate'!C7)</f>
        <v>4456430489</v>
      </c>
      <c r="F7" s="175">
        <f>SUMPRODUCT(ISNUMBER(FIND(C7,'Offshore (Raw data)'!F:F))*1)</f>
        <v>5</v>
      </c>
      <c r="G7" s="163">
        <f t="shared" si="1"/>
        <v>5.4625809052438239E-2</v>
      </c>
      <c r="H7" s="164">
        <f t="shared" si="2"/>
        <v>4.9395262329278787E-2</v>
      </c>
      <c r="J7" s="138">
        <f t="shared" si="3"/>
        <v>8</v>
      </c>
      <c r="K7" s="139" t="s">
        <v>206</v>
      </c>
      <c r="L7" s="140">
        <f>SUMIFS('Offshore (Raw data)'!G:G,'Offshore (Raw data)'!F:F,K7)</f>
        <v>2714049526</v>
      </c>
      <c r="M7" s="141">
        <f>SUMIFS('Offshore (Raw data)'!H:H,'Offshore (Raw data)'!F:F,K7)</f>
        <v>3419835880</v>
      </c>
      <c r="N7" s="172">
        <f>SUMPRODUCT(ISNUMBER(FIND(K7,'Offshore (Raw data)'!F:F))*1)</f>
        <v>6</v>
      </c>
    </row>
    <row r="8" spans="2:14">
      <c r="B8" s="138">
        <v>5</v>
      </c>
      <c r="C8" s="155" t="str">
        <f t="shared" si="0"/>
        <v>DWS</v>
      </c>
      <c r="D8" s="140">
        <f>SUMIFS('Offshore (Raw data)'!G:G,'Offshore (Raw data)'!F:F,'Offshore Mandate'!C8)</f>
        <v>3793437905</v>
      </c>
      <c r="E8" s="140">
        <f>SUMIFS('Offshore (Raw data)'!H:H,'Offshore (Raw data)'!F:F,'Offshore Mandate'!C8)</f>
        <v>4281548126.4000001</v>
      </c>
      <c r="F8" s="175">
        <f>SUMPRODUCT(ISNUMBER(FIND(C8,'Offshore (Raw data)'!F:F))*1)</f>
        <v>12</v>
      </c>
      <c r="G8" s="163">
        <f t="shared" si="1"/>
        <v>5.1321210199295357E-2</v>
      </c>
      <c r="H8" s="164">
        <f t="shared" si="2"/>
        <v>4.745685889210783E-2</v>
      </c>
      <c r="J8" s="138">
        <f t="shared" si="3"/>
        <v>6</v>
      </c>
      <c r="K8" s="139" t="s">
        <v>315</v>
      </c>
      <c r="L8" s="140">
        <f>SUMIFS('Offshore (Raw data)'!G:G,'Offshore (Raw data)'!F:F,K8)</f>
        <v>2969672027</v>
      </c>
      <c r="M8" s="141">
        <f>SUMIFS('Offshore (Raw data)'!H:H,'Offshore (Raw data)'!F:F,K8)</f>
        <v>4062290693</v>
      </c>
      <c r="N8" s="172">
        <f>SUMPRODUCT(ISNUMBER(FIND(K8,'Offshore (Raw data)'!F:F))*1)</f>
        <v>7</v>
      </c>
    </row>
    <row r="9" spans="2:14">
      <c r="B9" s="138">
        <v>6</v>
      </c>
      <c r="C9" s="155" t="str">
        <f t="shared" si="0"/>
        <v>Northern Trust</v>
      </c>
      <c r="D9" s="140">
        <f>SUMIFS('Offshore (Raw data)'!G:G,'Offshore (Raw data)'!F:F,'Offshore Mandate'!C9)</f>
        <v>2969672027</v>
      </c>
      <c r="E9" s="140">
        <f>SUMIFS('Offshore (Raw data)'!H:H,'Offshore (Raw data)'!F:F,'Offshore Mandate'!C9)</f>
        <v>4062290693</v>
      </c>
      <c r="F9" s="175">
        <f>SUMPRODUCT(ISNUMBER(FIND(C9,'Offshore (Raw data)'!F:F))*1)</f>
        <v>7</v>
      </c>
      <c r="G9" s="163">
        <f t="shared" si="1"/>
        <v>4.0176527502862741E-2</v>
      </c>
      <c r="H9" s="164">
        <f t="shared" si="2"/>
        <v>4.5026600310229301E-2</v>
      </c>
      <c r="J9" s="138">
        <f t="shared" si="3"/>
        <v>9</v>
      </c>
      <c r="K9" s="139" t="s">
        <v>207</v>
      </c>
      <c r="L9" s="140">
        <f>SUMIFS('Offshore (Raw data)'!G:G,'Offshore (Raw data)'!F:F,K9)</f>
        <v>2335160124</v>
      </c>
      <c r="M9" s="141">
        <f>SUMIFS('Offshore (Raw data)'!H:H,'Offshore (Raw data)'!F:F,K9)</f>
        <v>3196632578.2200003</v>
      </c>
      <c r="N9" s="172">
        <f>SUMPRODUCT(ISNUMBER(FIND(K9,'Offshore (Raw data)'!F:F))*1)</f>
        <v>5</v>
      </c>
    </row>
    <row r="10" spans="2:14">
      <c r="B10" s="138">
        <v>7</v>
      </c>
      <c r="C10" s="155" t="str">
        <f t="shared" si="0"/>
        <v>Fidelity</v>
      </c>
      <c r="D10" s="140">
        <f>SUMIFS('Offshore (Raw data)'!G:G,'Offshore (Raw data)'!F:F,'Offshore Mandate'!C10)</f>
        <v>3059655699.0700002</v>
      </c>
      <c r="E10" s="140">
        <f>SUMIFS('Offshore (Raw data)'!H:H,'Offshore (Raw data)'!F:F,'Offshore Mandate'!C10)</f>
        <v>3585189963.46</v>
      </c>
      <c r="F10" s="175">
        <f>SUMPRODUCT(ISNUMBER(FIND(C10,'Offshore (Raw data)'!F:F))*1)</f>
        <v>8</v>
      </c>
      <c r="G10" s="163">
        <f t="shared" si="1"/>
        <v>4.1393911592034732E-2</v>
      </c>
      <c r="H10" s="164">
        <f t="shared" si="2"/>
        <v>3.9738395826553669E-2</v>
      </c>
      <c r="J10" s="138">
        <f t="shared" si="3"/>
        <v>3</v>
      </c>
      <c r="K10" s="139" t="s">
        <v>208</v>
      </c>
      <c r="L10" s="140">
        <f>SUMIFS('Offshore (Raw data)'!G:G,'Offshore (Raw data)'!F:F,K10)</f>
        <v>4489252056</v>
      </c>
      <c r="M10" s="141">
        <f>SUMIFS('Offshore (Raw data)'!H:H,'Offshore (Raw data)'!F:F,K10)</f>
        <v>5303446516.25</v>
      </c>
      <c r="N10" s="172">
        <f>SUMPRODUCT(ISNUMBER(FIND(K10,'Offshore (Raw data)'!F:F))*1)</f>
        <v>9</v>
      </c>
    </row>
    <row r="11" spans="2:14">
      <c r="B11" s="138">
        <v>8</v>
      </c>
      <c r="C11" s="155" t="str">
        <f t="shared" si="0"/>
        <v>Invesco</v>
      </c>
      <c r="D11" s="140">
        <f>SUMIFS('Offshore (Raw data)'!G:G,'Offshore (Raw data)'!F:F,'Offshore Mandate'!C11)</f>
        <v>2714049526</v>
      </c>
      <c r="E11" s="140">
        <f>SUMIFS('Offshore (Raw data)'!H:H,'Offshore (Raw data)'!F:F,'Offshore Mandate'!C11)</f>
        <v>3419835880</v>
      </c>
      <c r="F11" s="175">
        <f>SUMPRODUCT(ISNUMBER(FIND(C11,'Offshore (Raw data)'!F:F))*1)</f>
        <v>6</v>
      </c>
      <c r="G11" s="163">
        <f>D11/$D$15</f>
        <v>3.6718224919815558E-2</v>
      </c>
      <c r="H11" s="164">
        <f t="shared" si="2"/>
        <v>3.7905604234743845E-2</v>
      </c>
      <c r="J11" s="138">
        <f t="shared" si="3"/>
        <v>4</v>
      </c>
      <c r="K11" s="139" t="s">
        <v>204</v>
      </c>
      <c r="L11" s="140">
        <f>SUMIFS('Offshore (Raw data)'!G:G,'Offshore (Raw data)'!F:F,K11)</f>
        <v>4037699303</v>
      </c>
      <c r="M11" s="141">
        <f>SUMIFS('Offshore (Raw data)'!H:H,'Offshore (Raw data)'!F:F,K11)</f>
        <v>4456430489</v>
      </c>
      <c r="N11" s="172">
        <f>SUMPRODUCT(ISNUMBER(FIND(K11,'Offshore (Raw data)'!F:F))*1)</f>
        <v>5</v>
      </c>
    </row>
    <row r="12" spans="2:14">
      <c r="B12" s="138">
        <v>9</v>
      </c>
      <c r="C12" s="155" t="str">
        <f t="shared" si="0"/>
        <v>Vontobel</v>
      </c>
      <c r="D12" s="140">
        <f>SUMIFS('Offshore (Raw data)'!G:G,'Offshore (Raw data)'!F:F,'Offshore Mandate'!C12)</f>
        <v>2335160124</v>
      </c>
      <c r="E12" s="140">
        <f>SUMIFS('Offshore (Raw data)'!H:H,'Offshore (Raw data)'!F:F,'Offshore Mandate'!C12)</f>
        <v>3196632578.2200003</v>
      </c>
      <c r="F12" s="175">
        <f>SUMPRODUCT(ISNUMBER(FIND(C12,'Offshore (Raw data)'!F:F))*1)</f>
        <v>5</v>
      </c>
      <c r="G12" s="163">
        <f>D12/$D$15</f>
        <v>3.1592251296602314E-2</v>
      </c>
      <c r="H12" s="164">
        <f t="shared" si="2"/>
        <v>3.5431609482352168E-2</v>
      </c>
      <c r="I12" s="150"/>
      <c r="J12" s="138">
        <f t="shared" si="3"/>
        <v>10</v>
      </c>
      <c r="K12" s="139" t="s">
        <v>237</v>
      </c>
      <c r="L12" s="140">
        <f>SUMIFS('Offshore (Raw data)'!G:G,'Offshore (Raw data)'!F:F,K12)</f>
        <v>2493431544</v>
      </c>
      <c r="M12" s="141">
        <f>SUMIFS('Offshore (Raw data)'!H:H,'Offshore (Raw data)'!F:F,K12)</f>
        <v>3162160904</v>
      </c>
      <c r="N12" s="172">
        <f>SUMPRODUCT(ISNUMBER(FIND(K12,'Offshore (Raw data)'!F:F))*1)</f>
        <v>6</v>
      </c>
    </row>
    <row r="13" spans="2:14">
      <c r="B13" s="138">
        <v>10</v>
      </c>
      <c r="C13" s="155" t="str">
        <f t="shared" si="0"/>
        <v>Wellington</v>
      </c>
      <c r="D13" s="140">
        <f>SUMIFS('Offshore (Raw data)'!G:G,'Offshore (Raw data)'!F:F,'Offshore Mandate'!C13)</f>
        <v>2493431544</v>
      </c>
      <c r="E13" s="140">
        <f>SUMIFS('Offshore (Raw data)'!H:H,'Offshore (Raw data)'!F:F,'Offshore Mandate'!C13)</f>
        <v>3162160904</v>
      </c>
      <c r="F13" s="175">
        <f>SUMPRODUCT(ISNUMBER(FIND(C13,'Offshore (Raw data)'!F:F))*1)</f>
        <v>6</v>
      </c>
      <c r="G13" s="163">
        <f t="shared" si="1"/>
        <v>3.3733496525278579E-2</v>
      </c>
      <c r="H13" s="164">
        <f t="shared" si="2"/>
        <v>3.5049524000433555E-2</v>
      </c>
      <c r="I13" s="150"/>
      <c r="J13" s="138">
        <f t="shared" si="3"/>
        <v>13</v>
      </c>
      <c r="K13" s="139" t="s">
        <v>224</v>
      </c>
      <c r="L13" s="140">
        <f>SUMIFS('Offshore (Raw data)'!G:G,'Offshore (Raw data)'!F:F,K13)</f>
        <v>2546021732</v>
      </c>
      <c r="M13" s="141">
        <f>SUMIFS('Offshore (Raw data)'!H:H,'Offshore (Raw data)'!F:F,K13)</f>
        <v>2738000749</v>
      </c>
      <c r="N13" s="172">
        <f>SUMPRODUCT(ISNUMBER(FIND(K13,'Offshore (Raw data)'!F:F))*1)</f>
        <v>3</v>
      </c>
    </row>
    <row r="14" spans="2:14" ht="16.5" thickBot="1">
      <c r="B14" s="142"/>
      <c r="C14" s="160" t="s">
        <v>240</v>
      </c>
      <c r="D14" s="379">
        <f>D15-SUM(D4:D13)</f>
        <v>34673231627.669991</v>
      </c>
      <c r="E14" s="379">
        <f>E15-SUM(E4:E13)</f>
        <v>41318152016.019974</v>
      </c>
      <c r="F14" s="380">
        <f>F15-SUM(F4:F13)</f>
        <v>93</v>
      </c>
      <c r="G14" s="165">
        <f t="shared" si="1"/>
        <v>0.46909222009593099</v>
      </c>
      <c r="H14" s="166">
        <f t="shared" si="2"/>
        <v>0.45797212877661148</v>
      </c>
      <c r="I14" s="150"/>
      <c r="J14" s="138">
        <f t="shared" si="3"/>
        <v>14</v>
      </c>
      <c r="K14" s="139" t="s">
        <v>209</v>
      </c>
      <c r="L14" s="140">
        <f>SUMIFS('Offshore (Raw data)'!G:G,'Offshore (Raw data)'!F:F,K14)</f>
        <v>1901936411</v>
      </c>
      <c r="M14" s="141">
        <f>SUMIFS('Offshore (Raw data)'!H:H,'Offshore (Raw data)'!F:F,K14)</f>
        <v>2628078884.79</v>
      </c>
      <c r="N14" s="172">
        <f>SUMPRODUCT(ISNUMBER(FIND(K14,'Offshore (Raw data)'!F:F))*1)</f>
        <v>2</v>
      </c>
    </row>
    <row r="15" spans="2:14" ht="17.25" thickTop="1" thickBot="1">
      <c r="B15" s="146"/>
      <c r="C15" s="159" t="s">
        <v>241</v>
      </c>
      <c r="D15" s="148">
        <f>L57</f>
        <v>73915597279.73999</v>
      </c>
      <c r="E15" s="148">
        <f>M57</f>
        <v>90219795965.299973</v>
      </c>
      <c r="F15" s="176">
        <f>SUM(N57)</f>
        <v>181</v>
      </c>
      <c r="G15" s="167">
        <f>SUM(G4:G14)</f>
        <v>1</v>
      </c>
      <c r="H15" s="168">
        <f>SUM(H4:H14)</f>
        <v>1</v>
      </c>
      <c r="I15" s="150"/>
      <c r="J15" s="138">
        <f t="shared" si="3"/>
        <v>16</v>
      </c>
      <c r="K15" s="139" t="s">
        <v>644</v>
      </c>
      <c r="L15" s="140">
        <f>SUMIFS('Offshore (Raw data)'!G:G,'Offshore (Raw data)'!F:F,K15)</f>
        <v>2279958309</v>
      </c>
      <c r="M15" s="141">
        <f>SUMIFS('Offshore (Raw data)'!H:H,'Offshore (Raw data)'!F:F,K15)</f>
        <v>2484484766</v>
      </c>
      <c r="N15" s="172">
        <f>SUMPRODUCT(ISNUMBER(FIND(K15,'Offshore (Raw data)'!F:F))*1)</f>
        <v>5</v>
      </c>
    </row>
    <row r="16" spans="2:14">
      <c r="B16" s="157"/>
      <c r="C16" s="154"/>
      <c r="D16" s="152"/>
      <c r="E16" s="152"/>
      <c r="F16" s="154"/>
      <c r="G16" s="154"/>
      <c r="H16" s="410"/>
      <c r="I16" s="150"/>
      <c r="J16" s="138">
        <f t="shared" si="3"/>
        <v>7</v>
      </c>
      <c r="K16" s="139" t="s">
        <v>218</v>
      </c>
      <c r="L16" s="140">
        <f>SUMIFS('Offshore (Raw data)'!G:G,'Offshore (Raw data)'!F:F,K16)</f>
        <v>3059655699.0700002</v>
      </c>
      <c r="M16" s="141">
        <f>SUMIFS('Offshore (Raw data)'!H:H,'Offshore (Raw data)'!F:F,K16)</f>
        <v>3585189963.46</v>
      </c>
      <c r="N16" s="172">
        <f>SUMPRODUCT(ISNUMBER(FIND(K16,'Offshore (Raw data)'!F:F))*1)</f>
        <v>8</v>
      </c>
    </row>
    <row r="17" spans="2:14" ht="32.25" thickBot="1">
      <c r="B17" s="411">
        <v>7</v>
      </c>
      <c r="C17" s="412" t="s">
        <v>642</v>
      </c>
      <c r="D17" s="413">
        <f>L30+L31+L35+L41+L47+L52</f>
        <v>3372935539</v>
      </c>
      <c r="E17" s="413">
        <f>M30+M31+M35+M41+M47+M52</f>
        <v>3889867327.5900002</v>
      </c>
      <c r="F17" s="409">
        <f>N30+N31+N35+N41+N47+N52</f>
        <v>17</v>
      </c>
      <c r="G17" s="414">
        <f>D17/$D$15</f>
        <v>4.5632257103123075E-2</v>
      </c>
      <c r="H17" s="415">
        <f>E17/$E$15</f>
        <v>4.3115452500980027E-2</v>
      </c>
      <c r="I17" s="150"/>
      <c r="J17" s="138">
        <f t="shared" si="3"/>
        <v>5</v>
      </c>
      <c r="K17" s="139" t="s">
        <v>575</v>
      </c>
      <c r="L17" s="140">
        <f>SUMIFS('Offshore (Raw data)'!G:G,'Offshore (Raw data)'!F:F,K17)</f>
        <v>3793437905</v>
      </c>
      <c r="M17" s="141">
        <f>SUMIFS('Offshore (Raw data)'!H:H,'Offshore (Raw data)'!F:F,K17)</f>
        <v>4281548126.4000001</v>
      </c>
      <c r="N17" s="172">
        <f>SUMPRODUCT(ISNUMBER(FIND(K17,'Offshore (Raw data)'!F:F))*1)</f>
        <v>12</v>
      </c>
    </row>
    <row r="18" spans="2:14">
      <c r="B18" s="156"/>
      <c r="C18" s="156"/>
      <c r="D18" s="151"/>
      <c r="E18" s="151"/>
      <c r="F18" s="156"/>
      <c r="G18" s="156"/>
      <c r="H18" s="156"/>
      <c r="I18" s="150"/>
      <c r="J18" s="138">
        <f t="shared" si="3"/>
        <v>12</v>
      </c>
      <c r="K18" s="139" t="s">
        <v>221</v>
      </c>
      <c r="L18" s="140">
        <f>SUMIFS('Offshore (Raw data)'!G:G,'Offshore (Raw data)'!F:F,K18)</f>
        <v>2097501132</v>
      </c>
      <c r="M18" s="141">
        <f>SUMIFS('Offshore (Raw data)'!H:H,'Offshore (Raw data)'!F:F,K18)</f>
        <v>2813131478</v>
      </c>
      <c r="N18" s="172">
        <f>SUMPRODUCT(ISNUMBER(FIND(K18,'Offshore (Raw data)'!F:F))*1)</f>
        <v>3</v>
      </c>
    </row>
    <row r="19" spans="2:14">
      <c r="B19" s="156"/>
      <c r="C19" s="156"/>
      <c r="D19" s="151"/>
      <c r="E19" s="417"/>
      <c r="F19" s="156"/>
      <c r="G19" s="419"/>
      <c r="H19" s="156"/>
      <c r="I19" s="150"/>
      <c r="J19" s="138">
        <f t="shared" si="3"/>
        <v>11</v>
      </c>
      <c r="K19" s="139" t="s">
        <v>220</v>
      </c>
      <c r="L19" s="140">
        <f>SUMIFS('Offshore (Raw data)'!G:G,'Offshore (Raw data)'!F:F,K19)</f>
        <v>2096789319</v>
      </c>
      <c r="M19" s="141">
        <f>SUMIFS('Offshore (Raw data)'!H:H,'Offshore (Raw data)'!F:F,K19)</f>
        <v>2822732988</v>
      </c>
      <c r="N19" s="172">
        <f>SUMPRODUCT(ISNUMBER(FIND(K19,'Offshore (Raw data)'!F:F))*1)</f>
        <v>3</v>
      </c>
    </row>
    <row r="20" spans="2:14">
      <c r="B20" s="156"/>
      <c r="C20" s="156"/>
      <c r="D20" s="151"/>
      <c r="E20" s="151"/>
      <c r="F20" s="156"/>
      <c r="G20" s="156"/>
      <c r="H20" s="156"/>
      <c r="I20" s="150"/>
      <c r="J20" s="138">
        <f t="shared" si="3"/>
        <v>24</v>
      </c>
      <c r="K20" s="139" t="s">
        <v>210</v>
      </c>
      <c r="L20" s="140">
        <f>SUMIFS('Offshore (Raw data)'!G:G,'Offshore (Raw data)'!F:F,K20)</f>
        <v>1207613021</v>
      </c>
      <c r="M20" s="141">
        <f>SUMIFS('Offshore (Raw data)'!H:H,'Offshore (Raw data)'!F:F,K20)</f>
        <v>1247992122.99</v>
      </c>
      <c r="N20" s="172">
        <f>SUMPRODUCT(ISNUMBER(FIND(K20,'Offshore (Raw data)'!F:F))*1)</f>
        <v>2</v>
      </c>
    </row>
    <row r="21" spans="2:14">
      <c r="B21" s="156"/>
      <c r="C21" s="156"/>
      <c r="D21" s="151"/>
      <c r="E21" s="151"/>
      <c r="F21" s="156"/>
      <c r="G21" s="156"/>
      <c r="H21" s="156"/>
      <c r="I21" s="150"/>
      <c r="J21" s="138">
        <f t="shared" si="3"/>
        <v>27</v>
      </c>
      <c r="K21" s="139" t="s">
        <v>234</v>
      </c>
      <c r="L21" s="140">
        <f>SUMIFS('Offshore (Raw data)'!G:G,'Offshore (Raw data)'!F:F,K21)</f>
        <v>1151777155</v>
      </c>
      <c r="M21" s="141">
        <f>SUMIFS('Offshore (Raw data)'!H:H,'Offshore (Raw data)'!F:F,K21)</f>
        <v>1143172696</v>
      </c>
      <c r="N21" s="172">
        <f>SUMPRODUCT(ISNUMBER(FIND(K21,'Offshore (Raw data)'!F:F))*1)</f>
        <v>2</v>
      </c>
    </row>
    <row r="22" spans="2:14">
      <c r="B22" s="156"/>
      <c r="C22" s="156"/>
      <c r="D22" s="151"/>
      <c r="E22" s="151"/>
      <c r="F22" s="156"/>
      <c r="G22" s="156"/>
      <c r="H22" s="156"/>
      <c r="I22" s="150"/>
      <c r="J22" s="138">
        <f t="shared" si="3"/>
        <v>21</v>
      </c>
      <c r="K22" s="139" t="s">
        <v>230</v>
      </c>
      <c r="L22" s="140">
        <f>SUMIFS('Offshore (Raw data)'!G:G,'Offshore (Raw data)'!F:F,K22)</f>
        <v>1338061316</v>
      </c>
      <c r="M22" s="141">
        <f>SUMIFS('Offshore (Raw data)'!H:H,'Offshore (Raw data)'!F:F,K22)</f>
        <v>1351712837</v>
      </c>
      <c r="N22" s="172">
        <f>SUMPRODUCT(ISNUMBER(FIND(K22,'Offshore (Raw data)'!F:F))*1)</f>
        <v>3</v>
      </c>
    </row>
    <row r="23" spans="2:14">
      <c r="B23" s="156"/>
      <c r="C23" s="156"/>
      <c r="D23" s="151"/>
      <c r="E23" s="151"/>
      <c r="F23" s="156"/>
      <c r="G23" s="156"/>
      <c r="H23" s="156"/>
      <c r="I23" s="150"/>
      <c r="J23" s="138">
        <f t="shared" si="3"/>
        <v>34</v>
      </c>
      <c r="K23" s="139" t="s">
        <v>53</v>
      </c>
      <c r="L23" s="140">
        <f>SUMIFS('Offshore (Raw data)'!G:G,'Offshore (Raw data)'!F:F,K23)</f>
        <v>641176083</v>
      </c>
      <c r="M23" s="141">
        <f>SUMIFS('Offshore (Raw data)'!H:H,'Offshore (Raw data)'!F:F,K23)</f>
        <v>637741341</v>
      </c>
      <c r="N23" s="172">
        <f>SUMPRODUCT(ISNUMBER(FIND(K23,'Offshore (Raw data)'!F:F))*1)</f>
        <v>1</v>
      </c>
    </row>
    <row r="24" spans="2:14">
      <c r="B24" s="156"/>
      <c r="C24" s="156"/>
      <c r="D24" s="151"/>
      <c r="E24" s="151"/>
      <c r="F24" s="156"/>
      <c r="G24" s="156"/>
      <c r="H24" s="156"/>
      <c r="I24" s="150"/>
      <c r="J24" s="138">
        <f t="shared" si="3"/>
        <v>45</v>
      </c>
      <c r="K24" s="139" t="s">
        <v>236</v>
      </c>
      <c r="L24" s="140">
        <f>SUMIFS('Offshore (Raw data)'!G:G,'Offshore (Raw data)'!F:F,K24)</f>
        <v>0</v>
      </c>
      <c r="M24" s="141">
        <f>SUMIFS('Offshore (Raw data)'!H:H,'Offshore (Raw data)'!F:F,K24)</f>
        <v>0</v>
      </c>
      <c r="N24" s="172">
        <f>SUMPRODUCT(ISNUMBER(FIND(K24,'Offshore (Raw data)'!F:F))*1)</f>
        <v>0</v>
      </c>
    </row>
    <row r="25" spans="2:14">
      <c r="B25" s="156"/>
      <c r="C25" s="156"/>
      <c r="D25" s="151"/>
      <c r="E25" s="151"/>
      <c r="F25" s="156"/>
      <c r="G25" s="156"/>
      <c r="H25" s="156"/>
      <c r="I25" s="150"/>
      <c r="J25" s="138">
        <f t="shared" si="3"/>
        <v>17</v>
      </c>
      <c r="K25" s="139" t="s">
        <v>223</v>
      </c>
      <c r="L25" s="140">
        <f>SUMIFS('Offshore (Raw data)'!G:G,'Offshore (Raw data)'!F:F,K25)</f>
        <v>2051678657</v>
      </c>
      <c r="M25" s="141">
        <f>SUMIFS('Offshore (Raw data)'!H:H,'Offshore (Raw data)'!F:F,K25)</f>
        <v>2253118505</v>
      </c>
      <c r="N25" s="172">
        <f>SUMPRODUCT(ISNUMBER(FIND(K25,'Offshore (Raw data)'!F:F))*1)</f>
        <v>4</v>
      </c>
    </row>
    <row r="26" spans="2:14">
      <c r="B26" s="156"/>
      <c r="C26" s="156"/>
      <c r="D26" s="151"/>
      <c r="E26" s="151"/>
      <c r="F26" s="156"/>
      <c r="G26" s="156"/>
      <c r="H26" s="156"/>
      <c r="I26" s="150"/>
      <c r="J26" s="138">
        <f t="shared" si="3"/>
        <v>44</v>
      </c>
      <c r="K26" s="139" t="s">
        <v>222</v>
      </c>
      <c r="L26" s="140">
        <f>SUMIFS('Offshore (Raw data)'!G:G,'Offshore (Raw data)'!F:F,K26)</f>
        <v>103110456</v>
      </c>
      <c r="M26" s="141">
        <f>SUMIFS('Offshore (Raw data)'!H:H,'Offshore (Raw data)'!F:F,K26)</f>
        <v>125840426</v>
      </c>
      <c r="N26" s="172">
        <f>SUMPRODUCT(ISNUMBER(FIND(K26,'Offshore (Raw data)'!F:F))*1)</f>
        <v>1</v>
      </c>
    </row>
    <row r="27" spans="2:14">
      <c r="B27" s="156"/>
      <c r="C27" s="156"/>
      <c r="D27" s="151"/>
      <c r="E27" s="151"/>
      <c r="F27" s="156"/>
      <c r="G27" s="156"/>
      <c r="H27" s="156"/>
      <c r="I27" s="150"/>
      <c r="J27" s="138">
        <f t="shared" si="3"/>
        <v>20</v>
      </c>
      <c r="K27" s="139" t="s">
        <v>228</v>
      </c>
      <c r="L27" s="140">
        <f>SUMIFS('Offshore (Raw data)'!G:G,'Offshore (Raw data)'!F:F,K27)</f>
        <v>1125836167</v>
      </c>
      <c r="M27" s="141">
        <f>SUMIFS('Offshore (Raw data)'!H:H,'Offshore (Raw data)'!F:F,K27)</f>
        <v>1423534134</v>
      </c>
      <c r="N27" s="172">
        <f>SUMPRODUCT(ISNUMBER(FIND(K27,'Offshore (Raw data)'!F:F))*1)</f>
        <v>3</v>
      </c>
    </row>
    <row r="28" spans="2:14">
      <c r="B28" s="156"/>
      <c r="C28" s="156"/>
      <c r="D28" s="151"/>
      <c r="E28" s="151"/>
      <c r="F28" s="156"/>
      <c r="G28" s="156"/>
      <c r="H28" s="156"/>
      <c r="I28" s="150"/>
      <c r="J28" s="138">
        <f t="shared" si="3"/>
        <v>28</v>
      </c>
      <c r="K28" s="139" t="s">
        <v>219</v>
      </c>
      <c r="L28" s="140">
        <f>SUMIFS('Offshore (Raw data)'!G:G,'Offshore (Raw data)'!F:F,K28)</f>
        <v>900000000</v>
      </c>
      <c r="M28" s="141">
        <f>SUMIFS('Offshore (Raw data)'!H:H,'Offshore (Raw data)'!F:F,K28)</f>
        <v>955843666</v>
      </c>
      <c r="N28" s="172">
        <f>SUMPRODUCT(ISNUMBER(FIND(K28,'Offshore (Raw data)'!F:F))*1)</f>
        <v>4</v>
      </c>
    </row>
    <row r="29" spans="2:14">
      <c r="B29" s="156"/>
      <c r="C29" s="156"/>
      <c r="D29" s="151"/>
      <c r="E29" s="151"/>
      <c r="F29" s="156"/>
      <c r="G29" s="156"/>
      <c r="H29" s="156"/>
      <c r="I29" s="150"/>
      <c r="J29" s="138">
        <f t="shared" si="3"/>
        <v>18</v>
      </c>
      <c r="K29" s="139" t="s">
        <v>233</v>
      </c>
      <c r="L29" s="140">
        <f>SUMIFS('Offshore (Raw data)'!G:G,'Offshore (Raw data)'!F:F,K29)</f>
        <v>1900000000</v>
      </c>
      <c r="M29" s="141">
        <f>SUMIFS('Offshore (Raw data)'!H:H,'Offshore (Raw data)'!F:F,K29)</f>
        <v>2101379699.01</v>
      </c>
      <c r="N29" s="172">
        <f>SUMPRODUCT(ISNUMBER(FIND(K29,'Offshore (Raw data)'!F:F))*1)</f>
        <v>5</v>
      </c>
    </row>
    <row r="30" spans="2:14">
      <c r="I30" s="150"/>
      <c r="J30" s="177">
        <f t="shared" si="3"/>
        <v>23</v>
      </c>
      <c r="K30" s="178" t="s">
        <v>211</v>
      </c>
      <c r="L30" s="179">
        <f>SUMIFS('Offshore (Raw data)'!G:G,'Offshore (Raw data)'!F:F,K30)</f>
        <v>1150000000</v>
      </c>
      <c r="M30" s="180">
        <f>SUMIFS('Offshore (Raw data)'!H:H,'Offshore (Raw data)'!F:F,K30)</f>
        <v>1273069391.5899999</v>
      </c>
      <c r="N30" s="181">
        <f>SUMPRODUCT(ISNUMBER(FIND(K30,'Offshore (Raw data)'!F:F))*1)</f>
        <v>5</v>
      </c>
    </row>
    <row r="31" spans="2:14">
      <c r="I31" s="150"/>
      <c r="J31" s="177">
        <f t="shared" si="3"/>
        <v>45</v>
      </c>
      <c r="K31" s="178" t="s">
        <v>226</v>
      </c>
      <c r="L31" s="179">
        <f>SUMIFS('Offshore (Raw data)'!G:G,'Offshore (Raw data)'!F:F,K31)</f>
        <v>0</v>
      </c>
      <c r="M31" s="180">
        <f>SUMIFS('Offshore (Raw data)'!H:H,'Offshore (Raw data)'!F:F,K31)</f>
        <v>0</v>
      </c>
      <c r="N31" s="181">
        <f>SUMPRODUCT(ISNUMBER(FIND(K31,'Offshore (Raw data)'!F:F))*1)</f>
        <v>0</v>
      </c>
    </row>
    <row r="32" spans="2:14">
      <c r="I32" s="150"/>
      <c r="J32" s="138">
        <f t="shared" si="3"/>
        <v>29</v>
      </c>
      <c r="K32" s="139" t="s">
        <v>235</v>
      </c>
      <c r="L32" s="140">
        <f>SUMIFS('Offshore (Raw data)'!G:G,'Offshore (Raw data)'!F:F,K32)</f>
        <v>706994133</v>
      </c>
      <c r="M32" s="141">
        <f>SUMIFS('Offshore (Raw data)'!H:H,'Offshore (Raw data)'!F:F,K32)</f>
        <v>954943436.75999999</v>
      </c>
      <c r="N32" s="172">
        <f>SUMPRODUCT(ISNUMBER(FIND(K32,'Offshore (Raw data)'!F:F))*1)</f>
        <v>3</v>
      </c>
    </row>
    <row r="33" spans="2:14">
      <c r="B33" s="381"/>
      <c r="I33" s="150"/>
      <c r="J33" s="138">
        <f t="shared" si="3"/>
        <v>22</v>
      </c>
      <c r="K33" s="139" t="s">
        <v>232</v>
      </c>
      <c r="L33" s="140">
        <f>SUMIFS('Offshore (Raw data)'!G:G,'Offshore (Raw data)'!F:F,K33)</f>
        <v>760000000</v>
      </c>
      <c r="M33" s="141">
        <f>SUMIFS('Offshore (Raw data)'!H:H,'Offshore (Raw data)'!F:F,K33)</f>
        <v>1288255619.6800001</v>
      </c>
      <c r="N33" s="172">
        <f>SUMPRODUCT(ISNUMBER(FIND(K33,'Offshore (Raw data)'!F:F))*1)</f>
        <v>4</v>
      </c>
    </row>
    <row r="34" spans="2:14">
      <c r="B34" s="156"/>
      <c r="C34" s="156"/>
      <c r="D34" s="156"/>
      <c r="E34" s="156"/>
      <c r="F34" s="156"/>
      <c r="G34" s="156"/>
      <c r="H34" s="156"/>
      <c r="I34" s="150"/>
      <c r="J34" s="138">
        <f t="shared" si="3"/>
        <v>19</v>
      </c>
      <c r="K34" s="139" t="s">
        <v>231</v>
      </c>
      <c r="L34" s="140">
        <f>SUMIFS('Offshore (Raw data)'!G:G,'Offshore (Raw data)'!F:F,K34)</f>
        <v>1472419051</v>
      </c>
      <c r="M34" s="141">
        <f>SUMIFS('Offshore (Raw data)'!H:H,'Offshore (Raw data)'!F:F,K34)</f>
        <v>1725180434</v>
      </c>
      <c r="N34" s="172">
        <f>SUMPRODUCT(ISNUMBER(FIND(K34,'Offshore (Raw data)'!F:F))*1)</f>
        <v>4</v>
      </c>
    </row>
    <row r="35" spans="2:14">
      <c r="B35" s="156"/>
      <c r="C35" s="156"/>
      <c r="D35" s="156"/>
      <c r="E35" s="156"/>
      <c r="F35" s="156"/>
      <c r="G35" s="156"/>
      <c r="H35" s="156"/>
      <c r="I35" s="150"/>
      <c r="J35" s="177">
        <f t="shared" si="3"/>
        <v>25</v>
      </c>
      <c r="K35" s="178" t="s">
        <v>227</v>
      </c>
      <c r="L35" s="179">
        <f>SUMIFS('Offshore (Raw data)'!G:G,'Offshore (Raw data)'!F:F,K35)</f>
        <v>1037549840</v>
      </c>
      <c r="M35" s="180">
        <f>SUMIFS('Offshore (Raw data)'!H:H,'Offshore (Raw data)'!F:F,K35)</f>
        <v>1236159741</v>
      </c>
      <c r="N35" s="181">
        <f>SUMPRODUCT(ISNUMBER(FIND(K35,'Offshore (Raw data)'!F:F))*1)</f>
        <v>5</v>
      </c>
    </row>
    <row r="36" spans="2:14">
      <c r="B36" s="156"/>
      <c r="C36" s="156"/>
      <c r="D36" s="156"/>
      <c r="E36" s="156"/>
      <c r="F36" s="156"/>
      <c r="G36" s="156"/>
      <c r="H36" s="156"/>
      <c r="I36" s="150"/>
      <c r="J36" s="138">
        <f t="shared" si="3"/>
        <v>35</v>
      </c>
      <c r="K36" s="139" t="s">
        <v>229</v>
      </c>
      <c r="L36" s="140">
        <f>SUMIFS('Offshore (Raw data)'!G:G,'Offshore (Raw data)'!F:F,K36)</f>
        <v>534291634</v>
      </c>
      <c r="M36" s="141">
        <f>SUMIFS('Offshore (Raw data)'!H:H,'Offshore (Raw data)'!F:F,K36)</f>
        <v>598413179</v>
      </c>
      <c r="N36" s="172">
        <f>SUMPRODUCT(ISNUMBER(FIND(K36,'Offshore (Raw data)'!F:F))*1)</f>
        <v>1</v>
      </c>
    </row>
    <row r="37" spans="2:14">
      <c r="B37" s="156"/>
      <c r="C37" s="156"/>
      <c r="D37" s="156"/>
      <c r="E37" s="156"/>
      <c r="F37" s="156"/>
      <c r="G37" s="156"/>
      <c r="H37" s="156"/>
      <c r="I37" s="150"/>
      <c r="J37" s="138">
        <f t="shared" si="3"/>
        <v>38</v>
      </c>
      <c r="K37" s="139" t="s">
        <v>214</v>
      </c>
      <c r="L37" s="140">
        <f>SUMIFS('Offshore (Raw data)'!G:G,'Offshore (Raw data)'!F:F,K37)</f>
        <v>354453121</v>
      </c>
      <c r="M37" s="141">
        <f>SUMIFS('Offshore (Raw data)'!H:H,'Offshore (Raw data)'!F:F,K37)</f>
        <v>394487080</v>
      </c>
      <c r="N37" s="172">
        <f>SUMPRODUCT(ISNUMBER(FIND(K37,'Offshore (Raw data)'!F:F))*1)</f>
        <v>1</v>
      </c>
    </row>
    <row r="38" spans="2:14">
      <c r="B38" s="156"/>
      <c r="C38" s="156"/>
      <c r="D38" s="156"/>
      <c r="E38" s="156"/>
      <c r="F38" s="156"/>
      <c r="G38" s="156"/>
      <c r="H38" s="156"/>
      <c r="I38" s="150"/>
      <c r="J38" s="138">
        <f t="shared" si="3"/>
        <v>45</v>
      </c>
      <c r="K38" s="139" t="s">
        <v>225</v>
      </c>
      <c r="L38" s="140">
        <f>SUMIFS('Offshore (Raw data)'!G:G,'Offshore (Raw data)'!F:F,K38)</f>
        <v>0</v>
      </c>
      <c r="M38" s="141">
        <f>SUMIFS('Offshore (Raw data)'!H:H,'Offshore (Raw data)'!F:F,K38)</f>
        <v>0</v>
      </c>
      <c r="N38" s="172">
        <f>SUMPRODUCT(ISNUMBER(FIND(K38,'Offshore (Raw data)'!F:F))*1)</f>
        <v>0</v>
      </c>
    </row>
    <row r="39" spans="2:14">
      <c r="B39" s="156"/>
      <c r="C39" s="156"/>
      <c r="D39" s="156"/>
      <c r="E39" s="156"/>
      <c r="F39" s="156"/>
      <c r="G39" s="156"/>
      <c r="H39" s="156"/>
      <c r="I39" s="150"/>
      <c r="J39" s="138">
        <f t="shared" si="3"/>
        <v>33</v>
      </c>
      <c r="K39" s="139" t="s">
        <v>216</v>
      </c>
      <c r="L39" s="140">
        <f>SUMIFS('Offshore (Raw data)'!G:G,'Offshore (Raw data)'!F:F,K39)</f>
        <v>586338464</v>
      </c>
      <c r="M39" s="141">
        <f>SUMIFS('Offshore (Raw data)'!H:H,'Offshore (Raw data)'!F:F,K39)</f>
        <v>703078557</v>
      </c>
      <c r="N39" s="172">
        <f>SUMPRODUCT(ISNUMBER(FIND(K39,'Offshore (Raw data)'!F:F))*1)</f>
        <v>1</v>
      </c>
    </row>
    <row r="40" spans="2:14">
      <c r="B40" s="156"/>
      <c r="C40" s="156"/>
      <c r="D40" s="156"/>
      <c r="E40" s="156"/>
      <c r="F40" s="156"/>
      <c r="G40" s="156"/>
      <c r="H40" s="156"/>
      <c r="I40" s="150"/>
      <c r="J40" s="138">
        <f t="shared" si="3"/>
        <v>31</v>
      </c>
      <c r="K40" s="139" t="s">
        <v>51</v>
      </c>
      <c r="L40" s="140">
        <f>SUMIFS('Offshore (Raw data)'!G:G,'Offshore (Raw data)'!F:F,K40)</f>
        <v>713987040</v>
      </c>
      <c r="M40" s="141">
        <f>SUMIFS('Offshore (Raw data)'!H:H,'Offshore (Raw data)'!F:F,K40)</f>
        <v>831675807</v>
      </c>
      <c r="N40" s="172">
        <f>SUMPRODUCT(ISNUMBER(FIND(K40,'Offshore (Raw data)'!F:F))*1)</f>
        <v>1</v>
      </c>
    </row>
    <row r="41" spans="2:14">
      <c r="B41" s="156"/>
      <c r="C41" s="156"/>
      <c r="D41" s="418"/>
      <c r="E41" s="419"/>
      <c r="F41" s="156"/>
      <c r="G41" s="156"/>
      <c r="H41" s="156"/>
      <c r="I41" s="150"/>
      <c r="J41" s="177">
        <f t="shared" si="3"/>
        <v>32</v>
      </c>
      <c r="K41" s="178" t="s">
        <v>52</v>
      </c>
      <c r="L41" s="179">
        <f>SUMIFS('Offshore (Raw data)'!G:G,'Offshore (Raw data)'!F:F,K41)</f>
        <v>625385699</v>
      </c>
      <c r="M41" s="180">
        <f>SUMIFS('Offshore (Raw data)'!H:H,'Offshore (Raw data)'!F:F,K41)</f>
        <v>770523896</v>
      </c>
      <c r="N41" s="181">
        <f>SUMPRODUCT(ISNUMBER(FIND(K41,'Offshore (Raw data)'!F:F))*1)</f>
        <v>4</v>
      </c>
    </row>
    <row r="42" spans="2:14">
      <c r="B42" s="156"/>
      <c r="C42" s="156"/>
      <c r="D42" s="156"/>
      <c r="E42" s="668"/>
      <c r="F42" s="156"/>
      <c r="G42" s="156"/>
      <c r="H42" s="156"/>
      <c r="I42" s="150"/>
      <c r="J42" s="138">
        <f t="shared" si="3"/>
        <v>26</v>
      </c>
      <c r="K42" s="139" t="s">
        <v>213</v>
      </c>
      <c r="L42" s="140">
        <f>SUMIFS('Offshore (Raw data)'!G:G,'Offshore (Raw data)'!F:F,K42)</f>
        <v>1070000000</v>
      </c>
      <c r="M42" s="141">
        <f>SUMIFS('Offshore (Raw data)'!H:H,'Offshore (Raw data)'!F:F,K42)</f>
        <v>1230950355.76</v>
      </c>
      <c r="N42" s="172">
        <f>SUMPRODUCT(ISNUMBER(FIND(K42,'Offshore (Raw data)'!F:F))*1)</f>
        <v>3</v>
      </c>
    </row>
    <row r="43" spans="2:14">
      <c r="B43" s="156"/>
      <c r="C43" s="156"/>
      <c r="D43" s="156"/>
      <c r="E43" s="668"/>
      <c r="F43" s="156"/>
      <c r="G43" s="156"/>
      <c r="H43" s="156"/>
      <c r="I43" s="150"/>
      <c r="J43" s="138">
        <f t="shared" si="3"/>
        <v>45</v>
      </c>
      <c r="K43" s="139" t="s">
        <v>357</v>
      </c>
      <c r="L43" s="140">
        <f>SUMIFS('Offshore (Raw data)'!G:G,'Offshore (Raw data)'!F:F,K43)</f>
        <v>0</v>
      </c>
      <c r="M43" s="141">
        <f>SUMIFS('Offshore (Raw data)'!H:H,'Offshore (Raw data)'!F:F,K43)</f>
        <v>0</v>
      </c>
      <c r="N43" s="172">
        <f>SUMPRODUCT(ISNUMBER(FIND(K43,'Offshore (Raw data)'!F:F))*1)</f>
        <v>0</v>
      </c>
    </row>
    <row r="44" spans="2:14">
      <c r="B44" s="156"/>
      <c r="C44" s="156"/>
      <c r="D44" s="156"/>
      <c r="E44" s="668"/>
      <c r="F44" s="156"/>
      <c r="G44" s="156"/>
      <c r="H44" s="156"/>
      <c r="I44" s="150"/>
      <c r="J44" s="138">
        <f t="shared" si="3"/>
        <v>43</v>
      </c>
      <c r="K44" s="139" t="s">
        <v>212</v>
      </c>
      <c r="L44" s="140">
        <f>SUMIFS('Offshore (Raw data)'!G:G,'Offshore (Raw data)'!F:F,K44)</f>
        <v>126937100</v>
      </c>
      <c r="M44" s="141">
        <f>SUMIFS('Offshore (Raw data)'!H:H,'Offshore (Raw data)'!F:F,K44)</f>
        <v>158298643</v>
      </c>
      <c r="N44" s="172">
        <f>SUMPRODUCT(ISNUMBER(FIND(K44,'Offshore (Raw data)'!F:F))*1)</f>
        <v>1</v>
      </c>
    </row>
    <row r="45" spans="2:14">
      <c r="B45" s="156"/>
      <c r="C45" s="156"/>
      <c r="D45" s="156"/>
      <c r="E45" s="668"/>
      <c r="F45" s="156"/>
      <c r="G45" s="156"/>
      <c r="H45" s="156"/>
      <c r="I45" s="150"/>
      <c r="J45" s="138">
        <f t="shared" si="3"/>
        <v>45</v>
      </c>
      <c r="K45" s="139" t="s">
        <v>215</v>
      </c>
      <c r="L45" s="140">
        <f>SUMIFS('Offshore (Raw data)'!G:G,'Offshore (Raw data)'!F:F,K45)</f>
        <v>0</v>
      </c>
      <c r="M45" s="141">
        <f>SUMIFS('Offshore (Raw data)'!H:H,'Offshore (Raw data)'!F:F,K45)</f>
        <v>0</v>
      </c>
      <c r="N45" s="172">
        <f>SUMPRODUCT(ISNUMBER(FIND(K45,'Offshore (Raw data)'!F:F))*1)</f>
        <v>0</v>
      </c>
    </row>
    <row r="46" spans="2:14">
      <c r="B46" s="156"/>
      <c r="C46" s="156"/>
      <c r="D46" s="156"/>
      <c r="E46" s="668"/>
      <c r="F46" s="156"/>
      <c r="G46" s="156"/>
      <c r="H46" s="156"/>
      <c r="I46" s="150"/>
      <c r="J46" s="138">
        <f t="shared" si="3"/>
        <v>30</v>
      </c>
      <c r="K46" s="139" t="s">
        <v>463</v>
      </c>
      <c r="L46" s="140">
        <f>SUMIFS('Offshore (Raw data)'!G:G,'Offshore (Raw data)'!F:F,K46)</f>
        <v>640000000</v>
      </c>
      <c r="M46" s="141">
        <f>SUMIFS('Offshore (Raw data)'!H:H,'Offshore (Raw data)'!F:F,K46)</f>
        <v>852630046</v>
      </c>
      <c r="N46" s="172">
        <f>SUMPRODUCT(ISNUMBER(FIND(K46,'Offshore (Raw data)'!F:F))*1)</f>
        <v>3</v>
      </c>
    </row>
    <row r="47" spans="2:14">
      <c r="B47" s="156"/>
      <c r="C47" s="378"/>
      <c r="D47" s="156"/>
      <c r="E47" s="668"/>
      <c r="F47" s="156"/>
      <c r="G47" s="156"/>
      <c r="H47" s="156"/>
      <c r="I47" s="150"/>
      <c r="J47" s="177">
        <f t="shared" si="3"/>
        <v>39</v>
      </c>
      <c r="K47" s="178" t="s">
        <v>512</v>
      </c>
      <c r="L47" s="179">
        <f>SUMIFS('Offshore (Raw data)'!G:G,'Offshore (Raw data)'!F:F,K47)</f>
        <v>300000000</v>
      </c>
      <c r="M47" s="180">
        <f>SUMIFS('Offshore (Raw data)'!H:H,'Offshore (Raw data)'!F:F,K47)</f>
        <v>351160326</v>
      </c>
      <c r="N47" s="181">
        <f>SUMPRODUCT(ISNUMBER(FIND(K47,'Offshore (Raw data)'!F:F))*1)</f>
        <v>1</v>
      </c>
    </row>
    <row r="48" spans="2:14" ht="16.5" thickBot="1">
      <c r="B48" s="156"/>
      <c r="C48" s="378"/>
      <c r="D48" s="156"/>
      <c r="E48" s="151"/>
      <c r="F48" s="156"/>
      <c r="G48" s="156"/>
      <c r="H48" s="156"/>
      <c r="I48" s="150"/>
      <c r="J48" s="138">
        <f t="shared" si="3"/>
        <v>36</v>
      </c>
      <c r="K48" s="143" t="s">
        <v>576</v>
      </c>
      <c r="L48" s="144">
        <f>SUMIFS('Offshore (Raw data)'!G:G,'Offshore (Raw data)'!F:F,K48)</f>
        <v>460000000</v>
      </c>
      <c r="M48" s="145">
        <f>SUMIFS('Offshore (Raw data)'!H:H,'Offshore (Raw data)'!F:F,K48)</f>
        <v>466845101</v>
      </c>
      <c r="N48" s="173">
        <f>SUMPRODUCT(ISNUMBER(FIND(K48,'Offshore (Raw data)'!F:F))*1)</f>
        <v>1</v>
      </c>
    </row>
    <row r="49" spans="2:14" ht="17.25" thickTop="1" thickBot="1">
      <c r="B49" s="156"/>
      <c r="C49" s="378"/>
      <c r="D49" s="156"/>
      <c r="E49" s="151"/>
      <c r="F49" s="156"/>
      <c r="G49" s="156"/>
      <c r="H49" s="156"/>
      <c r="I49" s="150"/>
      <c r="J49" s="138">
        <f t="shared" si="3"/>
        <v>37</v>
      </c>
      <c r="K49" s="143" t="s">
        <v>578</v>
      </c>
      <c r="L49" s="144">
        <f>SUMIFS('Offshore (Raw data)'!G:G,'Offshore (Raw data)'!F:F,K49)</f>
        <v>460000000</v>
      </c>
      <c r="M49" s="145">
        <f>SUMIFS('Offshore (Raw data)'!H:H,'Offshore (Raw data)'!F:F,K49)</f>
        <v>466307555</v>
      </c>
      <c r="N49" s="173">
        <f>SUMPRODUCT(ISNUMBER(FIND(K49,'Offshore (Raw data)'!F:F))*1)</f>
        <v>2</v>
      </c>
    </row>
    <row r="50" spans="2:14" ht="17.25" thickTop="1" thickBot="1">
      <c r="B50" s="156"/>
      <c r="C50" s="378"/>
      <c r="D50" s="156"/>
      <c r="E50" s="151"/>
      <c r="F50" s="156"/>
      <c r="G50" s="156"/>
      <c r="H50" s="156"/>
      <c r="I50" s="150"/>
      <c r="J50" s="138">
        <f>RANK(M50, $M$4:$M$56)</f>
        <v>40</v>
      </c>
      <c r="K50" s="772" t="s">
        <v>640</v>
      </c>
      <c r="L50" s="773">
        <f>SUMIFS('Offshore (Raw data)'!G:G,'Offshore (Raw data)'!F:F,K50)</f>
        <v>280000000</v>
      </c>
      <c r="M50" s="145">
        <f>SUMIFS('Offshore (Raw data)'!H:H,'Offshore (Raw data)'!F:F,K50)</f>
        <v>272507900</v>
      </c>
      <c r="N50" s="173">
        <f>SUMPRODUCT(ISNUMBER(FIND(K50,'Offshore (Raw data)'!F:F))*1)</f>
        <v>2</v>
      </c>
    </row>
    <row r="51" spans="2:14" ht="17.25" thickTop="1" thickBot="1">
      <c r="B51" s="156"/>
      <c r="C51" s="378"/>
      <c r="D51" s="156"/>
      <c r="E51" s="151"/>
      <c r="F51" s="156"/>
      <c r="G51" s="156"/>
      <c r="H51" s="156"/>
      <c r="I51" s="150"/>
      <c r="J51" s="138">
        <f>RANK(M51, $M$4:$M$56)</f>
        <v>42</v>
      </c>
      <c r="K51" s="772" t="s">
        <v>641</v>
      </c>
      <c r="L51" s="773">
        <f>SUMIFS('Offshore (Raw data)'!G:G,'Offshore (Raw data)'!F:F,K51)</f>
        <v>260000000</v>
      </c>
      <c r="M51" s="145">
        <f>SUMIFS('Offshore (Raw data)'!H:H,'Offshore (Raw data)'!F:F,K51)</f>
        <v>254807017</v>
      </c>
      <c r="N51" s="173">
        <f>SUMPRODUCT(ISNUMBER(FIND(K51,'Offshore (Raw data)'!F:F))*1)</f>
        <v>2</v>
      </c>
    </row>
    <row r="52" spans="2:14" ht="16.5" thickTop="1">
      <c r="B52" s="156"/>
      <c r="C52" s="378"/>
      <c r="D52" s="156"/>
      <c r="E52" s="151"/>
      <c r="F52" s="156"/>
      <c r="G52" s="156"/>
      <c r="H52" s="156"/>
      <c r="I52" s="150"/>
      <c r="J52" s="177">
        <f>RANK(M52, $M$4:$M$56)</f>
        <v>41</v>
      </c>
      <c r="K52" s="178" t="s">
        <v>629</v>
      </c>
      <c r="L52" s="179">
        <f>SUMIFS('Offshore (Raw data)'!G:G,'Offshore (Raw data)'!F:F,K52)</f>
        <v>260000000</v>
      </c>
      <c r="M52" s="180">
        <f>SUMIFS('Offshore (Raw data)'!H:H,'Offshore (Raw data)'!F:F,K52)</f>
        <v>258953973</v>
      </c>
      <c r="N52" s="795">
        <f>SUMPRODUCT(ISNUMBER(FIND(K52,'Offshore (Raw data)'!F:F))*1)</f>
        <v>2</v>
      </c>
    </row>
    <row r="53" spans="2:14" ht="16.5" thickBot="1">
      <c r="B53" s="156"/>
      <c r="C53" s="378"/>
      <c r="D53" s="156"/>
      <c r="E53" s="151"/>
      <c r="F53" s="156"/>
      <c r="G53" s="156"/>
      <c r="H53" s="156"/>
      <c r="I53" s="150"/>
      <c r="J53" s="730"/>
      <c r="K53" s="792"/>
      <c r="L53" s="151"/>
      <c r="M53" s="793"/>
      <c r="N53" s="794"/>
    </row>
    <row r="54" spans="2:14" ht="17.25" thickTop="1" thickBot="1">
      <c r="B54" s="156"/>
      <c r="C54" s="378"/>
      <c r="D54" s="156"/>
      <c r="E54" s="151"/>
      <c r="F54" s="156"/>
      <c r="G54" s="156"/>
      <c r="H54" s="156"/>
      <c r="I54" s="150"/>
      <c r="J54" s="771"/>
      <c r="K54" s="139"/>
      <c r="L54" s="140"/>
      <c r="M54" s="141"/>
      <c r="N54" s="173"/>
    </row>
    <row r="55" spans="2:14" ht="16.5" thickTop="1">
      <c r="B55" s="156"/>
      <c r="C55" s="378"/>
      <c r="D55" s="156"/>
      <c r="E55" s="151"/>
      <c r="F55" s="156"/>
      <c r="G55" s="156"/>
      <c r="H55" s="156"/>
      <c r="I55" s="150"/>
      <c r="J55" s="771"/>
      <c r="K55" s="139"/>
      <c r="L55" s="140"/>
      <c r="M55" s="141"/>
      <c r="N55" s="172"/>
    </row>
    <row r="56" spans="2:14" ht="16.5" thickBot="1">
      <c r="B56" s="156"/>
      <c r="C56" s="378"/>
      <c r="D56" s="156"/>
      <c r="E56" s="151"/>
      <c r="F56" s="156"/>
      <c r="G56" s="156"/>
      <c r="H56" s="156"/>
      <c r="I56" s="150"/>
      <c r="J56" s="142"/>
      <c r="K56" s="143"/>
      <c r="L56" s="144" t="s">
        <v>238</v>
      </c>
      <c r="M56" s="145" t="s">
        <v>238</v>
      </c>
      <c r="N56" s="173"/>
    </row>
    <row r="57" spans="2:14" ht="17.25" thickTop="1" thickBot="1">
      <c r="B57" s="156"/>
      <c r="C57" s="378"/>
      <c r="D57" s="156"/>
      <c r="E57" s="151"/>
      <c r="F57" s="156"/>
      <c r="G57" s="156"/>
      <c r="H57" s="156"/>
      <c r="I57" s="150"/>
      <c r="J57" s="146"/>
      <c r="K57" s="147" t="s">
        <v>239</v>
      </c>
      <c r="L57" s="148">
        <f>SUM(L4:L56)</f>
        <v>73915597279.73999</v>
      </c>
      <c r="M57" s="148">
        <f>SUM(M4:M56)</f>
        <v>90219795965.299973</v>
      </c>
      <c r="N57" s="248">
        <f>SUM(N4:N56)</f>
        <v>181</v>
      </c>
    </row>
    <row r="58" spans="2:14">
      <c r="B58" s="156"/>
      <c r="C58" s="378"/>
      <c r="D58" s="156"/>
      <c r="E58" s="151"/>
      <c r="F58" s="156"/>
      <c r="G58" s="156"/>
      <c r="H58" s="156"/>
      <c r="I58" s="150"/>
    </row>
    <row r="59" spans="2:14">
      <c r="B59" s="156"/>
      <c r="C59" s="378"/>
      <c r="D59" s="151"/>
      <c r="E59" s="151"/>
      <c r="F59" s="156"/>
      <c r="G59" s="156"/>
      <c r="H59" s="156"/>
      <c r="I59" s="150"/>
    </row>
    <row r="60" spans="2:14">
      <c r="B60" s="156"/>
      <c r="C60" s="378"/>
      <c r="D60" s="151"/>
      <c r="E60" s="151"/>
      <c r="F60" s="156"/>
      <c r="G60" s="156"/>
      <c r="H60" s="156"/>
      <c r="I60" s="150"/>
    </row>
    <row r="61" spans="2:14">
      <c r="B61" s="156"/>
      <c r="C61" s="378"/>
      <c r="D61" s="151"/>
      <c r="E61" s="151"/>
      <c r="F61" s="156"/>
      <c r="G61" s="156"/>
      <c r="H61" s="156"/>
      <c r="I61" s="150"/>
    </row>
    <row r="62" spans="2:14">
      <c r="B62" s="156"/>
      <c r="C62" s="378"/>
      <c r="D62" s="151"/>
      <c r="E62" s="151"/>
      <c r="F62" s="156"/>
      <c r="G62" s="156"/>
      <c r="H62" s="156"/>
      <c r="I62" s="150"/>
    </row>
    <row r="63" spans="2:14">
      <c r="B63" s="156"/>
      <c r="C63" s="378"/>
      <c r="D63" s="151"/>
      <c r="E63" s="151"/>
      <c r="F63" s="156"/>
      <c r="G63" s="156"/>
      <c r="H63" s="156"/>
      <c r="I63" s="150"/>
      <c r="L63" s="377"/>
    </row>
    <row r="64" spans="2:14">
      <c r="B64" s="150"/>
      <c r="C64" s="156"/>
      <c r="D64" s="150"/>
      <c r="E64" s="150"/>
      <c r="F64" s="150"/>
      <c r="G64" s="150"/>
      <c r="H64" s="150"/>
      <c r="I64" s="150"/>
      <c r="L64" s="377"/>
    </row>
    <row r="65" spans="2:9">
      <c r="B65" s="156"/>
      <c r="C65" s="156"/>
      <c r="D65" s="150"/>
      <c r="E65" s="150"/>
      <c r="F65" s="156"/>
      <c r="G65" s="156"/>
      <c r="H65" s="156"/>
      <c r="I65" s="150"/>
    </row>
    <row r="66" spans="2:9">
      <c r="B66" s="156"/>
      <c r="C66" s="156"/>
      <c r="D66" s="150"/>
      <c r="E66" s="150"/>
      <c r="F66" s="156"/>
      <c r="G66" s="156"/>
      <c r="H66" s="156"/>
      <c r="I66" s="150"/>
    </row>
    <row r="67" spans="2:9">
      <c r="B67" s="156"/>
      <c r="C67" s="156"/>
      <c r="D67" s="150"/>
      <c r="E67" s="150"/>
      <c r="F67" s="156"/>
      <c r="G67" s="156"/>
      <c r="H67" s="156"/>
      <c r="I67" s="150"/>
    </row>
    <row r="71" spans="2:9">
      <c r="B71" s="137"/>
      <c r="F71" s="137"/>
      <c r="G71" s="137"/>
      <c r="H71" s="137"/>
    </row>
    <row r="72" spans="2:9">
      <c r="B72" s="137"/>
      <c r="F72" s="137"/>
      <c r="G72" s="137"/>
      <c r="H72" s="137"/>
    </row>
    <row r="73" spans="2:9">
      <c r="B73" s="137"/>
      <c r="F73" s="137"/>
      <c r="G73" s="137"/>
      <c r="H73" s="137"/>
    </row>
    <row r="74" spans="2:9">
      <c r="B74" s="137"/>
      <c r="F74" s="137"/>
      <c r="G74" s="137"/>
      <c r="H74" s="137"/>
    </row>
    <row r="75" spans="2:9">
      <c r="B75" s="137"/>
      <c r="F75" s="137"/>
      <c r="G75" s="137"/>
      <c r="H75" s="137"/>
    </row>
    <row r="76" spans="2:9">
      <c r="B76" s="137"/>
      <c r="F76" s="137"/>
      <c r="G76" s="137"/>
      <c r="H76" s="137"/>
    </row>
    <row r="77" spans="2:9">
      <c r="B77" s="137"/>
      <c r="F77" s="137"/>
      <c r="G77" s="137"/>
      <c r="H77" s="137"/>
    </row>
    <row r="78" spans="2:9">
      <c r="B78" s="137"/>
      <c r="F78" s="137"/>
      <c r="G78" s="137"/>
      <c r="H78" s="137"/>
    </row>
    <row r="79" spans="2:9">
      <c r="B79" s="137"/>
      <c r="F79" s="137"/>
      <c r="G79" s="137"/>
      <c r="H79" s="137"/>
    </row>
    <row r="80" spans="2:9">
      <c r="B80" s="137"/>
      <c r="F80" s="137"/>
      <c r="G80" s="137"/>
      <c r="H80" s="137"/>
    </row>
    <row r="81" spans="2:8">
      <c r="B81" s="137"/>
      <c r="F81" s="137"/>
      <c r="G81" s="137"/>
      <c r="H81" s="137"/>
    </row>
    <row r="82" spans="2:8">
      <c r="B82" s="137"/>
      <c r="F82" s="137"/>
      <c r="G82" s="137"/>
      <c r="H82" s="137"/>
    </row>
    <row r="83" spans="2:8">
      <c r="B83" s="137"/>
      <c r="F83" s="137"/>
      <c r="G83" s="137"/>
      <c r="H83" s="137"/>
    </row>
    <row r="84" spans="2:8">
      <c r="B84" s="137"/>
      <c r="F84" s="137"/>
      <c r="G84" s="137"/>
      <c r="H84" s="137"/>
    </row>
    <row r="85" spans="2:8">
      <c r="B85" s="137"/>
      <c r="F85" s="137"/>
      <c r="G85" s="137"/>
      <c r="H85" s="137"/>
    </row>
  </sheetData>
  <phoneticPr fontId="2" type="noConversion"/>
  <pageMargins left="0.7" right="0.7" top="0.75" bottom="0.75" header="0.3" footer="0.3"/>
  <pageSetup paperSize="9" scale="50" fitToHeight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165"/>
  <sheetViews>
    <sheetView zoomScale="75" zoomScaleNormal="75" workbookViewId="0">
      <pane xSplit="2" ySplit="4" topLeftCell="CS59" activePane="bottomRight" state="frozen"/>
      <selection pane="topRight" activeCell="C1" sqref="C1"/>
      <selection pane="bottomLeft" activeCell="A5" sqref="A5"/>
      <selection pane="bottomRight" activeCell="DH79" sqref="DH79"/>
    </sheetView>
  </sheetViews>
  <sheetFormatPr defaultColWidth="10.25" defaultRowHeight="15.75"/>
  <cols>
    <col min="1" max="1" width="12.125" style="272" customWidth="1"/>
    <col min="2" max="2" width="3.75" style="272" customWidth="1"/>
    <col min="3" max="3" width="12.125" style="185" customWidth="1"/>
    <col min="4" max="4" width="17.75" style="185" customWidth="1"/>
    <col min="5" max="5" width="12.125" style="185" customWidth="1"/>
    <col min="6" max="6" width="6.5" style="185" customWidth="1"/>
    <col min="7" max="7" width="17.75" style="185" customWidth="1"/>
    <col min="8" max="8" width="12.125" style="185" customWidth="1"/>
    <col min="9" max="9" width="6.5" style="185" customWidth="1"/>
    <col min="10" max="10" width="3.75" style="43" customWidth="1"/>
    <col min="11" max="11" width="12.125" style="185" customWidth="1"/>
    <col min="12" max="12" width="17.75" style="185" customWidth="1"/>
    <col min="13" max="13" width="12.125" style="185" customWidth="1"/>
    <col min="14" max="14" width="6.5" style="185" customWidth="1"/>
    <col min="15" max="15" width="17.75" style="185" customWidth="1"/>
    <col min="16" max="16" width="12.125" style="185" customWidth="1"/>
    <col min="17" max="17" width="6.5" style="185" customWidth="1"/>
    <col min="18" max="18" width="17.75" style="185" customWidth="1"/>
    <col min="19" max="19" width="12.125" style="185" customWidth="1"/>
    <col min="20" max="20" width="6.5" style="185" customWidth="1"/>
    <col min="21" max="21" width="10.25" style="43"/>
    <col min="22" max="22" width="12.125" style="43" customWidth="1"/>
    <col min="23" max="23" width="17.75" style="43" customWidth="1"/>
    <col min="24" max="24" width="12.125" style="43" customWidth="1"/>
    <col min="25" max="25" width="6.5" style="43" customWidth="1"/>
    <col min="26" max="26" width="17.75" style="43" customWidth="1"/>
    <col min="27" max="27" width="12.125" style="43" customWidth="1"/>
    <col min="28" max="28" width="6.5" style="43" customWidth="1"/>
    <col min="29" max="29" width="17.75" style="43" customWidth="1"/>
    <col min="30" max="30" width="12.125" style="43" customWidth="1"/>
    <col min="31" max="31" width="6.5" style="43" customWidth="1"/>
    <col min="32" max="32" width="17.75" style="43" customWidth="1"/>
    <col min="33" max="33" width="12.125" style="43" customWidth="1"/>
    <col min="34" max="34" width="6.5" style="43" customWidth="1"/>
    <col min="35" max="36" width="10.25" style="43"/>
    <col min="37" max="37" width="12" style="43" bestFit="1" customWidth="1"/>
    <col min="38" max="39" width="10.25" style="43"/>
    <col min="40" max="40" width="12" style="43" bestFit="1" customWidth="1"/>
    <col min="41" max="42" width="10.25" style="43"/>
    <col min="43" max="43" width="12" style="43" bestFit="1" customWidth="1"/>
    <col min="44" max="45" width="10.25" style="43"/>
    <col min="46" max="46" width="12" style="43" bestFit="1" customWidth="1"/>
    <col min="47" max="90" width="10.25" style="43"/>
    <col min="91" max="93" width="10.25" style="799"/>
    <col min="94" max="110" width="10.25" style="43"/>
    <col min="111" max="113" width="10.25" style="799"/>
    <col min="114" max="121" width="10.25" style="43"/>
    <col min="122" max="124" width="10.25" style="556"/>
    <col min="125" max="16384" width="10.25" style="43"/>
  </cols>
  <sheetData>
    <row r="1" spans="1:127" ht="16.5" thickBot="1">
      <c r="DR1" s="43"/>
      <c r="DS1" s="43"/>
      <c r="DT1" s="43"/>
    </row>
    <row r="2" spans="1:127" ht="17.25" customHeight="1" thickBot="1">
      <c r="A2" s="858" t="s">
        <v>388</v>
      </c>
      <c r="B2" s="43"/>
      <c r="C2" s="861" t="s">
        <v>566</v>
      </c>
      <c r="D2" s="862"/>
      <c r="E2" s="862"/>
      <c r="F2" s="862"/>
      <c r="G2" s="862"/>
      <c r="H2" s="862"/>
      <c r="I2" s="863"/>
      <c r="K2" s="861" t="s">
        <v>569</v>
      </c>
      <c r="L2" s="862"/>
      <c r="M2" s="862"/>
      <c r="N2" s="862"/>
      <c r="O2" s="862"/>
      <c r="P2" s="862"/>
      <c r="Q2" s="862"/>
      <c r="R2" s="862"/>
      <c r="S2" s="862"/>
      <c r="T2" s="863"/>
      <c r="V2" s="861" t="s">
        <v>389</v>
      </c>
      <c r="W2" s="862"/>
      <c r="X2" s="862"/>
      <c r="Y2" s="862"/>
      <c r="Z2" s="862"/>
      <c r="AA2" s="862"/>
      <c r="AB2" s="862"/>
      <c r="AC2" s="862"/>
      <c r="AD2" s="862"/>
      <c r="AE2" s="862"/>
      <c r="AF2" s="862"/>
      <c r="AG2" s="862"/>
      <c r="AH2" s="863"/>
      <c r="AJ2" s="861" t="s">
        <v>390</v>
      </c>
      <c r="AK2" s="862"/>
      <c r="AL2" s="862"/>
      <c r="AM2" s="862"/>
      <c r="AN2" s="862"/>
      <c r="AO2" s="862"/>
      <c r="AP2" s="862"/>
      <c r="AQ2" s="862"/>
      <c r="AR2" s="862"/>
      <c r="AS2" s="862"/>
      <c r="AT2" s="862"/>
      <c r="AU2" s="862"/>
      <c r="AV2" s="863"/>
      <c r="AX2" s="861" t="s">
        <v>478</v>
      </c>
      <c r="AY2" s="862"/>
      <c r="AZ2" s="862"/>
      <c r="BA2" s="862"/>
      <c r="BB2" s="862"/>
      <c r="BC2" s="862"/>
      <c r="BD2" s="862"/>
      <c r="BE2" s="862"/>
      <c r="BF2" s="862"/>
      <c r="BG2" s="862"/>
      <c r="BH2" s="862"/>
      <c r="BI2" s="862"/>
      <c r="BJ2" s="862"/>
      <c r="BK2" s="862"/>
      <c r="BL2" s="862"/>
      <c r="BM2" s="863"/>
      <c r="BO2" s="861" t="s">
        <v>513</v>
      </c>
      <c r="BP2" s="862"/>
      <c r="BQ2" s="862"/>
      <c r="BR2" s="862"/>
      <c r="BS2" s="862"/>
      <c r="BT2" s="862"/>
      <c r="BU2" s="862"/>
      <c r="BV2" s="862"/>
      <c r="BW2" s="862"/>
      <c r="BX2" s="862"/>
      <c r="BY2" s="862"/>
      <c r="BZ2" s="862"/>
      <c r="CA2" s="862"/>
      <c r="CB2" s="862"/>
      <c r="CC2" s="862"/>
      <c r="CD2" s="863"/>
      <c r="CF2" s="861" t="s">
        <v>645</v>
      </c>
      <c r="CG2" s="862"/>
      <c r="CH2" s="862"/>
      <c r="CI2" s="862"/>
      <c r="CJ2" s="862"/>
      <c r="CK2" s="862"/>
      <c r="CL2" s="862"/>
      <c r="CM2" s="862"/>
      <c r="CN2" s="862"/>
      <c r="CO2" s="862"/>
      <c r="CP2" s="862"/>
      <c r="CQ2" s="862"/>
      <c r="CR2" s="863"/>
      <c r="CT2" s="861" t="s">
        <v>650</v>
      </c>
      <c r="CU2" s="862"/>
      <c r="CV2" s="862"/>
      <c r="CW2" s="862"/>
      <c r="CX2" s="862"/>
      <c r="CY2" s="862"/>
      <c r="CZ2" s="862"/>
      <c r="DA2" s="862"/>
      <c r="DB2" s="862"/>
      <c r="DC2" s="862"/>
      <c r="DD2" s="862"/>
      <c r="DE2" s="862"/>
      <c r="DF2" s="862"/>
      <c r="DG2" s="862"/>
      <c r="DH2" s="862"/>
      <c r="DI2" s="863"/>
      <c r="DK2" s="861" t="s">
        <v>554</v>
      </c>
      <c r="DL2" s="862"/>
      <c r="DM2" s="862"/>
      <c r="DN2" s="862"/>
      <c r="DO2" s="862"/>
      <c r="DP2" s="862"/>
      <c r="DQ2" s="862"/>
      <c r="DR2" s="862"/>
      <c r="DS2" s="862"/>
      <c r="DT2" s="862"/>
      <c r="DU2" s="862"/>
      <c r="DV2" s="862"/>
      <c r="DW2" s="863"/>
    </row>
    <row r="3" spans="1:127" ht="16.5" customHeight="1">
      <c r="A3" s="859"/>
      <c r="B3" s="273"/>
      <c r="C3" s="864" t="s">
        <v>391</v>
      </c>
      <c r="D3" s="866" t="s">
        <v>392</v>
      </c>
      <c r="E3" s="867"/>
      <c r="F3" s="868"/>
      <c r="G3" s="869" t="s">
        <v>393</v>
      </c>
      <c r="H3" s="870"/>
      <c r="I3" s="871"/>
      <c r="K3" s="872" t="s">
        <v>391</v>
      </c>
      <c r="L3" s="874" t="s">
        <v>302</v>
      </c>
      <c r="M3" s="874"/>
      <c r="N3" s="875"/>
      <c r="O3" s="879" t="s">
        <v>280</v>
      </c>
      <c r="P3" s="874"/>
      <c r="Q3" s="874"/>
      <c r="R3" s="880" t="s">
        <v>394</v>
      </c>
      <c r="S3" s="881"/>
      <c r="T3" s="882"/>
      <c r="V3" s="872" t="s">
        <v>391</v>
      </c>
      <c r="W3" s="867" t="s">
        <v>395</v>
      </c>
      <c r="X3" s="867"/>
      <c r="Y3" s="868"/>
      <c r="Z3" s="867" t="s">
        <v>396</v>
      </c>
      <c r="AA3" s="867"/>
      <c r="AB3" s="868"/>
      <c r="AC3" s="867" t="s">
        <v>397</v>
      </c>
      <c r="AD3" s="867"/>
      <c r="AE3" s="868"/>
      <c r="AF3" s="883" t="s">
        <v>398</v>
      </c>
      <c r="AG3" s="884"/>
      <c r="AH3" s="885"/>
      <c r="AJ3" s="872" t="s">
        <v>391</v>
      </c>
      <c r="AK3" s="867" t="s">
        <v>399</v>
      </c>
      <c r="AL3" s="867"/>
      <c r="AM3" s="868"/>
      <c r="AN3" s="867" t="s">
        <v>400</v>
      </c>
      <c r="AO3" s="867"/>
      <c r="AP3" s="868"/>
      <c r="AQ3" s="867" t="s">
        <v>401</v>
      </c>
      <c r="AR3" s="867"/>
      <c r="AS3" s="868"/>
      <c r="AT3" s="876" t="s">
        <v>529</v>
      </c>
      <c r="AU3" s="877"/>
      <c r="AV3" s="878"/>
      <c r="AX3" s="872" t="s">
        <v>391</v>
      </c>
      <c r="AY3" s="867" t="s">
        <v>480</v>
      </c>
      <c r="AZ3" s="867"/>
      <c r="BA3" s="868"/>
      <c r="BB3" s="867" t="s">
        <v>482</v>
      </c>
      <c r="BC3" s="867"/>
      <c r="BD3" s="868"/>
      <c r="BE3" s="867" t="s">
        <v>484</v>
      </c>
      <c r="BF3" s="867"/>
      <c r="BG3" s="868"/>
      <c r="BH3" s="867" t="s">
        <v>486</v>
      </c>
      <c r="BI3" s="867"/>
      <c r="BJ3" s="868"/>
      <c r="BK3" s="886" t="s">
        <v>488</v>
      </c>
      <c r="BL3" s="886"/>
      <c r="BM3" s="887"/>
      <c r="BO3" s="872" t="s">
        <v>391</v>
      </c>
      <c r="BP3" s="888" t="s">
        <v>527</v>
      </c>
      <c r="BQ3" s="867"/>
      <c r="BR3" s="868"/>
      <c r="BS3" s="867" t="s">
        <v>530</v>
      </c>
      <c r="BT3" s="867"/>
      <c r="BU3" s="868"/>
      <c r="BV3" s="856" t="s">
        <v>512</v>
      </c>
      <c r="BW3" s="856"/>
      <c r="BX3" s="857"/>
      <c r="BY3" s="867" t="s">
        <v>509</v>
      </c>
      <c r="BZ3" s="867"/>
      <c r="CA3" s="868"/>
      <c r="CB3" s="856" t="s">
        <v>50</v>
      </c>
      <c r="CC3" s="856"/>
      <c r="CD3" s="857"/>
      <c r="CF3" s="872" t="s">
        <v>391</v>
      </c>
      <c r="CG3" s="889" t="s">
        <v>646</v>
      </c>
      <c r="CH3" s="886"/>
      <c r="CI3" s="887"/>
      <c r="CJ3" s="867" t="s">
        <v>640</v>
      </c>
      <c r="CK3" s="867"/>
      <c r="CL3" s="868"/>
      <c r="CM3" s="890" t="s">
        <v>223</v>
      </c>
      <c r="CN3" s="890"/>
      <c r="CO3" s="891"/>
      <c r="CP3" s="867" t="s">
        <v>231</v>
      </c>
      <c r="CQ3" s="867"/>
      <c r="CR3" s="868"/>
      <c r="CT3" s="872" t="s">
        <v>391</v>
      </c>
      <c r="CU3" s="888" t="s">
        <v>218</v>
      </c>
      <c r="CV3" s="867"/>
      <c r="CW3" s="868"/>
      <c r="CX3" s="867" t="s">
        <v>208</v>
      </c>
      <c r="CY3" s="867"/>
      <c r="CZ3" s="868"/>
      <c r="DA3" s="892" t="s">
        <v>652</v>
      </c>
      <c r="DB3" s="892"/>
      <c r="DC3" s="893"/>
      <c r="DD3" s="867" t="s">
        <v>166</v>
      </c>
      <c r="DE3" s="867"/>
      <c r="DF3" s="868"/>
      <c r="DG3" s="890" t="s">
        <v>630</v>
      </c>
      <c r="DH3" s="890"/>
      <c r="DI3" s="891"/>
      <c r="DK3" s="872" t="s">
        <v>391</v>
      </c>
      <c r="DL3" s="888" t="s">
        <v>213</v>
      </c>
      <c r="DM3" s="867"/>
      <c r="DN3" s="868"/>
      <c r="DO3" s="867" t="s">
        <v>217</v>
      </c>
      <c r="DP3" s="867"/>
      <c r="DQ3" s="868"/>
      <c r="DR3" s="894" t="s">
        <v>211</v>
      </c>
      <c r="DS3" s="895"/>
      <c r="DT3" s="896"/>
      <c r="DU3" s="867" t="s">
        <v>233</v>
      </c>
      <c r="DV3" s="867"/>
      <c r="DW3" s="868"/>
    </row>
    <row r="4" spans="1:127" ht="63.75" thickBot="1">
      <c r="A4" s="860"/>
      <c r="B4" s="273"/>
      <c r="C4" s="865"/>
      <c r="D4" s="146" t="s">
        <v>402</v>
      </c>
      <c r="E4" s="159" t="s">
        <v>403</v>
      </c>
      <c r="F4" s="274" t="s">
        <v>404</v>
      </c>
      <c r="G4" s="275" t="s">
        <v>402</v>
      </c>
      <c r="H4" s="276" t="s">
        <v>403</v>
      </c>
      <c r="I4" s="277" t="s">
        <v>404</v>
      </c>
      <c r="K4" s="873"/>
      <c r="L4" s="159" t="s">
        <v>402</v>
      </c>
      <c r="M4" s="159" t="s">
        <v>403</v>
      </c>
      <c r="N4" s="274" t="s">
        <v>404</v>
      </c>
      <c r="O4" s="146" t="s">
        <v>402</v>
      </c>
      <c r="P4" s="159" t="s">
        <v>403</v>
      </c>
      <c r="Q4" s="278" t="s">
        <v>404</v>
      </c>
      <c r="R4" s="279" t="s">
        <v>402</v>
      </c>
      <c r="S4" s="280" t="s">
        <v>403</v>
      </c>
      <c r="T4" s="281" t="s">
        <v>404</v>
      </c>
      <c r="V4" s="873"/>
      <c r="W4" s="159" t="s">
        <v>402</v>
      </c>
      <c r="X4" s="159" t="s">
        <v>403</v>
      </c>
      <c r="Y4" s="274" t="s">
        <v>404</v>
      </c>
      <c r="Z4" s="159" t="s">
        <v>402</v>
      </c>
      <c r="AA4" s="159" t="s">
        <v>403</v>
      </c>
      <c r="AB4" s="274" t="s">
        <v>404</v>
      </c>
      <c r="AC4" s="146" t="s">
        <v>402</v>
      </c>
      <c r="AD4" s="159" t="s">
        <v>403</v>
      </c>
      <c r="AE4" s="278" t="s">
        <v>404</v>
      </c>
      <c r="AF4" s="282" t="s">
        <v>402</v>
      </c>
      <c r="AG4" s="283" t="s">
        <v>403</v>
      </c>
      <c r="AH4" s="284" t="s">
        <v>405</v>
      </c>
      <c r="AJ4" s="873"/>
      <c r="AK4" s="159" t="s">
        <v>402</v>
      </c>
      <c r="AL4" s="159" t="s">
        <v>403</v>
      </c>
      <c r="AM4" s="274" t="s">
        <v>404</v>
      </c>
      <c r="AN4" s="159" t="s">
        <v>402</v>
      </c>
      <c r="AO4" s="159" t="s">
        <v>403</v>
      </c>
      <c r="AP4" s="274" t="s">
        <v>404</v>
      </c>
      <c r="AQ4" s="146" t="s">
        <v>402</v>
      </c>
      <c r="AR4" s="159" t="s">
        <v>403</v>
      </c>
      <c r="AS4" s="278" t="s">
        <v>404</v>
      </c>
      <c r="AT4" s="285" t="s">
        <v>402</v>
      </c>
      <c r="AU4" s="286" t="s">
        <v>403</v>
      </c>
      <c r="AV4" s="287" t="s">
        <v>405</v>
      </c>
      <c r="AX4" s="873"/>
      <c r="AY4" s="159" t="s">
        <v>402</v>
      </c>
      <c r="AZ4" s="159" t="s">
        <v>403</v>
      </c>
      <c r="BA4" s="274" t="s">
        <v>404</v>
      </c>
      <c r="BB4" s="159" t="s">
        <v>402</v>
      </c>
      <c r="BC4" s="159" t="s">
        <v>403</v>
      </c>
      <c r="BD4" s="274" t="s">
        <v>404</v>
      </c>
      <c r="BE4" s="146" t="s">
        <v>402</v>
      </c>
      <c r="BF4" s="159" t="s">
        <v>403</v>
      </c>
      <c r="BG4" s="278" t="s">
        <v>404</v>
      </c>
      <c r="BH4" s="146" t="s">
        <v>402</v>
      </c>
      <c r="BI4" s="159" t="s">
        <v>403</v>
      </c>
      <c r="BJ4" s="278" t="s">
        <v>404</v>
      </c>
      <c r="BK4" s="434" t="s">
        <v>402</v>
      </c>
      <c r="BL4" s="435" t="s">
        <v>403</v>
      </c>
      <c r="BM4" s="436" t="s">
        <v>404</v>
      </c>
      <c r="BO4" s="873"/>
      <c r="BP4" s="159" t="s">
        <v>402</v>
      </c>
      <c r="BQ4" s="159" t="s">
        <v>403</v>
      </c>
      <c r="BR4" s="274" t="s">
        <v>153</v>
      </c>
      <c r="BS4" s="159" t="s">
        <v>402</v>
      </c>
      <c r="BT4" s="159" t="s">
        <v>403</v>
      </c>
      <c r="BU4" s="274" t="s">
        <v>153</v>
      </c>
      <c r="BV4" s="476" t="s">
        <v>402</v>
      </c>
      <c r="BW4" s="477" t="s">
        <v>403</v>
      </c>
      <c r="BX4" s="478" t="s">
        <v>153</v>
      </c>
      <c r="BY4" s="146" t="s">
        <v>402</v>
      </c>
      <c r="BZ4" s="159" t="s">
        <v>403</v>
      </c>
      <c r="CA4" s="278" t="s">
        <v>153</v>
      </c>
      <c r="CB4" s="476" t="s">
        <v>402</v>
      </c>
      <c r="CC4" s="477" t="s">
        <v>403</v>
      </c>
      <c r="CD4" s="495" t="s">
        <v>153</v>
      </c>
      <c r="CF4" s="873"/>
      <c r="CG4" s="435" t="s">
        <v>402</v>
      </c>
      <c r="CH4" s="435" t="s">
        <v>403</v>
      </c>
      <c r="CI4" s="814" t="s">
        <v>153</v>
      </c>
      <c r="CJ4" s="159" t="s">
        <v>402</v>
      </c>
      <c r="CK4" s="159" t="s">
        <v>403</v>
      </c>
      <c r="CL4" s="274" t="s">
        <v>153</v>
      </c>
      <c r="CM4" s="800" t="s">
        <v>402</v>
      </c>
      <c r="CN4" s="801" t="s">
        <v>403</v>
      </c>
      <c r="CO4" s="55" t="s">
        <v>153</v>
      </c>
      <c r="CP4" s="146" t="s">
        <v>402</v>
      </c>
      <c r="CQ4" s="159" t="s">
        <v>403</v>
      </c>
      <c r="CR4" s="274" t="s">
        <v>153</v>
      </c>
      <c r="CT4" s="873"/>
      <c r="CU4" s="159" t="s">
        <v>402</v>
      </c>
      <c r="CV4" s="159" t="s">
        <v>403</v>
      </c>
      <c r="CW4" s="274" t="s">
        <v>153</v>
      </c>
      <c r="CX4" s="159" t="s">
        <v>402</v>
      </c>
      <c r="CY4" s="159" t="s">
        <v>403</v>
      </c>
      <c r="CZ4" s="274" t="s">
        <v>153</v>
      </c>
      <c r="DA4" s="821" t="s">
        <v>402</v>
      </c>
      <c r="DB4" s="822" t="s">
        <v>403</v>
      </c>
      <c r="DC4" s="823" t="s">
        <v>153</v>
      </c>
      <c r="DD4" s="146" t="s">
        <v>402</v>
      </c>
      <c r="DE4" s="159" t="s">
        <v>403</v>
      </c>
      <c r="DF4" s="278" t="s">
        <v>153</v>
      </c>
      <c r="DG4" s="800" t="s">
        <v>402</v>
      </c>
      <c r="DH4" s="801" t="s">
        <v>403</v>
      </c>
      <c r="DI4" s="820" t="s">
        <v>153</v>
      </c>
      <c r="DK4" s="873"/>
      <c r="DL4" s="159" t="s">
        <v>402</v>
      </c>
      <c r="DM4" s="159" t="s">
        <v>403</v>
      </c>
      <c r="DN4" s="274" t="s">
        <v>153</v>
      </c>
      <c r="DO4" s="159" t="s">
        <v>402</v>
      </c>
      <c r="DP4" s="159" t="s">
        <v>403</v>
      </c>
      <c r="DQ4" s="274" t="s">
        <v>153</v>
      </c>
      <c r="DR4" s="557" t="s">
        <v>402</v>
      </c>
      <c r="DS4" s="558" t="s">
        <v>403</v>
      </c>
      <c r="DT4" s="559" t="s">
        <v>153</v>
      </c>
      <c r="DU4" s="146" t="s">
        <v>402</v>
      </c>
      <c r="DV4" s="159" t="s">
        <v>403</v>
      </c>
      <c r="DW4" s="555" t="s">
        <v>153</v>
      </c>
    </row>
    <row r="5" spans="1:127">
      <c r="A5" s="288" t="s">
        <v>406</v>
      </c>
      <c r="B5" s="273"/>
      <c r="C5" s="289">
        <v>0.88</v>
      </c>
      <c r="D5" s="289">
        <v>0.05</v>
      </c>
      <c r="E5" s="290">
        <f t="shared" ref="E5:E78" si="0">D5-C5</f>
        <v>-0.83</v>
      </c>
      <c r="F5" s="291">
        <v>2</v>
      </c>
      <c r="G5" s="292">
        <v>0.71</v>
      </c>
      <c r="H5" s="292">
        <f t="shared" ref="H5:H42" si="1">G5-C5</f>
        <v>-0.17000000000000004</v>
      </c>
      <c r="I5" s="293">
        <v>1</v>
      </c>
      <c r="K5" s="289" t="s">
        <v>407</v>
      </c>
      <c r="L5" s="294" t="s">
        <v>407</v>
      </c>
      <c r="M5" s="295" t="s">
        <v>407</v>
      </c>
      <c r="N5" s="295" t="s">
        <v>407</v>
      </c>
      <c r="O5" s="294" t="s">
        <v>407</v>
      </c>
      <c r="P5" s="295" t="s">
        <v>407</v>
      </c>
      <c r="Q5" s="296" t="s">
        <v>407</v>
      </c>
      <c r="R5" s="297" t="s">
        <v>407</v>
      </c>
      <c r="S5" s="298" t="s">
        <v>407</v>
      </c>
      <c r="T5" s="299" t="s">
        <v>407</v>
      </c>
      <c r="V5" s="294" t="s">
        <v>407</v>
      </c>
      <c r="W5" s="294" t="s">
        <v>269</v>
      </c>
      <c r="X5" s="295" t="s">
        <v>269</v>
      </c>
      <c r="Y5" s="295" t="s">
        <v>269</v>
      </c>
      <c r="Z5" s="294" t="s">
        <v>269</v>
      </c>
      <c r="AA5" s="295" t="s">
        <v>269</v>
      </c>
      <c r="AB5" s="295" t="s">
        <v>269</v>
      </c>
      <c r="AC5" s="294" t="s">
        <v>269</v>
      </c>
      <c r="AD5" s="295" t="s">
        <v>269</v>
      </c>
      <c r="AE5" s="296" t="s">
        <v>269</v>
      </c>
      <c r="AF5" s="300" t="s">
        <v>269</v>
      </c>
      <c r="AG5" s="301" t="s">
        <v>269</v>
      </c>
      <c r="AH5" s="302" t="s">
        <v>269</v>
      </c>
      <c r="AJ5" s="294" t="s">
        <v>407</v>
      </c>
      <c r="AK5" s="294" t="s">
        <v>269</v>
      </c>
      <c r="AL5" s="295" t="s">
        <v>269</v>
      </c>
      <c r="AM5" s="295" t="s">
        <v>269</v>
      </c>
      <c r="AN5" s="294" t="s">
        <v>269</v>
      </c>
      <c r="AO5" s="295" t="s">
        <v>269</v>
      </c>
      <c r="AP5" s="295" t="s">
        <v>269</v>
      </c>
      <c r="AQ5" s="294" t="s">
        <v>269</v>
      </c>
      <c r="AR5" s="295" t="s">
        <v>269</v>
      </c>
      <c r="AS5" s="296" t="s">
        <v>269</v>
      </c>
      <c r="AT5" s="303" t="s">
        <v>269</v>
      </c>
      <c r="AU5" s="304" t="s">
        <v>269</v>
      </c>
      <c r="AV5" s="305" t="s">
        <v>269</v>
      </c>
      <c r="AX5" s="294" t="s">
        <v>407</v>
      </c>
      <c r="AY5" s="294" t="s">
        <v>269</v>
      </c>
      <c r="AZ5" s="295" t="s">
        <v>269</v>
      </c>
      <c r="BA5" s="295" t="s">
        <v>269</v>
      </c>
      <c r="BB5" s="294" t="s">
        <v>269</v>
      </c>
      <c r="BC5" s="295" t="s">
        <v>269</v>
      </c>
      <c r="BD5" s="295" t="s">
        <v>269</v>
      </c>
      <c r="BE5" s="294" t="s">
        <v>269</v>
      </c>
      <c r="BF5" s="295" t="s">
        <v>269</v>
      </c>
      <c r="BG5" s="296" t="s">
        <v>269</v>
      </c>
      <c r="BH5" s="294" t="s">
        <v>269</v>
      </c>
      <c r="BI5" s="295" t="s">
        <v>269</v>
      </c>
      <c r="BJ5" s="296" t="s">
        <v>269</v>
      </c>
      <c r="BK5" s="437" t="s">
        <v>269</v>
      </c>
      <c r="BL5" s="438" t="s">
        <v>269</v>
      </c>
      <c r="BM5" s="439" t="s">
        <v>269</v>
      </c>
      <c r="BO5" s="294" t="s">
        <v>238</v>
      </c>
      <c r="BP5" s="294" t="s">
        <v>269</v>
      </c>
      <c r="BQ5" s="295" t="s">
        <v>269</v>
      </c>
      <c r="BR5" s="295" t="s">
        <v>269</v>
      </c>
      <c r="BS5" s="294" t="s">
        <v>269</v>
      </c>
      <c r="BT5" s="295" t="s">
        <v>269</v>
      </c>
      <c r="BU5" s="295" t="s">
        <v>269</v>
      </c>
      <c r="BV5" s="479" t="s">
        <v>269</v>
      </c>
      <c r="BW5" s="480" t="s">
        <v>269</v>
      </c>
      <c r="BX5" s="481" t="s">
        <v>269</v>
      </c>
      <c r="BY5" s="294" t="s">
        <v>269</v>
      </c>
      <c r="BZ5" s="295" t="s">
        <v>269</v>
      </c>
      <c r="CA5" s="296" t="s">
        <v>269</v>
      </c>
      <c r="CB5" s="479" t="s">
        <v>269</v>
      </c>
      <c r="CC5" s="480" t="s">
        <v>269</v>
      </c>
      <c r="CD5" s="481" t="s">
        <v>269</v>
      </c>
      <c r="CF5" s="294" t="s">
        <v>238</v>
      </c>
      <c r="CG5" s="437" t="s">
        <v>269</v>
      </c>
      <c r="CH5" s="438" t="s">
        <v>269</v>
      </c>
      <c r="CI5" s="438" t="s">
        <v>269</v>
      </c>
      <c r="CJ5" s="294" t="s">
        <v>269</v>
      </c>
      <c r="CK5" s="295" t="s">
        <v>269</v>
      </c>
      <c r="CL5" s="295" t="s">
        <v>269</v>
      </c>
      <c r="CM5" s="802" t="s">
        <v>269</v>
      </c>
      <c r="CN5" s="803" t="s">
        <v>269</v>
      </c>
      <c r="CO5" s="804" t="s">
        <v>269</v>
      </c>
      <c r="CP5" s="294" t="s">
        <v>269</v>
      </c>
      <c r="CQ5" s="295" t="s">
        <v>269</v>
      </c>
      <c r="CR5" s="296" t="s">
        <v>269</v>
      </c>
      <c r="CT5" s="294" t="s">
        <v>238</v>
      </c>
      <c r="CU5" s="294" t="s">
        <v>269</v>
      </c>
      <c r="CV5" s="295" t="s">
        <v>269</v>
      </c>
      <c r="CW5" s="295" t="s">
        <v>269</v>
      </c>
      <c r="CX5" s="294" t="s">
        <v>269</v>
      </c>
      <c r="CY5" s="295" t="s">
        <v>269</v>
      </c>
      <c r="CZ5" s="295" t="s">
        <v>269</v>
      </c>
      <c r="DA5" s="824" t="s">
        <v>269</v>
      </c>
      <c r="DB5" s="825" t="s">
        <v>269</v>
      </c>
      <c r="DC5" s="826" t="s">
        <v>269</v>
      </c>
      <c r="DD5" s="294" t="s">
        <v>269</v>
      </c>
      <c r="DE5" s="295" t="s">
        <v>269</v>
      </c>
      <c r="DF5" s="296" t="s">
        <v>269</v>
      </c>
      <c r="DG5" s="802" t="s">
        <v>269</v>
      </c>
      <c r="DH5" s="803" t="s">
        <v>269</v>
      </c>
      <c r="DI5" s="804" t="s">
        <v>269</v>
      </c>
      <c r="DK5" s="294" t="s">
        <v>238</v>
      </c>
      <c r="DL5" s="294" t="s">
        <v>269</v>
      </c>
      <c r="DM5" s="295" t="s">
        <v>269</v>
      </c>
      <c r="DN5" s="295" t="s">
        <v>269</v>
      </c>
      <c r="DO5" s="294" t="s">
        <v>269</v>
      </c>
      <c r="DP5" s="295" t="s">
        <v>269</v>
      </c>
      <c r="DQ5" s="295" t="s">
        <v>269</v>
      </c>
      <c r="DR5" s="560" t="s">
        <v>269</v>
      </c>
      <c r="DS5" s="561" t="s">
        <v>269</v>
      </c>
      <c r="DT5" s="562" t="s">
        <v>269</v>
      </c>
      <c r="DU5" s="294" t="s">
        <v>269</v>
      </c>
      <c r="DV5" s="295" t="s">
        <v>269</v>
      </c>
      <c r="DW5" s="296" t="s">
        <v>269</v>
      </c>
    </row>
    <row r="6" spans="1:127">
      <c r="A6" s="306" t="s">
        <v>408</v>
      </c>
      <c r="B6" s="273"/>
      <c r="C6" s="307">
        <v>6.62</v>
      </c>
      <c r="D6" s="307">
        <v>5.78</v>
      </c>
      <c r="E6" s="308">
        <f t="shared" si="0"/>
        <v>-0.83999999999999986</v>
      </c>
      <c r="F6" s="309">
        <v>2</v>
      </c>
      <c r="G6" s="310">
        <v>6.69</v>
      </c>
      <c r="H6" s="310">
        <f t="shared" si="1"/>
        <v>7.0000000000000284E-2</v>
      </c>
      <c r="I6" s="311">
        <v>1</v>
      </c>
      <c r="K6" s="307" t="s">
        <v>407</v>
      </c>
      <c r="L6" s="307" t="s">
        <v>407</v>
      </c>
      <c r="M6" s="308" t="s">
        <v>407</v>
      </c>
      <c r="N6" s="308" t="s">
        <v>407</v>
      </c>
      <c r="O6" s="307" t="s">
        <v>407</v>
      </c>
      <c r="P6" s="308" t="s">
        <v>407</v>
      </c>
      <c r="Q6" s="309" t="s">
        <v>407</v>
      </c>
      <c r="R6" s="312" t="s">
        <v>407</v>
      </c>
      <c r="S6" s="313" t="s">
        <v>407</v>
      </c>
      <c r="T6" s="314" t="s">
        <v>407</v>
      </c>
      <c r="V6" s="307" t="s">
        <v>407</v>
      </c>
      <c r="W6" s="307" t="s">
        <v>269</v>
      </c>
      <c r="X6" s="308" t="s">
        <v>269</v>
      </c>
      <c r="Y6" s="308" t="s">
        <v>269</v>
      </c>
      <c r="Z6" s="307" t="s">
        <v>269</v>
      </c>
      <c r="AA6" s="308" t="s">
        <v>269</v>
      </c>
      <c r="AB6" s="308" t="s">
        <v>269</v>
      </c>
      <c r="AC6" s="307" t="s">
        <v>269</v>
      </c>
      <c r="AD6" s="308" t="s">
        <v>269</v>
      </c>
      <c r="AE6" s="309" t="s">
        <v>269</v>
      </c>
      <c r="AF6" s="315" t="s">
        <v>269</v>
      </c>
      <c r="AG6" s="316" t="s">
        <v>269</v>
      </c>
      <c r="AH6" s="317" t="s">
        <v>269</v>
      </c>
      <c r="AJ6" s="307" t="s">
        <v>407</v>
      </c>
      <c r="AK6" s="307" t="s">
        <v>269</v>
      </c>
      <c r="AL6" s="308" t="s">
        <v>269</v>
      </c>
      <c r="AM6" s="308" t="s">
        <v>269</v>
      </c>
      <c r="AN6" s="307" t="s">
        <v>269</v>
      </c>
      <c r="AO6" s="308" t="s">
        <v>269</v>
      </c>
      <c r="AP6" s="308" t="s">
        <v>269</v>
      </c>
      <c r="AQ6" s="307" t="s">
        <v>269</v>
      </c>
      <c r="AR6" s="308" t="s">
        <v>269</v>
      </c>
      <c r="AS6" s="309" t="s">
        <v>269</v>
      </c>
      <c r="AT6" s="318" t="s">
        <v>269</v>
      </c>
      <c r="AU6" s="319" t="s">
        <v>269</v>
      </c>
      <c r="AV6" s="320" t="s">
        <v>269</v>
      </c>
      <c r="AX6" s="307" t="s">
        <v>407</v>
      </c>
      <c r="AY6" s="307" t="s">
        <v>269</v>
      </c>
      <c r="AZ6" s="308" t="s">
        <v>269</v>
      </c>
      <c r="BA6" s="308" t="s">
        <v>269</v>
      </c>
      <c r="BB6" s="307" t="s">
        <v>269</v>
      </c>
      <c r="BC6" s="308" t="s">
        <v>269</v>
      </c>
      <c r="BD6" s="308" t="s">
        <v>269</v>
      </c>
      <c r="BE6" s="307" t="s">
        <v>269</v>
      </c>
      <c r="BF6" s="308" t="s">
        <v>269</v>
      </c>
      <c r="BG6" s="309" t="s">
        <v>269</v>
      </c>
      <c r="BH6" s="307" t="s">
        <v>269</v>
      </c>
      <c r="BI6" s="308" t="s">
        <v>269</v>
      </c>
      <c r="BJ6" s="309" t="s">
        <v>269</v>
      </c>
      <c r="BK6" s="440" t="s">
        <v>269</v>
      </c>
      <c r="BL6" s="441" t="s">
        <v>269</v>
      </c>
      <c r="BM6" s="442" t="s">
        <v>269</v>
      </c>
      <c r="BO6" s="307" t="s">
        <v>238</v>
      </c>
      <c r="BP6" s="307" t="s">
        <v>269</v>
      </c>
      <c r="BQ6" s="308" t="s">
        <v>269</v>
      </c>
      <c r="BR6" s="308" t="s">
        <v>269</v>
      </c>
      <c r="BS6" s="307" t="s">
        <v>269</v>
      </c>
      <c r="BT6" s="308" t="s">
        <v>269</v>
      </c>
      <c r="BU6" s="308" t="s">
        <v>269</v>
      </c>
      <c r="BV6" s="482" t="s">
        <v>269</v>
      </c>
      <c r="BW6" s="483" t="s">
        <v>269</v>
      </c>
      <c r="BX6" s="484" t="s">
        <v>269</v>
      </c>
      <c r="BY6" s="307" t="s">
        <v>269</v>
      </c>
      <c r="BZ6" s="308" t="s">
        <v>269</v>
      </c>
      <c r="CA6" s="309" t="s">
        <v>269</v>
      </c>
      <c r="CB6" s="482" t="s">
        <v>269</v>
      </c>
      <c r="CC6" s="483" t="s">
        <v>269</v>
      </c>
      <c r="CD6" s="484" t="s">
        <v>269</v>
      </c>
      <c r="CF6" s="307" t="s">
        <v>238</v>
      </c>
      <c r="CG6" s="440" t="s">
        <v>269</v>
      </c>
      <c r="CH6" s="441" t="s">
        <v>269</v>
      </c>
      <c r="CI6" s="441" t="s">
        <v>269</v>
      </c>
      <c r="CJ6" s="307" t="s">
        <v>269</v>
      </c>
      <c r="CK6" s="308" t="s">
        <v>269</v>
      </c>
      <c r="CL6" s="308" t="s">
        <v>269</v>
      </c>
      <c r="CM6" s="92" t="s">
        <v>269</v>
      </c>
      <c r="CN6" s="93" t="s">
        <v>269</v>
      </c>
      <c r="CO6" s="805" t="s">
        <v>269</v>
      </c>
      <c r="CP6" s="307" t="s">
        <v>269</v>
      </c>
      <c r="CQ6" s="308" t="s">
        <v>269</v>
      </c>
      <c r="CR6" s="309" t="s">
        <v>269</v>
      </c>
      <c r="CT6" s="307" t="s">
        <v>238</v>
      </c>
      <c r="CU6" s="307" t="s">
        <v>269</v>
      </c>
      <c r="CV6" s="308" t="s">
        <v>269</v>
      </c>
      <c r="CW6" s="308" t="s">
        <v>269</v>
      </c>
      <c r="CX6" s="307" t="s">
        <v>269</v>
      </c>
      <c r="CY6" s="308" t="s">
        <v>269</v>
      </c>
      <c r="CZ6" s="308" t="s">
        <v>269</v>
      </c>
      <c r="DA6" s="827" t="s">
        <v>269</v>
      </c>
      <c r="DB6" s="828" t="s">
        <v>269</v>
      </c>
      <c r="DC6" s="829" t="s">
        <v>269</v>
      </c>
      <c r="DD6" s="307" t="s">
        <v>269</v>
      </c>
      <c r="DE6" s="308" t="s">
        <v>269</v>
      </c>
      <c r="DF6" s="309" t="s">
        <v>269</v>
      </c>
      <c r="DG6" s="92" t="s">
        <v>269</v>
      </c>
      <c r="DH6" s="93" t="s">
        <v>269</v>
      </c>
      <c r="DI6" s="805" t="s">
        <v>269</v>
      </c>
      <c r="DK6" s="307" t="s">
        <v>238</v>
      </c>
      <c r="DL6" s="307" t="s">
        <v>269</v>
      </c>
      <c r="DM6" s="308" t="s">
        <v>269</v>
      </c>
      <c r="DN6" s="308" t="s">
        <v>269</v>
      </c>
      <c r="DO6" s="307" t="s">
        <v>269</v>
      </c>
      <c r="DP6" s="308" t="s">
        <v>269</v>
      </c>
      <c r="DQ6" s="308" t="s">
        <v>269</v>
      </c>
      <c r="DR6" s="563" t="s">
        <v>269</v>
      </c>
      <c r="DS6" s="564" t="s">
        <v>269</v>
      </c>
      <c r="DT6" s="565" t="s">
        <v>269</v>
      </c>
      <c r="DU6" s="307" t="s">
        <v>269</v>
      </c>
      <c r="DV6" s="308" t="s">
        <v>269</v>
      </c>
      <c r="DW6" s="309" t="s">
        <v>269</v>
      </c>
    </row>
    <row r="7" spans="1:127">
      <c r="A7" s="306" t="s">
        <v>409</v>
      </c>
      <c r="B7" s="273"/>
      <c r="C7" s="307">
        <v>4.25</v>
      </c>
      <c r="D7" s="321">
        <v>3.65</v>
      </c>
      <c r="E7" s="250">
        <f t="shared" si="0"/>
        <v>-0.60000000000000009</v>
      </c>
      <c r="F7" s="322">
        <v>2</v>
      </c>
      <c r="G7" s="323">
        <v>4.21</v>
      </c>
      <c r="H7" s="323">
        <f t="shared" si="1"/>
        <v>-4.0000000000000036E-2</v>
      </c>
      <c r="I7" s="324">
        <v>1</v>
      </c>
      <c r="K7" s="307">
        <v>-0.28000000000000003</v>
      </c>
      <c r="L7" s="321">
        <v>-0.36</v>
      </c>
      <c r="M7" s="250">
        <f t="shared" ref="M7:M52" si="2">L7-K7</f>
        <v>-7.999999999999996E-2</v>
      </c>
      <c r="N7" s="250">
        <v>3</v>
      </c>
      <c r="O7" s="321">
        <v>-0.09</v>
      </c>
      <c r="P7" s="250">
        <f t="shared" ref="P7:P52" si="3">O7-K7</f>
        <v>0.19000000000000003</v>
      </c>
      <c r="Q7" s="322">
        <v>1</v>
      </c>
      <c r="R7" s="325">
        <v>-0.3</v>
      </c>
      <c r="S7" s="326">
        <f t="shared" ref="S7:S46" si="4">R7-K7</f>
        <v>-1.9999999999999962E-2</v>
      </c>
      <c r="T7" s="327">
        <v>2</v>
      </c>
      <c r="V7" s="321" t="s">
        <v>407</v>
      </c>
      <c r="W7" s="321" t="s">
        <v>269</v>
      </c>
      <c r="X7" s="250" t="s">
        <v>269</v>
      </c>
      <c r="Y7" s="250" t="s">
        <v>269</v>
      </c>
      <c r="Z7" s="321" t="s">
        <v>269</v>
      </c>
      <c r="AA7" s="250" t="s">
        <v>269</v>
      </c>
      <c r="AB7" s="250" t="s">
        <v>269</v>
      </c>
      <c r="AC7" s="321" t="s">
        <v>269</v>
      </c>
      <c r="AD7" s="250" t="s">
        <v>269</v>
      </c>
      <c r="AE7" s="322" t="s">
        <v>269</v>
      </c>
      <c r="AF7" s="328" t="s">
        <v>269</v>
      </c>
      <c r="AG7" s="329" t="s">
        <v>269</v>
      </c>
      <c r="AH7" s="330" t="s">
        <v>269</v>
      </c>
      <c r="AJ7" s="321" t="s">
        <v>407</v>
      </c>
      <c r="AK7" s="321" t="s">
        <v>269</v>
      </c>
      <c r="AL7" s="250" t="s">
        <v>269</v>
      </c>
      <c r="AM7" s="250" t="s">
        <v>269</v>
      </c>
      <c r="AN7" s="321" t="s">
        <v>269</v>
      </c>
      <c r="AO7" s="250" t="s">
        <v>269</v>
      </c>
      <c r="AP7" s="250" t="s">
        <v>269</v>
      </c>
      <c r="AQ7" s="321" t="s">
        <v>269</v>
      </c>
      <c r="AR7" s="250" t="s">
        <v>269</v>
      </c>
      <c r="AS7" s="322" t="s">
        <v>269</v>
      </c>
      <c r="AT7" s="331" t="s">
        <v>269</v>
      </c>
      <c r="AU7" s="332" t="s">
        <v>269</v>
      </c>
      <c r="AV7" s="333" t="s">
        <v>269</v>
      </c>
      <c r="AX7" s="321" t="s">
        <v>407</v>
      </c>
      <c r="AY7" s="321" t="s">
        <v>269</v>
      </c>
      <c r="AZ7" s="250" t="s">
        <v>269</v>
      </c>
      <c r="BA7" s="250" t="s">
        <v>269</v>
      </c>
      <c r="BB7" s="321" t="s">
        <v>269</v>
      </c>
      <c r="BC7" s="250" t="s">
        <v>269</v>
      </c>
      <c r="BD7" s="250" t="s">
        <v>269</v>
      </c>
      <c r="BE7" s="321" t="s">
        <v>269</v>
      </c>
      <c r="BF7" s="250" t="s">
        <v>269</v>
      </c>
      <c r="BG7" s="322" t="s">
        <v>269</v>
      </c>
      <c r="BH7" s="321" t="s">
        <v>269</v>
      </c>
      <c r="BI7" s="250" t="s">
        <v>269</v>
      </c>
      <c r="BJ7" s="322" t="s">
        <v>269</v>
      </c>
      <c r="BK7" s="443" t="s">
        <v>269</v>
      </c>
      <c r="BL7" s="444" t="s">
        <v>269</v>
      </c>
      <c r="BM7" s="445" t="s">
        <v>269</v>
      </c>
      <c r="BO7" s="321" t="s">
        <v>238</v>
      </c>
      <c r="BP7" s="321" t="s">
        <v>269</v>
      </c>
      <c r="BQ7" s="250" t="s">
        <v>269</v>
      </c>
      <c r="BR7" s="250" t="s">
        <v>269</v>
      </c>
      <c r="BS7" s="321" t="s">
        <v>269</v>
      </c>
      <c r="BT7" s="250" t="s">
        <v>269</v>
      </c>
      <c r="BU7" s="250" t="s">
        <v>269</v>
      </c>
      <c r="BV7" s="485" t="s">
        <v>269</v>
      </c>
      <c r="BW7" s="486" t="s">
        <v>269</v>
      </c>
      <c r="BX7" s="487" t="s">
        <v>269</v>
      </c>
      <c r="BY7" s="321" t="s">
        <v>269</v>
      </c>
      <c r="BZ7" s="250" t="s">
        <v>269</v>
      </c>
      <c r="CA7" s="322" t="s">
        <v>269</v>
      </c>
      <c r="CB7" s="485" t="s">
        <v>269</v>
      </c>
      <c r="CC7" s="486" t="s">
        <v>269</v>
      </c>
      <c r="CD7" s="487" t="s">
        <v>269</v>
      </c>
      <c r="CF7" s="321" t="s">
        <v>238</v>
      </c>
      <c r="CG7" s="443" t="s">
        <v>269</v>
      </c>
      <c r="CH7" s="444" t="s">
        <v>269</v>
      </c>
      <c r="CI7" s="444" t="s">
        <v>269</v>
      </c>
      <c r="CJ7" s="321" t="s">
        <v>269</v>
      </c>
      <c r="CK7" s="250" t="s">
        <v>269</v>
      </c>
      <c r="CL7" s="250" t="s">
        <v>269</v>
      </c>
      <c r="CM7" s="53" t="s">
        <v>269</v>
      </c>
      <c r="CN7" s="42" t="s">
        <v>269</v>
      </c>
      <c r="CO7" s="806" t="s">
        <v>269</v>
      </c>
      <c r="CP7" s="321" t="s">
        <v>269</v>
      </c>
      <c r="CQ7" s="250" t="s">
        <v>269</v>
      </c>
      <c r="CR7" s="322" t="s">
        <v>269</v>
      </c>
      <c r="CT7" s="321" t="s">
        <v>238</v>
      </c>
      <c r="CU7" s="321" t="s">
        <v>269</v>
      </c>
      <c r="CV7" s="250" t="s">
        <v>269</v>
      </c>
      <c r="CW7" s="250" t="s">
        <v>269</v>
      </c>
      <c r="CX7" s="321" t="s">
        <v>269</v>
      </c>
      <c r="CY7" s="250" t="s">
        <v>269</v>
      </c>
      <c r="CZ7" s="250" t="s">
        <v>269</v>
      </c>
      <c r="DA7" s="830" t="s">
        <v>269</v>
      </c>
      <c r="DB7" s="831" t="s">
        <v>269</v>
      </c>
      <c r="DC7" s="832" t="s">
        <v>269</v>
      </c>
      <c r="DD7" s="321" t="s">
        <v>269</v>
      </c>
      <c r="DE7" s="250" t="s">
        <v>269</v>
      </c>
      <c r="DF7" s="322" t="s">
        <v>269</v>
      </c>
      <c r="DG7" s="53" t="s">
        <v>269</v>
      </c>
      <c r="DH7" s="42" t="s">
        <v>269</v>
      </c>
      <c r="DI7" s="806" t="s">
        <v>269</v>
      </c>
      <c r="DK7" s="321" t="s">
        <v>238</v>
      </c>
      <c r="DL7" s="321" t="s">
        <v>269</v>
      </c>
      <c r="DM7" s="250" t="s">
        <v>269</v>
      </c>
      <c r="DN7" s="250" t="s">
        <v>269</v>
      </c>
      <c r="DO7" s="321" t="s">
        <v>269</v>
      </c>
      <c r="DP7" s="250" t="s">
        <v>269</v>
      </c>
      <c r="DQ7" s="250" t="s">
        <v>269</v>
      </c>
      <c r="DR7" s="566" t="s">
        <v>269</v>
      </c>
      <c r="DS7" s="567" t="s">
        <v>269</v>
      </c>
      <c r="DT7" s="568" t="s">
        <v>269</v>
      </c>
      <c r="DU7" s="321" t="s">
        <v>269</v>
      </c>
      <c r="DV7" s="250" t="s">
        <v>269</v>
      </c>
      <c r="DW7" s="322" t="s">
        <v>269</v>
      </c>
    </row>
    <row r="8" spans="1:127">
      <c r="A8" s="306" t="s">
        <v>410</v>
      </c>
      <c r="B8" s="273"/>
      <c r="C8" s="334">
        <v>5.0999999999999996</v>
      </c>
      <c r="D8" s="307">
        <v>4.8899999999999997</v>
      </c>
      <c r="E8" s="308">
        <f t="shared" si="0"/>
        <v>-0.20999999999999996</v>
      </c>
      <c r="F8" s="309">
        <v>2</v>
      </c>
      <c r="G8" s="310">
        <v>5.1100000000000003</v>
      </c>
      <c r="H8" s="310">
        <f t="shared" si="1"/>
        <v>1.0000000000000675E-2</v>
      </c>
      <c r="I8" s="311">
        <v>1</v>
      </c>
      <c r="K8" s="307">
        <v>-0.72</v>
      </c>
      <c r="L8" s="307">
        <v>-0.87</v>
      </c>
      <c r="M8" s="308">
        <f t="shared" si="2"/>
        <v>-0.15000000000000002</v>
      </c>
      <c r="N8" s="308">
        <v>2</v>
      </c>
      <c r="O8" s="307">
        <v>-0.85</v>
      </c>
      <c r="P8" s="308">
        <f t="shared" si="3"/>
        <v>-0.13</v>
      </c>
      <c r="Q8" s="309">
        <v>1</v>
      </c>
      <c r="R8" s="312">
        <v>-1.0900000000000001</v>
      </c>
      <c r="S8" s="335">
        <f t="shared" si="4"/>
        <v>-0.37000000000000011</v>
      </c>
      <c r="T8" s="314">
        <v>3</v>
      </c>
      <c r="V8" s="307" t="s">
        <v>407</v>
      </c>
      <c r="W8" s="307" t="s">
        <v>269</v>
      </c>
      <c r="X8" s="308" t="s">
        <v>269</v>
      </c>
      <c r="Y8" s="308" t="s">
        <v>269</v>
      </c>
      <c r="Z8" s="307" t="s">
        <v>269</v>
      </c>
      <c r="AA8" s="308" t="s">
        <v>269</v>
      </c>
      <c r="AB8" s="308" t="s">
        <v>269</v>
      </c>
      <c r="AC8" s="307" t="s">
        <v>269</v>
      </c>
      <c r="AD8" s="308" t="s">
        <v>269</v>
      </c>
      <c r="AE8" s="309" t="s">
        <v>269</v>
      </c>
      <c r="AF8" s="315" t="s">
        <v>269</v>
      </c>
      <c r="AG8" s="336" t="s">
        <v>269</v>
      </c>
      <c r="AH8" s="317" t="s">
        <v>269</v>
      </c>
      <c r="AJ8" s="307" t="s">
        <v>407</v>
      </c>
      <c r="AK8" s="307" t="s">
        <v>269</v>
      </c>
      <c r="AL8" s="308" t="s">
        <v>269</v>
      </c>
      <c r="AM8" s="308" t="s">
        <v>269</v>
      </c>
      <c r="AN8" s="307" t="s">
        <v>269</v>
      </c>
      <c r="AO8" s="308" t="s">
        <v>269</v>
      </c>
      <c r="AP8" s="308" t="s">
        <v>269</v>
      </c>
      <c r="AQ8" s="307" t="s">
        <v>269</v>
      </c>
      <c r="AR8" s="308" t="s">
        <v>269</v>
      </c>
      <c r="AS8" s="309" t="s">
        <v>269</v>
      </c>
      <c r="AT8" s="318" t="s">
        <v>269</v>
      </c>
      <c r="AU8" s="337" t="s">
        <v>269</v>
      </c>
      <c r="AV8" s="320" t="s">
        <v>269</v>
      </c>
      <c r="AX8" s="307" t="s">
        <v>407</v>
      </c>
      <c r="AY8" s="307" t="s">
        <v>269</v>
      </c>
      <c r="AZ8" s="308" t="s">
        <v>269</v>
      </c>
      <c r="BA8" s="308" t="s">
        <v>269</v>
      </c>
      <c r="BB8" s="307" t="s">
        <v>269</v>
      </c>
      <c r="BC8" s="308" t="s">
        <v>269</v>
      </c>
      <c r="BD8" s="308" t="s">
        <v>269</v>
      </c>
      <c r="BE8" s="307" t="s">
        <v>269</v>
      </c>
      <c r="BF8" s="308" t="s">
        <v>269</v>
      </c>
      <c r="BG8" s="309" t="s">
        <v>269</v>
      </c>
      <c r="BH8" s="307" t="s">
        <v>269</v>
      </c>
      <c r="BI8" s="308" t="s">
        <v>269</v>
      </c>
      <c r="BJ8" s="309" t="s">
        <v>269</v>
      </c>
      <c r="BK8" s="440" t="s">
        <v>269</v>
      </c>
      <c r="BL8" s="441" t="s">
        <v>269</v>
      </c>
      <c r="BM8" s="442" t="s">
        <v>269</v>
      </c>
      <c r="BO8" s="307" t="s">
        <v>238</v>
      </c>
      <c r="BP8" s="307" t="s">
        <v>269</v>
      </c>
      <c r="BQ8" s="308" t="s">
        <v>269</v>
      </c>
      <c r="BR8" s="308" t="s">
        <v>269</v>
      </c>
      <c r="BS8" s="307" t="s">
        <v>269</v>
      </c>
      <c r="BT8" s="308" t="s">
        <v>269</v>
      </c>
      <c r="BU8" s="308" t="s">
        <v>269</v>
      </c>
      <c r="BV8" s="482" t="s">
        <v>269</v>
      </c>
      <c r="BW8" s="483" t="s">
        <v>269</v>
      </c>
      <c r="BX8" s="484" t="s">
        <v>269</v>
      </c>
      <c r="BY8" s="307" t="s">
        <v>269</v>
      </c>
      <c r="BZ8" s="308" t="s">
        <v>269</v>
      </c>
      <c r="CA8" s="309" t="s">
        <v>269</v>
      </c>
      <c r="CB8" s="482" t="s">
        <v>269</v>
      </c>
      <c r="CC8" s="483" t="s">
        <v>269</v>
      </c>
      <c r="CD8" s="484" t="s">
        <v>269</v>
      </c>
      <c r="CF8" s="307" t="s">
        <v>238</v>
      </c>
      <c r="CG8" s="440" t="s">
        <v>269</v>
      </c>
      <c r="CH8" s="441" t="s">
        <v>269</v>
      </c>
      <c r="CI8" s="441" t="s">
        <v>269</v>
      </c>
      <c r="CJ8" s="307" t="s">
        <v>269</v>
      </c>
      <c r="CK8" s="308" t="s">
        <v>269</v>
      </c>
      <c r="CL8" s="308" t="s">
        <v>269</v>
      </c>
      <c r="CM8" s="92" t="s">
        <v>269</v>
      </c>
      <c r="CN8" s="93" t="s">
        <v>269</v>
      </c>
      <c r="CO8" s="805" t="s">
        <v>269</v>
      </c>
      <c r="CP8" s="307" t="s">
        <v>269</v>
      </c>
      <c r="CQ8" s="308" t="s">
        <v>269</v>
      </c>
      <c r="CR8" s="309" t="s">
        <v>269</v>
      </c>
      <c r="CT8" s="307" t="s">
        <v>238</v>
      </c>
      <c r="CU8" s="307" t="s">
        <v>269</v>
      </c>
      <c r="CV8" s="308" t="s">
        <v>269</v>
      </c>
      <c r="CW8" s="308" t="s">
        <v>269</v>
      </c>
      <c r="CX8" s="307" t="s">
        <v>269</v>
      </c>
      <c r="CY8" s="308" t="s">
        <v>269</v>
      </c>
      <c r="CZ8" s="308" t="s">
        <v>269</v>
      </c>
      <c r="DA8" s="827" t="s">
        <v>269</v>
      </c>
      <c r="DB8" s="828" t="s">
        <v>269</v>
      </c>
      <c r="DC8" s="829" t="s">
        <v>269</v>
      </c>
      <c r="DD8" s="307" t="s">
        <v>269</v>
      </c>
      <c r="DE8" s="308" t="s">
        <v>269</v>
      </c>
      <c r="DF8" s="309" t="s">
        <v>269</v>
      </c>
      <c r="DG8" s="92" t="s">
        <v>269</v>
      </c>
      <c r="DH8" s="93" t="s">
        <v>269</v>
      </c>
      <c r="DI8" s="805" t="s">
        <v>269</v>
      </c>
      <c r="DK8" s="307" t="s">
        <v>238</v>
      </c>
      <c r="DL8" s="307" t="s">
        <v>269</v>
      </c>
      <c r="DM8" s="308" t="s">
        <v>269</v>
      </c>
      <c r="DN8" s="308" t="s">
        <v>269</v>
      </c>
      <c r="DO8" s="307" t="s">
        <v>269</v>
      </c>
      <c r="DP8" s="308" t="s">
        <v>269</v>
      </c>
      <c r="DQ8" s="308" t="s">
        <v>269</v>
      </c>
      <c r="DR8" s="563" t="s">
        <v>269</v>
      </c>
      <c r="DS8" s="564" t="s">
        <v>269</v>
      </c>
      <c r="DT8" s="565" t="s">
        <v>269</v>
      </c>
      <c r="DU8" s="307" t="s">
        <v>269</v>
      </c>
      <c r="DV8" s="308" t="s">
        <v>269</v>
      </c>
      <c r="DW8" s="309" t="s">
        <v>269</v>
      </c>
    </row>
    <row r="9" spans="1:127">
      <c r="A9" s="306" t="s">
        <v>411</v>
      </c>
      <c r="B9" s="273"/>
      <c r="C9" s="334">
        <v>0.6</v>
      </c>
      <c r="D9" s="321">
        <v>-1.23</v>
      </c>
      <c r="E9" s="250">
        <f t="shared" si="0"/>
        <v>-1.83</v>
      </c>
      <c r="F9" s="322">
        <v>2</v>
      </c>
      <c r="G9" s="323">
        <v>0.06</v>
      </c>
      <c r="H9" s="323">
        <f t="shared" si="1"/>
        <v>-0.54</v>
      </c>
      <c r="I9" s="324">
        <v>1</v>
      </c>
      <c r="K9" s="307">
        <v>-0.28999999999999998</v>
      </c>
      <c r="L9" s="321">
        <v>-0.95</v>
      </c>
      <c r="M9" s="250">
        <f t="shared" si="2"/>
        <v>-0.65999999999999992</v>
      </c>
      <c r="N9" s="250">
        <v>2</v>
      </c>
      <c r="O9" s="321">
        <v>-0.02</v>
      </c>
      <c r="P9" s="250">
        <f t="shared" si="3"/>
        <v>0.26999999999999996</v>
      </c>
      <c r="Q9" s="322">
        <v>1</v>
      </c>
      <c r="R9" s="338">
        <v>-1.05</v>
      </c>
      <c r="S9" s="326">
        <f t="shared" si="4"/>
        <v>-0.76</v>
      </c>
      <c r="T9" s="327">
        <v>3</v>
      </c>
      <c r="V9" s="321" t="s">
        <v>407</v>
      </c>
      <c r="W9" s="321" t="s">
        <v>269</v>
      </c>
      <c r="X9" s="250" t="s">
        <v>269</v>
      </c>
      <c r="Y9" s="250" t="s">
        <v>269</v>
      </c>
      <c r="Z9" s="321" t="s">
        <v>269</v>
      </c>
      <c r="AA9" s="250" t="s">
        <v>269</v>
      </c>
      <c r="AB9" s="250" t="s">
        <v>269</v>
      </c>
      <c r="AC9" s="321" t="s">
        <v>269</v>
      </c>
      <c r="AD9" s="250" t="s">
        <v>269</v>
      </c>
      <c r="AE9" s="322" t="s">
        <v>269</v>
      </c>
      <c r="AF9" s="339" t="s">
        <v>269</v>
      </c>
      <c r="AG9" s="329" t="s">
        <v>269</v>
      </c>
      <c r="AH9" s="330" t="s">
        <v>269</v>
      </c>
      <c r="AJ9" s="321" t="s">
        <v>407</v>
      </c>
      <c r="AK9" s="321" t="s">
        <v>269</v>
      </c>
      <c r="AL9" s="250" t="s">
        <v>269</v>
      </c>
      <c r="AM9" s="250" t="s">
        <v>269</v>
      </c>
      <c r="AN9" s="321" t="s">
        <v>269</v>
      </c>
      <c r="AO9" s="250" t="s">
        <v>269</v>
      </c>
      <c r="AP9" s="250" t="s">
        <v>269</v>
      </c>
      <c r="AQ9" s="321" t="s">
        <v>269</v>
      </c>
      <c r="AR9" s="250" t="s">
        <v>269</v>
      </c>
      <c r="AS9" s="322" t="s">
        <v>269</v>
      </c>
      <c r="AT9" s="340" t="s">
        <v>269</v>
      </c>
      <c r="AU9" s="332" t="s">
        <v>269</v>
      </c>
      <c r="AV9" s="333" t="s">
        <v>269</v>
      </c>
      <c r="AX9" s="321" t="s">
        <v>407</v>
      </c>
      <c r="AY9" s="321" t="s">
        <v>269</v>
      </c>
      <c r="AZ9" s="250" t="s">
        <v>269</v>
      </c>
      <c r="BA9" s="250" t="s">
        <v>269</v>
      </c>
      <c r="BB9" s="321" t="s">
        <v>269</v>
      </c>
      <c r="BC9" s="250" t="s">
        <v>269</v>
      </c>
      <c r="BD9" s="250" t="s">
        <v>269</v>
      </c>
      <c r="BE9" s="321" t="s">
        <v>269</v>
      </c>
      <c r="BF9" s="250" t="s">
        <v>269</v>
      </c>
      <c r="BG9" s="322" t="s">
        <v>269</v>
      </c>
      <c r="BH9" s="321" t="s">
        <v>269</v>
      </c>
      <c r="BI9" s="250" t="s">
        <v>269</v>
      </c>
      <c r="BJ9" s="322" t="s">
        <v>269</v>
      </c>
      <c r="BK9" s="443" t="s">
        <v>269</v>
      </c>
      <c r="BL9" s="444" t="s">
        <v>269</v>
      </c>
      <c r="BM9" s="445" t="s">
        <v>269</v>
      </c>
      <c r="BO9" s="321" t="s">
        <v>238</v>
      </c>
      <c r="BP9" s="321" t="s">
        <v>269</v>
      </c>
      <c r="BQ9" s="250" t="s">
        <v>269</v>
      </c>
      <c r="BR9" s="250" t="s">
        <v>269</v>
      </c>
      <c r="BS9" s="321" t="s">
        <v>269</v>
      </c>
      <c r="BT9" s="250" t="s">
        <v>269</v>
      </c>
      <c r="BU9" s="250" t="s">
        <v>269</v>
      </c>
      <c r="BV9" s="485" t="s">
        <v>269</v>
      </c>
      <c r="BW9" s="486" t="s">
        <v>269</v>
      </c>
      <c r="BX9" s="487" t="s">
        <v>269</v>
      </c>
      <c r="BY9" s="321" t="s">
        <v>269</v>
      </c>
      <c r="BZ9" s="250" t="s">
        <v>269</v>
      </c>
      <c r="CA9" s="322" t="s">
        <v>269</v>
      </c>
      <c r="CB9" s="485" t="s">
        <v>269</v>
      </c>
      <c r="CC9" s="486" t="s">
        <v>269</v>
      </c>
      <c r="CD9" s="487" t="s">
        <v>269</v>
      </c>
      <c r="CF9" s="321" t="s">
        <v>238</v>
      </c>
      <c r="CG9" s="443" t="s">
        <v>269</v>
      </c>
      <c r="CH9" s="444" t="s">
        <v>269</v>
      </c>
      <c r="CI9" s="444" t="s">
        <v>269</v>
      </c>
      <c r="CJ9" s="321" t="s">
        <v>269</v>
      </c>
      <c r="CK9" s="250" t="s">
        <v>269</v>
      </c>
      <c r="CL9" s="250" t="s">
        <v>269</v>
      </c>
      <c r="CM9" s="53" t="s">
        <v>269</v>
      </c>
      <c r="CN9" s="42" t="s">
        <v>269</v>
      </c>
      <c r="CO9" s="806" t="s">
        <v>269</v>
      </c>
      <c r="CP9" s="321" t="s">
        <v>269</v>
      </c>
      <c r="CQ9" s="250" t="s">
        <v>269</v>
      </c>
      <c r="CR9" s="322" t="s">
        <v>269</v>
      </c>
      <c r="CT9" s="321" t="s">
        <v>238</v>
      </c>
      <c r="CU9" s="321" t="s">
        <v>269</v>
      </c>
      <c r="CV9" s="250" t="s">
        <v>269</v>
      </c>
      <c r="CW9" s="250" t="s">
        <v>269</v>
      </c>
      <c r="CX9" s="321" t="s">
        <v>269</v>
      </c>
      <c r="CY9" s="250" t="s">
        <v>269</v>
      </c>
      <c r="CZ9" s="250" t="s">
        <v>269</v>
      </c>
      <c r="DA9" s="830" t="s">
        <v>269</v>
      </c>
      <c r="DB9" s="831" t="s">
        <v>269</v>
      </c>
      <c r="DC9" s="832" t="s">
        <v>269</v>
      </c>
      <c r="DD9" s="321" t="s">
        <v>269</v>
      </c>
      <c r="DE9" s="250" t="s">
        <v>269</v>
      </c>
      <c r="DF9" s="322" t="s">
        <v>269</v>
      </c>
      <c r="DG9" s="53" t="s">
        <v>269</v>
      </c>
      <c r="DH9" s="42" t="s">
        <v>269</v>
      </c>
      <c r="DI9" s="806" t="s">
        <v>269</v>
      </c>
      <c r="DK9" s="321" t="s">
        <v>238</v>
      </c>
      <c r="DL9" s="321" t="s">
        <v>269</v>
      </c>
      <c r="DM9" s="250" t="s">
        <v>269</v>
      </c>
      <c r="DN9" s="250" t="s">
        <v>269</v>
      </c>
      <c r="DO9" s="321" t="s">
        <v>269</v>
      </c>
      <c r="DP9" s="250" t="s">
        <v>269</v>
      </c>
      <c r="DQ9" s="250" t="s">
        <v>269</v>
      </c>
      <c r="DR9" s="566" t="s">
        <v>269</v>
      </c>
      <c r="DS9" s="567" t="s">
        <v>269</v>
      </c>
      <c r="DT9" s="568" t="s">
        <v>269</v>
      </c>
      <c r="DU9" s="321" t="s">
        <v>269</v>
      </c>
      <c r="DV9" s="250" t="s">
        <v>269</v>
      </c>
      <c r="DW9" s="322" t="s">
        <v>269</v>
      </c>
    </row>
    <row r="10" spans="1:127">
      <c r="A10" s="306" t="s">
        <v>412</v>
      </c>
      <c r="B10" s="273"/>
      <c r="C10" s="307">
        <v>1.03</v>
      </c>
      <c r="D10" s="307">
        <v>-1.69</v>
      </c>
      <c r="E10" s="308">
        <f t="shared" si="0"/>
        <v>-2.7199999999999998</v>
      </c>
      <c r="F10" s="309">
        <v>2</v>
      </c>
      <c r="G10" s="310">
        <v>-0.43</v>
      </c>
      <c r="H10" s="310">
        <f t="shared" si="1"/>
        <v>-1.46</v>
      </c>
      <c r="I10" s="311">
        <v>1</v>
      </c>
      <c r="K10" s="307">
        <v>1.54</v>
      </c>
      <c r="L10" s="307">
        <v>0.48</v>
      </c>
      <c r="M10" s="308">
        <f t="shared" si="2"/>
        <v>-1.06</v>
      </c>
      <c r="N10" s="308">
        <v>3</v>
      </c>
      <c r="O10" s="307">
        <v>1.27</v>
      </c>
      <c r="P10" s="308">
        <f t="shared" si="3"/>
        <v>-0.27</v>
      </c>
      <c r="Q10" s="309">
        <v>1</v>
      </c>
      <c r="R10" s="312">
        <v>0.53</v>
      </c>
      <c r="S10" s="335">
        <f t="shared" si="4"/>
        <v>-1.01</v>
      </c>
      <c r="T10" s="314">
        <v>2</v>
      </c>
      <c r="V10" s="307" t="s">
        <v>407</v>
      </c>
      <c r="W10" s="307" t="s">
        <v>269</v>
      </c>
      <c r="X10" s="308" t="s">
        <v>269</v>
      </c>
      <c r="Y10" s="308" t="s">
        <v>269</v>
      </c>
      <c r="Z10" s="307" t="s">
        <v>269</v>
      </c>
      <c r="AA10" s="308" t="s">
        <v>269</v>
      </c>
      <c r="AB10" s="308" t="s">
        <v>269</v>
      </c>
      <c r="AC10" s="307" t="s">
        <v>269</v>
      </c>
      <c r="AD10" s="308" t="s">
        <v>269</v>
      </c>
      <c r="AE10" s="309" t="s">
        <v>269</v>
      </c>
      <c r="AF10" s="315" t="s">
        <v>269</v>
      </c>
      <c r="AG10" s="336" t="s">
        <v>269</v>
      </c>
      <c r="AH10" s="317" t="s">
        <v>269</v>
      </c>
      <c r="AJ10" s="307" t="s">
        <v>407</v>
      </c>
      <c r="AK10" s="307" t="s">
        <v>269</v>
      </c>
      <c r="AL10" s="308" t="s">
        <v>269</v>
      </c>
      <c r="AM10" s="308" t="s">
        <v>269</v>
      </c>
      <c r="AN10" s="307" t="s">
        <v>269</v>
      </c>
      <c r="AO10" s="308" t="s">
        <v>269</v>
      </c>
      <c r="AP10" s="308" t="s">
        <v>269</v>
      </c>
      <c r="AQ10" s="307" t="s">
        <v>269</v>
      </c>
      <c r="AR10" s="308" t="s">
        <v>269</v>
      </c>
      <c r="AS10" s="309" t="s">
        <v>269</v>
      </c>
      <c r="AT10" s="318" t="s">
        <v>269</v>
      </c>
      <c r="AU10" s="337" t="s">
        <v>269</v>
      </c>
      <c r="AV10" s="320" t="s">
        <v>269</v>
      </c>
      <c r="AX10" s="307" t="s">
        <v>407</v>
      </c>
      <c r="AY10" s="307" t="s">
        <v>269</v>
      </c>
      <c r="AZ10" s="308" t="s">
        <v>269</v>
      </c>
      <c r="BA10" s="308" t="s">
        <v>269</v>
      </c>
      <c r="BB10" s="307" t="s">
        <v>269</v>
      </c>
      <c r="BC10" s="308" t="s">
        <v>269</v>
      </c>
      <c r="BD10" s="308" t="s">
        <v>269</v>
      </c>
      <c r="BE10" s="307" t="s">
        <v>269</v>
      </c>
      <c r="BF10" s="308" t="s">
        <v>269</v>
      </c>
      <c r="BG10" s="309" t="s">
        <v>269</v>
      </c>
      <c r="BH10" s="307" t="s">
        <v>269</v>
      </c>
      <c r="BI10" s="308" t="s">
        <v>269</v>
      </c>
      <c r="BJ10" s="309" t="s">
        <v>269</v>
      </c>
      <c r="BK10" s="440" t="s">
        <v>269</v>
      </c>
      <c r="BL10" s="441" t="s">
        <v>269</v>
      </c>
      <c r="BM10" s="442" t="s">
        <v>269</v>
      </c>
      <c r="BO10" s="307" t="s">
        <v>238</v>
      </c>
      <c r="BP10" s="307" t="s">
        <v>269</v>
      </c>
      <c r="BQ10" s="308" t="s">
        <v>269</v>
      </c>
      <c r="BR10" s="308" t="s">
        <v>269</v>
      </c>
      <c r="BS10" s="307" t="s">
        <v>269</v>
      </c>
      <c r="BT10" s="308" t="s">
        <v>269</v>
      </c>
      <c r="BU10" s="308" t="s">
        <v>269</v>
      </c>
      <c r="BV10" s="482" t="s">
        <v>269</v>
      </c>
      <c r="BW10" s="483" t="s">
        <v>269</v>
      </c>
      <c r="BX10" s="484" t="s">
        <v>269</v>
      </c>
      <c r="BY10" s="307" t="s">
        <v>269</v>
      </c>
      <c r="BZ10" s="308" t="s">
        <v>269</v>
      </c>
      <c r="CA10" s="309" t="s">
        <v>269</v>
      </c>
      <c r="CB10" s="482" t="s">
        <v>269</v>
      </c>
      <c r="CC10" s="483" t="s">
        <v>269</v>
      </c>
      <c r="CD10" s="484" t="s">
        <v>269</v>
      </c>
      <c r="CF10" s="307" t="s">
        <v>238</v>
      </c>
      <c r="CG10" s="440" t="s">
        <v>269</v>
      </c>
      <c r="CH10" s="441" t="s">
        <v>269</v>
      </c>
      <c r="CI10" s="441" t="s">
        <v>269</v>
      </c>
      <c r="CJ10" s="307" t="s">
        <v>269</v>
      </c>
      <c r="CK10" s="308" t="s">
        <v>269</v>
      </c>
      <c r="CL10" s="308" t="s">
        <v>269</v>
      </c>
      <c r="CM10" s="92" t="s">
        <v>269</v>
      </c>
      <c r="CN10" s="93" t="s">
        <v>269</v>
      </c>
      <c r="CO10" s="805" t="s">
        <v>269</v>
      </c>
      <c r="CP10" s="307" t="s">
        <v>269</v>
      </c>
      <c r="CQ10" s="308" t="s">
        <v>269</v>
      </c>
      <c r="CR10" s="309" t="s">
        <v>269</v>
      </c>
      <c r="CT10" s="307" t="s">
        <v>238</v>
      </c>
      <c r="CU10" s="307" t="s">
        <v>269</v>
      </c>
      <c r="CV10" s="308" t="s">
        <v>269</v>
      </c>
      <c r="CW10" s="308" t="s">
        <v>269</v>
      </c>
      <c r="CX10" s="307" t="s">
        <v>269</v>
      </c>
      <c r="CY10" s="308" t="s">
        <v>269</v>
      </c>
      <c r="CZ10" s="308" t="s">
        <v>269</v>
      </c>
      <c r="DA10" s="827" t="s">
        <v>269</v>
      </c>
      <c r="DB10" s="828" t="s">
        <v>269</v>
      </c>
      <c r="DC10" s="829" t="s">
        <v>269</v>
      </c>
      <c r="DD10" s="307" t="s">
        <v>269</v>
      </c>
      <c r="DE10" s="308" t="s">
        <v>269</v>
      </c>
      <c r="DF10" s="309" t="s">
        <v>269</v>
      </c>
      <c r="DG10" s="92" t="s">
        <v>269</v>
      </c>
      <c r="DH10" s="93" t="s">
        <v>269</v>
      </c>
      <c r="DI10" s="805" t="s">
        <v>269</v>
      </c>
      <c r="DK10" s="307" t="s">
        <v>238</v>
      </c>
      <c r="DL10" s="307" t="s">
        <v>269</v>
      </c>
      <c r="DM10" s="308" t="s">
        <v>269</v>
      </c>
      <c r="DN10" s="308" t="s">
        <v>269</v>
      </c>
      <c r="DO10" s="307" t="s">
        <v>269</v>
      </c>
      <c r="DP10" s="308" t="s">
        <v>269</v>
      </c>
      <c r="DQ10" s="308" t="s">
        <v>269</v>
      </c>
      <c r="DR10" s="563" t="s">
        <v>269</v>
      </c>
      <c r="DS10" s="564" t="s">
        <v>269</v>
      </c>
      <c r="DT10" s="565" t="s">
        <v>269</v>
      </c>
      <c r="DU10" s="307" t="s">
        <v>269</v>
      </c>
      <c r="DV10" s="308" t="s">
        <v>269</v>
      </c>
      <c r="DW10" s="309" t="s">
        <v>269</v>
      </c>
    </row>
    <row r="11" spans="1:127">
      <c r="A11" s="306" t="s">
        <v>413</v>
      </c>
      <c r="B11" s="273"/>
      <c r="C11" s="334">
        <v>10.6</v>
      </c>
      <c r="D11" s="341">
        <v>8.1999999999999993</v>
      </c>
      <c r="E11" s="250">
        <f t="shared" si="0"/>
        <v>-2.4000000000000004</v>
      </c>
      <c r="F11" s="322">
        <v>2</v>
      </c>
      <c r="G11" s="323">
        <v>9.2100000000000009</v>
      </c>
      <c r="H11" s="323">
        <f t="shared" si="1"/>
        <v>-1.3899999999999988</v>
      </c>
      <c r="I11" s="324">
        <v>1</v>
      </c>
      <c r="K11" s="307">
        <v>7.23</v>
      </c>
      <c r="L11" s="321">
        <v>6.63</v>
      </c>
      <c r="M11" s="342">
        <f t="shared" si="2"/>
        <v>-0.60000000000000053</v>
      </c>
      <c r="N11" s="250">
        <v>2</v>
      </c>
      <c r="O11" s="321">
        <v>8.14</v>
      </c>
      <c r="P11" s="250">
        <f t="shared" si="3"/>
        <v>0.91000000000000014</v>
      </c>
      <c r="Q11" s="322">
        <v>1</v>
      </c>
      <c r="R11" s="338">
        <v>6.49</v>
      </c>
      <c r="S11" s="326">
        <f t="shared" si="4"/>
        <v>-0.74000000000000021</v>
      </c>
      <c r="T11" s="327">
        <v>3</v>
      </c>
      <c r="V11" s="321" t="s">
        <v>407</v>
      </c>
      <c r="W11" s="321" t="s">
        <v>269</v>
      </c>
      <c r="X11" s="342" t="s">
        <v>269</v>
      </c>
      <c r="Y11" s="250" t="s">
        <v>269</v>
      </c>
      <c r="Z11" s="321" t="s">
        <v>269</v>
      </c>
      <c r="AA11" s="342" t="s">
        <v>269</v>
      </c>
      <c r="AB11" s="250" t="s">
        <v>269</v>
      </c>
      <c r="AC11" s="321" t="s">
        <v>269</v>
      </c>
      <c r="AD11" s="250" t="s">
        <v>269</v>
      </c>
      <c r="AE11" s="322" t="s">
        <v>269</v>
      </c>
      <c r="AF11" s="339" t="s">
        <v>269</v>
      </c>
      <c r="AG11" s="329" t="s">
        <v>269</v>
      </c>
      <c r="AH11" s="330" t="s">
        <v>269</v>
      </c>
      <c r="AJ11" s="321" t="s">
        <v>407</v>
      </c>
      <c r="AK11" s="321" t="s">
        <v>269</v>
      </c>
      <c r="AL11" s="342" t="s">
        <v>269</v>
      </c>
      <c r="AM11" s="250" t="s">
        <v>269</v>
      </c>
      <c r="AN11" s="321" t="s">
        <v>269</v>
      </c>
      <c r="AO11" s="342" t="s">
        <v>269</v>
      </c>
      <c r="AP11" s="250" t="s">
        <v>269</v>
      </c>
      <c r="AQ11" s="321" t="s">
        <v>269</v>
      </c>
      <c r="AR11" s="250" t="s">
        <v>269</v>
      </c>
      <c r="AS11" s="322" t="s">
        <v>269</v>
      </c>
      <c r="AT11" s="340" t="s">
        <v>269</v>
      </c>
      <c r="AU11" s="332" t="s">
        <v>269</v>
      </c>
      <c r="AV11" s="333" t="s">
        <v>269</v>
      </c>
      <c r="AX11" s="321" t="s">
        <v>407</v>
      </c>
      <c r="AY11" s="321" t="s">
        <v>269</v>
      </c>
      <c r="AZ11" s="342" t="s">
        <v>269</v>
      </c>
      <c r="BA11" s="250" t="s">
        <v>269</v>
      </c>
      <c r="BB11" s="321" t="s">
        <v>269</v>
      </c>
      <c r="BC11" s="342" t="s">
        <v>269</v>
      </c>
      <c r="BD11" s="250" t="s">
        <v>269</v>
      </c>
      <c r="BE11" s="321" t="s">
        <v>269</v>
      </c>
      <c r="BF11" s="250" t="s">
        <v>269</v>
      </c>
      <c r="BG11" s="322" t="s">
        <v>269</v>
      </c>
      <c r="BH11" s="321" t="s">
        <v>269</v>
      </c>
      <c r="BI11" s="250" t="s">
        <v>269</v>
      </c>
      <c r="BJ11" s="322" t="s">
        <v>269</v>
      </c>
      <c r="BK11" s="443" t="s">
        <v>269</v>
      </c>
      <c r="BL11" s="444" t="s">
        <v>269</v>
      </c>
      <c r="BM11" s="445" t="s">
        <v>269</v>
      </c>
      <c r="BO11" s="321" t="s">
        <v>238</v>
      </c>
      <c r="BP11" s="321" t="s">
        <v>269</v>
      </c>
      <c r="BQ11" s="342" t="s">
        <v>269</v>
      </c>
      <c r="BR11" s="250" t="s">
        <v>269</v>
      </c>
      <c r="BS11" s="321" t="s">
        <v>269</v>
      </c>
      <c r="BT11" s="342" t="s">
        <v>269</v>
      </c>
      <c r="BU11" s="250" t="s">
        <v>269</v>
      </c>
      <c r="BV11" s="485" t="s">
        <v>269</v>
      </c>
      <c r="BW11" s="486" t="s">
        <v>269</v>
      </c>
      <c r="BX11" s="487" t="s">
        <v>269</v>
      </c>
      <c r="BY11" s="321" t="s">
        <v>269</v>
      </c>
      <c r="BZ11" s="250" t="s">
        <v>269</v>
      </c>
      <c r="CA11" s="322" t="s">
        <v>269</v>
      </c>
      <c r="CB11" s="485" t="s">
        <v>269</v>
      </c>
      <c r="CC11" s="486" t="s">
        <v>269</v>
      </c>
      <c r="CD11" s="487" t="s">
        <v>269</v>
      </c>
      <c r="CF11" s="321" t="s">
        <v>238</v>
      </c>
      <c r="CG11" s="443" t="s">
        <v>269</v>
      </c>
      <c r="CH11" s="815" t="s">
        <v>269</v>
      </c>
      <c r="CI11" s="444" t="s">
        <v>269</v>
      </c>
      <c r="CJ11" s="321" t="s">
        <v>269</v>
      </c>
      <c r="CK11" s="342" t="s">
        <v>269</v>
      </c>
      <c r="CL11" s="250" t="s">
        <v>269</v>
      </c>
      <c r="CM11" s="53" t="s">
        <v>269</v>
      </c>
      <c r="CN11" s="42" t="s">
        <v>269</v>
      </c>
      <c r="CO11" s="806" t="s">
        <v>269</v>
      </c>
      <c r="CP11" s="321" t="s">
        <v>269</v>
      </c>
      <c r="CQ11" s="250" t="s">
        <v>269</v>
      </c>
      <c r="CR11" s="322" t="s">
        <v>269</v>
      </c>
      <c r="CT11" s="321" t="s">
        <v>238</v>
      </c>
      <c r="CU11" s="321" t="s">
        <v>269</v>
      </c>
      <c r="CV11" s="342" t="s">
        <v>269</v>
      </c>
      <c r="CW11" s="250" t="s">
        <v>269</v>
      </c>
      <c r="CX11" s="321" t="s">
        <v>269</v>
      </c>
      <c r="CY11" s="342" t="s">
        <v>269</v>
      </c>
      <c r="CZ11" s="250" t="s">
        <v>269</v>
      </c>
      <c r="DA11" s="830" t="s">
        <v>269</v>
      </c>
      <c r="DB11" s="831" t="s">
        <v>269</v>
      </c>
      <c r="DC11" s="832" t="s">
        <v>269</v>
      </c>
      <c r="DD11" s="321" t="s">
        <v>269</v>
      </c>
      <c r="DE11" s="250" t="s">
        <v>269</v>
      </c>
      <c r="DF11" s="322" t="s">
        <v>269</v>
      </c>
      <c r="DG11" s="53" t="s">
        <v>269</v>
      </c>
      <c r="DH11" s="42" t="s">
        <v>269</v>
      </c>
      <c r="DI11" s="806" t="s">
        <v>269</v>
      </c>
      <c r="DK11" s="321" t="s">
        <v>238</v>
      </c>
      <c r="DL11" s="321" t="s">
        <v>269</v>
      </c>
      <c r="DM11" s="342" t="s">
        <v>269</v>
      </c>
      <c r="DN11" s="250" t="s">
        <v>269</v>
      </c>
      <c r="DO11" s="321" t="s">
        <v>269</v>
      </c>
      <c r="DP11" s="342" t="s">
        <v>269</v>
      </c>
      <c r="DQ11" s="250" t="s">
        <v>269</v>
      </c>
      <c r="DR11" s="566" t="s">
        <v>269</v>
      </c>
      <c r="DS11" s="567" t="s">
        <v>269</v>
      </c>
      <c r="DT11" s="568" t="s">
        <v>269</v>
      </c>
      <c r="DU11" s="321" t="s">
        <v>269</v>
      </c>
      <c r="DV11" s="250" t="s">
        <v>269</v>
      </c>
      <c r="DW11" s="322" t="s">
        <v>269</v>
      </c>
    </row>
    <row r="12" spans="1:127">
      <c r="A12" s="306" t="s">
        <v>414</v>
      </c>
      <c r="B12" s="273"/>
      <c r="C12" s="307">
        <v>10.49</v>
      </c>
      <c r="D12" s="307">
        <v>7.23</v>
      </c>
      <c r="E12" s="308">
        <f t="shared" si="0"/>
        <v>-3.26</v>
      </c>
      <c r="F12" s="309">
        <v>2</v>
      </c>
      <c r="G12" s="310">
        <v>8.75</v>
      </c>
      <c r="H12" s="310">
        <f t="shared" si="1"/>
        <v>-1.7400000000000002</v>
      </c>
      <c r="I12" s="311">
        <v>1</v>
      </c>
      <c r="K12" s="307">
        <v>8.68</v>
      </c>
      <c r="L12" s="307">
        <v>8.14</v>
      </c>
      <c r="M12" s="308">
        <f t="shared" si="2"/>
        <v>-0.53999999999999915</v>
      </c>
      <c r="N12" s="308">
        <v>2</v>
      </c>
      <c r="O12" s="307">
        <v>9.7799999999999994</v>
      </c>
      <c r="P12" s="343">
        <f t="shared" si="3"/>
        <v>1.0999999999999996</v>
      </c>
      <c r="Q12" s="309">
        <v>1</v>
      </c>
      <c r="R12" s="312">
        <v>8.1199999999999992</v>
      </c>
      <c r="S12" s="335">
        <f t="shared" si="4"/>
        <v>-0.5600000000000005</v>
      </c>
      <c r="T12" s="314">
        <v>3</v>
      </c>
      <c r="V12" s="307" t="s">
        <v>407</v>
      </c>
      <c r="W12" s="307" t="s">
        <v>269</v>
      </c>
      <c r="X12" s="308" t="s">
        <v>269</v>
      </c>
      <c r="Y12" s="308" t="s">
        <v>269</v>
      </c>
      <c r="Z12" s="307" t="s">
        <v>269</v>
      </c>
      <c r="AA12" s="308" t="s">
        <v>269</v>
      </c>
      <c r="AB12" s="308" t="s">
        <v>269</v>
      </c>
      <c r="AC12" s="307" t="s">
        <v>269</v>
      </c>
      <c r="AD12" s="343" t="s">
        <v>269</v>
      </c>
      <c r="AE12" s="309" t="s">
        <v>269</v>
      </c>
      <c r="AF12" s="315" t="s">
        <v>269</v>
      </c>
      <c r="AG12" s="336" t="s">
        <v>269</v>
      </c>
      <c r="AH12" s="317" t="s">
        <v>269</v>
      </c>
      <c r="AJ12" s="307" t="s">
        <v>407</v>
      </c>
      <c r="AK12" s="307" t="s">
        <v>269</v>
      </c>
      <c r="AL12" s="308" t="s">
        <v>269</v>
      </c>
      <c r="AM12" s="308" t="s">
        <v>269</v>
      </c>
      <c r="AN12" s="307" t="s">
        <v>269</v>
      </c>
      <c r="AO12" s="308" t="s">
        <v>269</v>
      </c>
      <c r="AP12" s="308" t="s">
        <v>269</v>
      </c>
      <c r="AQ12" s="307" t="s">
        <v>269</v>
      </c>
      <c r="AR12" s="343" t="s">
        <v>269</v>
      </c>
      <c r="AS12" s="309" t="s">
        <v>269</v>
      </c>
      <c r="AT12" s="318" t="s">
        <v>269</v>
      </c>
      <c r="AU12" s="337" t="s">
        <v>269</v>
      </c>
      <c r="AV12" s="320" t="s">
        <v>269</v>
      </c>
      <c r="AX12" s="307" t="s">
        <v>407</v>
      </c>
      <c r="AY12" s="307" t="s">
        <v>269</v>
      </c>
      <c r="AZ12" s="308" t="s">
        <v>269</v>
      </c>
      <c r="BA12" s="308" t="s">
        <v>269</v>
      </c>
      <c r="BB12" s="307" t="s">
        <v>269</v>
      </c>
      <c r="BC12" s="308" t="s">
        <v>269</v>
      </c>
      <c r="BD12" s="308" t="s">
        <v>269</v>
      </c>
      <c r="BE12" s="307" t="s">
        <v>269</v>
      </c>
      <c r="BF12" s="343" t="s">
        <v>269</v>
      </c>
      <c r="BG12" s="309" t="s">
        <v>269</v>
      </c>
      <c r="BH12" s="307" t="s">
        <v>269</v>
      </c>
      <c r="BI12" s="343" t="s">
        <v>269</v>
      </c>
      <c r="BJ12" s="309" t="s">
        <v>269</v>
      </c>
      <c r="BK12" s="440" t="s">
        <v>269</v>
      </c>
      <c r="BL12" s="446" t="s">
        <v>269</v>
      </c>
      <c r="BM12" s="442" t="s">
        <v>269</v>
      </c>
      <c r="BO12" s="307" t="s">
        <v>238</v>
      </c>
      <c r="BP12" s="307" t="s">
        <v>269</v>
      </c>
      <c r="BQ12" s="308" t="s">
        <v>269</v>
      </c>
      <c r="BR12" s="308" t="s">
        <v>269</v>
      </c>
      <c r="BS12" s="307" t="s">
        <v>269</v>
      </c>
      <c r="BT12" s="308" t="s">
        <v>269</v>
      </c>
      <c r="BU12" s="308" t="s">
        <v>269</v>
      </c>
      <c r="BV12" s="482" t="s">
        <v>269</v>
      </c>
      <c r="BW12" s="488" t="s">
        <v>269</v>
      </c>
      <c r="BX12" s="484" t="s">
        <v>269</v>
      </c>
      <c r="BY12" s="307" t="s">
        <v>269</v>
      </c>
      <c r="BZ12" s="343" t="s">
        <v>269</v>
      </c>
      <c r="CA12" s="309" t="s">
        <v>269</v>
      </c>
      <c r="CB12" s="482" t="s">
        <v>269</v>
      </c>
      <c r="CC12" s="488" t="s">
        <v>269</v>
      </c>
      <c r="CD12" s="484" t="s">
        <v>269</v>
      </c>
      <c r="CF12" s="307" t="s">
        <v>238</v>
      </c>
      <c r="CG12" s="440" t="s">
        <v>269</v>
      </c>
      <c r="CH12" s="441" t="s">
        <v>269</v>
      </c>
      <c r="CI12" s="441" t="s">
        <v>269</v>
      </c>
      <c r="CJ12" s="307" t="s">
        <v>269</v>
      </c>
      <c r="CK12" s="308" t="s">
        <v>269</v>
      </c>
      <c r="CL12" s="308" t="s">
        <v>269</v>
      </c>
      <c r="CM12" s="92" t="s">
        <v>269</v>
      </c>
      <c r="CN12" s="807" t="s">
        <v>269</v>
      </c>
      <c r="CO12" s="805" t="s">
        <v>269</v>
      </c>
      <c r="CP12" s="307" t="s">
        <v>269</v>
      </c>
      <c r="CQ12" s="343" t="s">
        <v>269</v>
      </c>
      <c r="CR12" s="309" t="s">
        <v>269</v>
      </c>
      <c r="CT12" s="307" t="s">
        <v>238</v>
      </c>
      <c r="CU12" s="307" t="s">
        <v>269</v>
      </c>
      <c r="CV12" s="308" t="s">
        <v>269</v>
      </c>
      <c r="CW12" s="308" t="s">
        <v>269</v>
      </c>
      <c r="CX12" s="307" t="s">
        <v>269</v>
      </c>
      <c r="CY12" s="308" t="s">
        <v>269</v>
      </c>
      <c r="CZ12" s="308" t="s">
        <v>269</v>
      </c>
      <c r="DA12" s="827" t="s">
        <v>269</v>
      </c>
      <c r="DB12" s="833" t="s">
        <v>269</v>
      </c>
      <c r="DC12" s="829" t="s">
        <v>269</v>
      </c>
      <c r="DD12" s="307" t="s">
        <v>269</v>
      </c>
      <c r="DE12" s="343" t="s">
        <v>269</v>
      </c>
      <c r="DF12" s="309" t="s">
        <v>269</v>
      </c>
      <c r="DG12" s="92" t="s">
        <v>269</v>
      </c>
      <c r="DH12" s="807" t="s">
        <v>269</v>
      </c>
      <c r="DI12" s="805" t="s">
        <v>269</v>
      </c>
      <c r="DK12" s="307" t="s">
        <v>238</v>
      </c>
      <c r="DL12" s="307" t="s">
        <v>269</v>
      </c>
      <c r="DM12" s="308" t="s">
        <v>269</v>
      </c>
      <c r="DN12" s="308" t="s">
        <v>269</v>
      </c>
      <c r="DO12" s="307" t="s">
        <v>269</v>
      </c>
      <c r="DP12" s="308" t="s">
        <v>269</v>
      </c>
      <c r="DQ12" s="308" t="s">
        <v>269</v>
      </c>
      <c r="DR12" s="563" t="s">
        <v>269</v>
      </c>
      <c r="DS12" s="569" t="s">
        <v>269</v>
      </c>
      <c r="DT12" s="565" t="s">
        <v>269</v>
      </c>
      <c r="DU12" s="307" t="s">
        <v>269</v>
      </c>
      <c r="DV12" s="343" t="s">
        <v>269</v>
      </c>
      <c r="DW12" s="309" t="s">
        <v>269</v>
      </c>
    </row>
    <row r="13" spans="1:127">
      <c r="A13" s="306" t="s">
        <v>415</v>
      </c>
      <c r="B13" s="273"/>
      <c r="C13" s="307">
        <v>10.44</v>
      </c>
      <c r="D13" s="307">
        <v>7.29</v>
      </c>
      <c r="E13" s="308">
        <f t="shared" si="0"/>
        <v>-3.1499999999999995</v>
      </c>
      <c r="F13" s="309">
        <v>2</v>
      </c>
      <c r="G13" s="310">
        <v>8.4700000000000006</v>
      </c>
      <c r="H13" s="310">
        <f t="shared" si="1"/>
        <v>-1.9699999999999989</v>
      </c>
      <c r="I13" s="311">
        <v>1</v>
      </c>
      <c r="K13" s="307">
        <v>4.78</v>
      </c>
      <c r="L13" s="321">
        <v>4.1100000000000003</v>
      </c>
      <c r="M13" s="250">
        <f t="shared" si="2"/>
        <v>-0.66999999999999993</v>
      </c>
      <c r="N13" s="250">
        <v>2</v>
      </c>
      <c r="O13" s="321">
        <v>4.92</v>
      </c>
      <c r="P13" s="250">
        <f t="shared" si="3"/>
        <v>0.13999999999999968</v>
      </c>
      <c r="Q13" s="322">
        <v>1</v>
      </c>
      <c r="R13" s="338">
        <v>3.89</v>
      </c>
      <c r="S13" s="326">
        <f t="shared" si="4"/>
        <v>-0.89000000000000012</v>
      </c>
      <c r="T13" s="327">
        <v>3</v>
      </c>
      <c r="V13" s="321" t="s">
        <v>407</v>
      </c>
      <c r="W13" s="321" t="s">
        <v>269</v>
      </c>
      <c r="X13" s="250" t="s">
        <v>269</v>
      </c>
      <c r="Y13" s="250" t="s">
        <v>269</v>
      </c>
      <c r="Z13" s="321" t="s">
        <v>269</v>
      </c>
      <c r="AA13" s="250" t="s">
        <v>269</v>
      </c>
      <c r="AB13" s="250" t="s">
        <v>269</v>
      </c>
      <c r="AC13" s="321" t="s">
        <v>269</v>
      </c>
      <c r="AD13" s="250" t="s">
        <v>269</v>
      </c>
      <c r="AE13" s="322" t="s">
        <v>269</v>
      </c>
      <c r="AF13" s="339" t="s">
        <v>269</v>
      </c>
      <c r="AG13" s="329" t="s">
        <v>269</v>
      </c>
      <c r="AH13" s="330" t="s">
        <v>269</v>
      </c>
      <c r="AJ13" s="321" t="s">
        <v>407</v>
      </c>
      <c r="AK13" s="321" t="s">
        <v>269</v>
      </c>
      <c r="AL13" s="250" t="s">
        <v>269</v>
      </c>
      <c r="AM13" s="250" t="s">
        <v>269</v>
      </c>
      <c r="AN13" s="321" t="s">
        <v>269</v>
      </c>
      <c r="AO13" s="250" t="s">
        <v>269</v>
      </c>
      <c r="AP13" s="250" t="s">
        <v>269</v>
      </c>
      <c r="AQ13" s="321" t="s">
        <v>269</v>
      </c>
      <c r="AR13" s="250" t="s">
        <v>269</v>
      </c>
      <c r="AS13" s="322" t="s">
        <v>269</v>
      </c>
      <c r="AT13" s="340" t="s">
        <v>269</v>
      </c>
      <c r="AU13" s="332" t="s">
        <v>269</v>
      </c>
      <c r="AV13" s="333" t="s">
        <v>269</v>
      </c>
      <c r="AX13" s="321" t="s">
        <v>407</v>
      </c>
      <c r="AY13" s="321" t="s">
        <v>269</v>
      </c>
      <c r="AZ13" s="250" t="s">
        <v>269</v>
      </c>
      <c r="BA13" s="250" t="s">
        <v>269</v>
      </c>
      <c r="BB13" s="321" t="s">
        <v>269</v>
      </c>
      <c r="BC13" s="250" t="s">
        <v>269</v>
      </c>
      <c r="BD13" s="250" t="s">
        <v>269</v>
      </c>
      <c r="BE13" s="321" t="s">
        <v>269</v>
      </c>
      <c r="BF13" s="250" t="s">
        <v>269</v>
      </c>
      <c r="BG13" s="322" t="s">
        <v>269</v>
      </c>
      <c r="BH13" s="321" t="s">
        <v>269</v>
      </c>
      <c r="BI13" s="250" t="s">
        <v>269</v>
      </c>
      <c r="BJ13" s="322" t="s">
        <v>269</v>
      </c>
      <c r="BK13" s="443" t="s">
        <v>269</v>
      </c>
      <c r="BL13" s="444" t="s">
        <v>269</v>
      </c>
      <c r="BM13" s="445" t="s">
        <v>269</v>
      </c>
      <c r="BO13" s="321" t="s">
        <v>238</v>
      </c>
      <c r="BP13" s="321" t="s">
        <v>269</v>
      </c>
      <c r="BQ13" s="250" t="s">
        <v>269</v>
      </c>
      <c r="BR13" s="250" t="s">
        <v>269</v>
      </c>
      <c r="BS13" s="321" t="s">
        <v>269</v>
      </c>
      <c r="BT13" s="250" t="s">
        <v>269</v>
      </c>
      <c r="BU13" s="250" t="s">
        <v>269</v>
      </c>
      <c r="BV13" s="485" t="s">
        <v>269</v>
      </c>
      <c r="BW13" s="486" t="s">
        <v>269</v>
      </c>
      <c r="BX13" s="487" t="s">
        <v>269</v>
      </c>
      <c r="BY13" s="321" t="s">
        <v>269</v>
      </c>
      <c r="BZ13" s="250" t="s">
        <v>269</v>
      </c>
      <c r="CA13" s="322" t="s">
        <v>269</v>
      </c>
      <c r="CB13" s="485" t="s">
        <v>269</v>
      </c>
      <c r="CC13" s="486" t="s">
        <v>269</v>
      </c>
      <c r="CD13" s="487" t="s">
        <v>269</v>
      </c>
      <c r="CF13" s="321" t="s">
        <v>238</v>
      </c>
      <c r="CG13" s="443" t="s">
        <v>269</v>
      </c>
      <c r="CH13" s="444" t="s">
        <v>269</v>
      </c>
      <c r="CI13" s="444" t="s">
        <v>269</v>
      </c>
      <c r="CJ13" s="321" t="s">
        <v>269</v>
      </c>
      <c r="CK13" s="250" t="s">
        <v>269</v>
      </c>
      <c r="CL13" s="250" t="s">
        <v>269</v>
      </c>
      <c r="CM13" s="53" t="s">
        <v>269</v>
      </c>
      <c r="CN13" s="42" t="s">
        <v>269</v>
      </c>
      <c r="CO13" s="806" t="s">
        <v>269</v>
      </c>
      <c r="CP13" s="321" t="s">
        <v>269</v>
      </c>
      <c r="CQ13" s="250" t="s">
        <v>269</v>
      </c>
      <c r="CR13" s="322" t="s">
        <v>269</v>
      </c>
      <c r="CT13" s="321" t="s">
        <v>238</v>
      </c>
      <c r="CU13" s="321" t="s">
        <v>269</v>
      </c>
      <c r="CV13" s="250" t="s">
        <v>269</v>
      </c>
      <c r="CW13" s="250" t="s">
        <v>269</v>
      </c>
      <c r="CX13" s="321" t="s">
        <v>269</v>
      </c>
      <c r="CY13" s="250" t="s">
        <v>269</v>
      </c>
      <c r="CZ13" s="250" t="s">
        <v>269</v>
      </c>
      <c r="DA13" s="830" t="s">
        <v>269</v>
      </c>
      <c r="DB13" s="831" t="s">
        <v>269</v>
      </c>
      <c r="DC13" s="832" t="s">
        <v>269</v>
      </c>
      <c r="DD13" s="321" t="s">
        <v>269</v>
      </c>
      <c r="DE13" s="250" t="s">
        <v>269</v>
      </c>
      <c r="DF13" s="322" t="s">
        <v>269</v>
      </c>
      <c r="DG13" s="53" t="s">
        <v>269</v>
      </c>
      <c r="DH13" s="42" t="s">
        <v>269</v>
      </c>
      <c r="DI13" s="806" t="s">
        <v>269</v>
      </c>
      <c r="DK13" s="321" t="s">
        <v>238</v>
      </c>
      <c r="DL13" s="321" t="s">
        <v>269</v>
      </c>
      <c r="DM13" s="250" t="s">
        <v>269</v>
      </c>
      <c r="DN13" s="250" t="s">
        <v>269</v>
      </c>
      <c r="DO13" s="321" t="s">
        <v>269</v>
      </c>
      <c r="DP13" s="250" t="s">
        <v>269</v>
      </c>
      <c r="DQ13" s="250" t="s">
        <v>269</v>
      </c>
      <c r="DR13" s="566" t="s">
        <v>269</v>
      </c>
      <c r="DS13" s="567" t="s">
        <v>269</v>
      </c>
      <c r="DT13" s="568" t="s">
        <v>269</v>
      </c>
      <c r="DU13" s="321" t="s">
        <v>269</v>
      </c>
      <c r="DV13" s="250" t="s">
        <v>269</v>
      </c>
      <c r="DW13" s="322" t="s">
        <v>269</v>
      </c>
    </row>
    <row r="14" spans="1:127">
      <c r="A14" s="306" t="s">
        <v>416</v>
      </c>
      <c r="B14" s="273"/>
      <c r="C14" s="307">
        <v>14.43</v>
      </c>
      <c r="D14" s="341">
        <v>10.62</v>
      </c>
      <c r="E14" s="250">
        <f t="shared" si="0"/>
        <v>-3.8100000000000005</v>
      </c>
      <c r="F14" s="322">
        <v>2</v>
      </c>
      <c r="G14" s="344">
        <v>11.5</v>
      </c>
      <c r="H14" s="323">
        <f t="shared" si="1"/>
        <v>-2.9299999999999997</v>
      </c>
      <c r="I14" s="324">
        <v>1</v>
      </c>
      <c r="K14" s="307">
        <v>8.86</v>
      </c>
      <c r="L14" s="307">
        <v>7.74</v>
      </c>
      <c r="M14" s="308">
        <f t="shared" si="2"/>
        <v>-1.1199999999999992</v>
      </c>
      <c r="N14" s="308">
        <v>3</v>
      </c>
      <c r="O14" s="307">
        <v>8.91</v>
      </c>
      <c r="P14" s="308">
        <f t="shared" si="3"/>
        <v>5.0000000000000711E-2</v>
      </c>
      <c r="Q14" s="309">
        <v>1</v>
      </c>
      <c r="R14" s="312">
        <v>8.01</v>
      </c>
      <c r="S14" s="335">
        <f t="shared" si="4"/>
        <v>-0.84999999999999964</v>
      </c>
      <c r="T14" s="314">
        <v>2</v>
      </c>
      <c r="V14" s="307" t="s">
        <v>407</v>
      </c>
      <c r="W14" s="307" t="s">
        <v>269</v>
      </c>
      <c r="X14" s="308" t="s">
        <v>269</v>
      </c>
      <c r="Y14" s="308" t="s">
        <v>269</v>
      </c>
      <c r="Z14" s="307" t="s">
        <v>269</v>
      </c>
      <c r="AA14" s="308" t="s">
        <v>269</v>
      </c>
      <c r="AB14" s="308" t="s">
        <v>269</v>
      </c>
      <c r="AC14" s="307" t="s">
        <v>269</v>
      </c>
      <c r="AD14" s="308" t="s">
        <v>269</v>
      </c>
      <c r="AE14" s="309" t="s">
        <v>269</v>
      </c>
      <c r="AF14" s="315" t="s">
        <v>269</v>
      </c>
      <c r="AG14" s="336" t="s">
        <v>269</v>
      </c>
      <c r="AH14" s="317" t="s">
        <v>269</v>
      </c>
      <c r="AJ14" s="307" t="s">
        <v>407</v>
      </c>
      <c r="AK14" s="307" t="s">
        <v>269</v>
      </c>
      <c r="AL14" s="308" t="s">
        <v>269</v>
      </c>
      <c r="AM14" s="308" t="s">
        <v>269</v>
      </c>
      <c r="AN14" s="307" t="s">
        <v>269</v>
      </c>
      <c r="AO14" s="308" t="s">
        <v>269</v>
      </c>
      <c r="AP14" s="308" t="s">
        <v>269</v>
      </c>
      <c r="AQ14" s="307" t="s">
        <v>269</v>
      </c>
      <c r="AR14" s="308" t="s">
        <v>269</v>
      </c>
      <c r="AS14" s="309" t="s">
        <v>269</v>
      </c>
      <c r="AT14" s="318" t="s">
        <v>269</v>
      </c>
      <c r="AU14" s="337" t="s">
        <v>269</v>
      </c>
      <c r="AV14" s="320" t="s">
        <v>269</v>
      </c>
      <c r="AX14" s="307" t="s">
        <v>407</v>
      </c>
      <c r="AY14" s="307" t="s">
        <v>269</v>
      </c>
      <c r="AZ14" s="308" t="s">
        <v>269</v>
      </c>
      <c r="BA14" s="308" t="s">
        <v>269</v>
      </c>
      <c r="BB14" s="307" t="s">
        <v>269</v>
      </c>
      <c r="BC14" s="308" t="s">
        <v>269</v>
      </c>
      <c r="BD14" s="308" t="s">
        <v>269</v>
      </c>
      <c r="BE14" s="307" t="s">
        <v>269</v>
      </c>
      <c r="BF14" s="308" t="s">
        <v>269</v>
      </c>
      <c r="BG14" s="309" t="s">
        <v>269</v>
      </c>
      <c r="BH14" s="307" t="s">
        <v>269</v>
      </c>
      <c r="BI14" s="308" t="s">
        <v>269</v>
      </c>
      <c r="BJ14" s="309" t="s">
        <v>269</v>
      </c>
      <c r="BK14" s="440" t="s">
        <v>269</v>
      </c>
      <c r="BL14" s="441" t="s">
        <v>269</v>
      </c>
      <c r="BM14" s="442" t="s">
        <v>269</v>
      </c>
      <c r="BO14" s="307" t="s">
        <v>238</v>
      </c>
      <c r="BP14" s="307" t="s">
        <v>269</v>
      </c>
      <c r="BQ14" s="308" t="s">
        <v>269</v>
      </c>
      <c r="BR14" s="308" t="s">
        <v>269</v>
      </c>
      <c r="BS14" s="307" t="s">
        <v>269</v>
      </c>
      <c r="BT14" s="308" t="s">
        <v>269</v>
      </c>
      <c r="BU14" s="308" t="s">
        <v>269</v>
      </c>
      <c r="BV14" s="482" t="s">
        <v>269</v>
      </c>
      <c r="BW14" s="483" t="s">
        <v>269</v>
      </c>
      <c r="BX14" s="484" t="s">
        <v>269</v>
      </c>
      <c r="BY14" s="307" t="s">
        <v>269</v>
      </c>
      <c r="BZ14" s="308" t="s">
        <v>269</v>
      </c>
      <c r="CA14" s="309" t="s">
        <v>269</v>
      </c>
      <c r="CB14" s="482" t="s">
        <v>269</v>
      </c>
      <c r="CC14" s="483" t="s">
        <v>269</v>
      </c>
      <c r="CD14" s="484" t="s">
        <v>269</v>
      </c>
      <c r="CF14" s="307" t="s">
        <v>238</v>
      </c>
      <c r="CG14" s="440" t="s">
        <v>269</v>
      </c>
      <c r="CH14" s="441" t="s">
        <v>269</v>
      </c>
      <c r="CI14" s="441" t="s">
        <v>269</v>
      </c>
      <c r="CJ14" s="307" t="s">
        <v>269</v>
      </c>
      <c r="CK14" s="308" t="s">
        <v>269</v>
      </c>
      <c r="CL14" s="308" t="s">
        <v>269</v>
      </c>
      <c r="CM14" s="92" t="s">
        <v>269</v>
      </c>
      <c r="CN14" s="93" t="s">
        <v>269</v>
      </c>
      <c r="CO14" s="805" t="s">
        <v>269</v>
      </c>
      <c r="CP14" s="307" t="s">
        <v>269</v>
      </c>
      <c r="CQ14" s="308" t="s">
        <v>269</v>
      </c>
      <c r="CR14" s="309" t="s">
        <v>269</v>
      </c>
      <c r="CT14" s="307" t="s">
        <v>238</v>
      </c>
      <c r="CU14" s="307" t="s">
        <v>269</v>
      </c>
      <c r="CV14" s="308" t="s">
        <v>269</v>
      </c>
      <c r="CW14" s="308" t="s">
        <v>269</v>
      </c>
      <c r="CX14" s="307" t="s">
        <v>269</v>
      </c>
      <c r="CY14" s="308" t="s">
        <v>269</v>
      </c>
      <c r="CZ14" s="308" t="s">
        <v>269</v>
      </c>
      <c r="DA14" s="827" t="s">
        <v>269</v>
      </c>
      <c r="DB14" s="828" t="s">
        <v>269</v>
      </c>
      <c r="DC14" s="829" t="s">
        <v>269</v>
      </c>
      <c r="DD14" s="307" t="s">
        <v>269</v>
      </c>
      <c r="DE14" s="308" t="s">
        <v>269</v>
      </c>
      <c r="DF14" s="309" t="s">
        <v>269</v>
      </c>
      <c r="DG14" s="92" t="s">
        <v>269</v>
      </c>
      <c r="DH14" s="93" t="s">
        <v>269</v>
      </c>
      <c r="DI14" s="805" t="s">
        <v>269</v>
      </c>
      <c r="DK14" s="307" t="s">
        <v>238</v>
      </c>
      <c r="DL14" s="307" t="s">
        <v>269</v>
      </c>
      <c r="DM14" s="308" t="s">
        <v>269</v>
      </c>
      <c r="DN14" s="308" t="s">
        <v>269</v>
      </c>
      <c r="DO14" s="307" t="s">
        <v>269</v>
      </c>
      <c r="DP14" s="308" t="s">
        <v>269</v>
      </c>
      <c r="DQ14" s="308" t="s">
        <v>269</v>
      </c>
      <c r="DR14" s="563" t="s">
        <v>269</v>
      </c>
      <c r="DS14" s="564" t="s">
        <v>269</v>
      </c>
      <c r="DT14" s="565" t="s">
        <v>269</v>
      </c>
      <c r="DU14" s="307" t="s">
        <v>269</v>
      </c>
      <c r="DV14" s="308" t="s">
        <v>269</v>
      </c>
      <c r="DW14" s="309" t="s">
        <v>269</v>
      </c>
    </row>
    <row r="15" spans="1:127">
      <c r="A15" s="306" t="s">
        <v>417</v>
      </c>
      <c r="B15" s="273"/>
      <c r="C15" s="307">
        <v>20.170000000000002</v>
      </c>
      <c r="D15" s="307">
        <v>15.88</v>
      </c>
      <c r="E15" s="308">
        <f t="shared" si="0"/>
        <v>-4.2900000000000009</v>
      </c>
      <c r="F15" s="309">
        <v>2</v>
      </c>
      <c r="G15" s="310">
        <v>17.04</v>
      </c>
      <c r="H15" s="310">
        <f t="shared" si="1"/>
        <v>-3.1300000000000026</v>
      </c>
      <c r="I15" s="311">
        <v>1</v>
      </c>
      <c r="K15" s="307">
        <v>9.89</v>
      </c>
      <c r="L15" s="321">
        <v>9.0399999999999991</v>
      </c>
      <c r="M15" s="250">
        <f t="shared" si="2"/>
        <v>-0.85000000000000142</v>
      </c>
      <c r="N15" s="250">
        <v>2</v>
      </c>
      <c r="O15" s="321">
        <v>10.16</v>
      </c>
      <c r="P15" s="250">
        <f t="shared" si="3"/>
        <v>0.26999999999999957</v>
      </c>
      <c r="Q15" s="322">
        <v>1</v>
      </c>
      <c r="R15" s="338">
        <v>8.83</v>
      </c>
      <c r="S15" s="326">
        <f t="shared" si="4"/>
        <v>-1.0600000000000005</v>
      </c>
      <c r="T15" s="327">
        <v>3</v>
      </c>
      <c r="V15" s="321" t="s">
        <v>407</v>
      </c>
      <c r="W15" s="321" t="s">
        <v>269</v>
      </c>
      <c r="X15" s="250" t="s">
        <v>269</v>
      </c>
      <c r="Y15" s="250" t="s">
        <v>269</v>
      </c>
      <c r="Z15" s="321" t="s">
        <v>269</v>
      </c>
      <c r="AA15" s="250" t="s">
        <v>269</v>
      </c>
      <c r="AB15" s="250" t="s">
        <v>269</v>
      </c>
      <c r="AC15" s="321" t="s">
        <v>269</v>
      </c>
      <c r="AD15" s="250" t="s">
        <v>269</v>
      </c>
      <c r="AE15" s="322" t="s">
        <v>269</v>
      </c>
      <c r="AF15" s="339" t="s">
        <v>269</v>
      </c>
      <c r="AG15" s="329" t="s">
        <v>269</v>
      </c>
      <c r="AH15" s="330" t="s">
        <v>269</v>
      </c>
      <c r="AJ15" s="321" t="s">
        <v>407</v>
      </c>
      <c r="AK15" s="321" t="s">
        <v>269</v>
      </c>
      <c r="AL15" s="250" t="s">
        <v>269</v>
      </c>
      <c r="AM15" s="250" t="s">
        <v>269</v>
      </c>
      <c r="AN15" s="321" t="s">
        <v>269</v>
      </c>
      <c r="AO15" s="250" t="s">
        <v>269</v>
      </c>
      <c r="AP15" s="250" t="s">
        <v>269</v>
      </c>
      <c r="AQ15" s="321" t="s">
        <v>269</v>
      </c>
      <c r="AR15" s="250" t="s">
        <v>269</v>
      </c>
      <c r="AS15" s="322" t="s">
        <v>269</v>
      </c>
      <c r="AT15" s="340" t="s">
        <v>269</v>
      </c>
      <c r="AU15" s="332" t="s">
        <v>269</v>
      </c>
      <c r="AV15" s="333" t="s">
        <v>269</v>
      </c>
      <c r="AX15" s="321" t="s">
        <v>407</v>
      </c>
      <c r="AY15" s="321" t="s">
        <v>269</v>
      </c>
      <c r="AZ15" s="250" t="s">
        <v>269</v>
      </c>
      <c r="BA15" s="250" t="s">
        <v>269</v>
      </c>
      <c r="BB15" s="321" t="s">
        <v>269</v>
      </c>
      <c r="BC15" s="250" t="s">
        <v>269</v>
      </c>
      <c r="BD15" s="250" t="s">
        <v>269</v>
      </c>
      <c r="BE15" s="321" t="s">
        <v>269</v>
      </c>
      <c r="BF15" s="250" t="s">
        <v>269</v>
      </c>
      <c r="BG15" s="322" t="s">
        <v>269</v>
      </c>
      <c r="BH15" s="321" t="s">
        <v>269</v>
      </c>
      <c r="BI15" s="250" t="s">
        <v>269</v>
      </c>
      <c r="BJ15" s="322" t="s">
        <v>269</v>
      </c>
      <c r="BK15" s="443" t="s">
        <v>269</v>
      </c>
      <c r="BL15" s="444" t="s">
        <v>269</v>
      </c>
      <c r="BM15" s="445" t="s">
        <v>269</v>
      </c>
      <c r="BO15" s="321" t="s">
        <v>238</v>
      </c>
      <c r="BP15" s="321" t="s">
        <v>269</v>
      </c>
      <c r="BQ15" s="250" t="s">
        <v>269</v>
      </c>
      <c r="BR15" s="250" t="s">
        <v>269</v>
      </c>
      <c r="BS15" s="321" t="s">
        <v>269</v>
      </c>
      <c r="BT15" s="250" t="s">
        <v>269</v>
      </c>
      <c r="BU15" s="250" t="s">
        <v>269</v>
      </c>
      <c r="BV15" s="485" t="s">
        <v>269</v>
      </c>
      <c r="BW15" s="486" t="s">
        <v>269</v>
      </c>
      <c r="BX15" s="487" t="s">
        <v>269</v>
      </c>
      <c r="BY15" s="321" t="s">
        <v>269</v>
      </c>
      <c r="BZ15" s="250" t="s">
        <v>269</v>
      </c>
      <c r="CA15" s="322" t="s">
        <v>269</v>
      </c>
      <c r="CB15" s="485" t="s">
        <v>269</v>
      </c>
      <c r="CC15" s="486" t="s">
        <v>269</v>
      </c>
      <c r="CD15" s="487" t="s">
        <v>269</v>
      </c>
      <c r="CF15" s="321" t="s">
        <v>238</v>
      </c>
      <c r="CG15" s="443" t="s">
        <v>269</v>
      </c>
      <c r="CH15" s="444" t="s">
        <v>269</v>
      </c>
      <c r="CI15" s="444" t="s">
        <v>269</v>
      </c>
      <c r="CJ15" s="321" t="s">
        <v>269</v>
      </c>
      <c r="CK15" s="250" t="s">
        <v>269</v>
      </c>
      <c r="CL15" s="250" t="s">
        <v>269</v>
      </c>
      <c r="CM15" s="53" t="s">
        <v>269</v>
      </c>
      <c r="CN15" s="42" t="s">
        <v>269</v>
      </c>
      <c r="CO15" s="806" t="s">
        <v>269</v>
      </c>
      <c r="CP15" s="321" t="s">
        <v>269</v>
      </c>
      <c r="CQ15" s="250" t="s">
        <v>269</v>
      </c>
      <c r="CR15" s="322" t="s">
        <v>269</v>
      </c>
      <c r="CT15" s="321" t="s">
        <v>238</v>
      </c>
      <c r="CU15" s="321" t="s">
        <v>269</v>
      </c>
      <c r="CV15" s="250" t="s">
        <v>269</v>
      </c>
      <c r="CW15" s="250" t="s">
        <v>269</v>
      </c>
      <c r="CX15" s="321" t="s">
        <v>269</v>
      </c>
      <c r="CY15" s="250" t="s">
        <v>269</v>
      </c>
      <c r="CZ15" s="250" t="s">
        <v>269</v>
      </c>
      <c r="DA15" s="830" t="s">
        <v>269</v>
      </c>
      <c r="DB15" s="831" t="s">
        <v>269</v>
      </c>
      <c r="DC15" s="832" t="s">
        <v>269</v>
      </c>
      <c r="DD15" s="321" t="s">
        <v>269</v>
      </c>
      <c r="DE15" s="250" t="s">
        <v>269</v>
      </c>
      <c r="DF15" s="322" t="s">
        <v>269</v>
      </c>
      <c r="DG15" s="53" t="s">
        <v>269</v>
      </c>
      <c r="DH15" s="42" t="s">
        <v>269</v>
      </c>
      <c r="DI15" s="806" t="s">
        <v>269</v>
      </c>
      <c r="DK15" s="321" t="s">
        <v>238</v>
      </c>
      <c r="DL15" s="321" t="s">
        <v>269</v>
      </c>
      <c r="DM15" s="250" t="s">
        <v>269</v>
      </c>
      <c r="DN15" s="250" t="s">
        <v>269</v>
      </c>
      <c r="DO15" s="321" t="s">
        <v>269</v>
      </c>
      <c r="DP15" s="250" t="s">
        <v>269</v>
      </c>
      <c r="DQ15" s="250" t="s">
        <v>269</v>
      </c>
      <c r="DR15" s="566" t="s">
        <v>269</v>
      </c>
      <c r="DS15" s="567" t="s">
        <v>269</v>
      </c>
      <c r="DT15" s="568" t="s">
        <v>269</v>
      </c>
      <c r="DU15" s="321" t="s">
        <v>269</v>
      </c>
      <c r="DV15" s="250" t="s">
        <v>269</v>
      </c>
      <c r="DW15" s="322" t="s">
        <v>269</v>
      </c>
    </row>
    <row r="16" spans="1:127">
      <c r="A16" s="306" t="s">
        <v>418</v>
      </c>
      <c r="B16" s="273"/>
      <c r="C16" s="307">
        <v>17.03</v>
      </c>
      <c r="D16" s="307">
        <v>13.32</v>
      </c>
      <c r="E16" s="308">
        <f t="shared" si="0"/>
        <v>-3.7100000000000009</v>
      </c>
      <c r="F16" s="309">
        <v>2</v>
      </c>
      <c r="G16" s="310">
        <v>13.81</v>
      </c>
      <c r="H16" s="310">
        <f t="shared" si="1"/>
        <v>-3.2200000000000006</v>
      </c>
      <c r="I16" s="311">
        <v>1</v>
      </c>
      <c r="K16" s="307">
        <v>9.57</v>
      </c>
      <c r="L16" s="307">
        <v>8.9700000000000006</v>
      </c>
      <c r="M16" s="343">
        <f t="shared" si="2"/>
        <v>-0.59999999999999964</v>
      </c>
      <c r="N16" s="308">
        <v>2</v>
      </c>
      <c r="O16" s="307">
        <v>9.68</v>
      </c>
      <c r="P16" s="308">
        <f t="shared" si="3"/>
        <v>0.10999999999999943</v>
      </c>
      <c r="Q16" s="309">
        <v>1</v>
      </c>
      <c r="R16" s="312">
        <v>8.49</v>
      </c>
      <c r="S16" s="335">
        <f t="shared" si="4"/>
        <v>-1.08</v>
      </c>
      <c r="T16" s="314">
        <v>3</v>
      </c>
      <c r="V16" s="307" t="s">
        <v>407</v>
      </c>
      <c r="W16" s="307" t="s">
        <v>269</v>
      </c>
      <c r="X16" s="343" t="s">
        <v>269</v>
      </c>
      <c r="Y16" s="308" t="s">
        <v>269</v>
      </c>
      <c r="Z16" s="307" t="s">
        <v>269</v>
      </c>
      <c r="AA16" s="343" t="s">
        <v>269</v>
      </c>
      <c r="AB16" s="308" t="s">
        <v>269</v>
      </c>
      <c r="AC16" s="307" t="s">
        <v>269</v>
      </c>
      <c r="AD16" s="308" t="s">
        <v>269</v>
      </c>
      <c r="AE16" s="309" t="s">
        <v>269</v>
      </c>
      <c r="AF16" s="315" t="s">
        <v>269</v>
      </c>
      <c r="AG16" s="336" t="s">
        <v>269</v>
      </c>
      <c r="AH16" s="317" t="s">
        <v>269</v>
      </c>
      <c r="AJ16" s="307" t="s">
        <v>407</v>
      </c>
      <c r="AK16" s="307" t="s">
        <v>269</v>
      </c>
      <c r="AL16" s="343" t="s">
        <v>269</v>
      </c>
      <c r="AM16" s="308" t="s">
        <v>269</v>
      </c>
      <c r="AN16" s="307" t="s">
        <v>269</v>
      </c>
      <c r="AO16" s="343" t="s">
        <v>269</v>
      </c>
      <c r="AP16" s="308" t="s">
        <v>269</v>
      </c>
      <c r="AQ16" s="307" t="s">
        <v>269</v>
      </c>
      <c r="AR16" s="308" t="s">
        <v>269</v>
      </c>
      <c r="AS16" s="309" t="s">
        <v>269</v>
      </c>
      <c r="AT16" s="318" t="s">
        <v>269</v>
      </c>
      <c r="AU16" s="337" t="s">
        <v>269</v>
      </c>
      <c r="AV16" s="320" t="s">
        <v>269</v>
      </c>
      <c r="AX16" s="307" t="s">
        <v>407</v>
      </c>
      <c r="AY16" s="307" t="s">
        <v>269</v>
      </c>
      <c r="AZ16" s="343" t="s">
        <v>269</v>
      </c>
      <c r="BA16" s="308" t="s">
        <v>269</v>
      </c>
      <c r="BB16" s="307" t="s">
        <v>269</v>
      </c>
      <c r="BC16" s="343" t="s">
        <v>269</v>
      </c>
      <c r="BD16" s="308" t="s">
        <v>269</v>
      </c>
      <c r="BE16" s="307" t="s">
        <v>269</v>
      </c>
      <c r="BF16" s="308" t="s">
        <v>269</v>
      </c>
      <c r="BG16" s="309" t="s">
        <v>269</v>
      </c>
      <c r="BH16" s="307" t="s">
        <v>269</v>
      </c>
      <c r="BI16" s="308" t="s">
        <v>269</v>
      </c>
      <c r="BJ16" s="309" t="s">
        <v>269</v>
      </c>
      <c r="BK16" s="440" t="s">
        <v>269</v>
      </c>
      <c r="BL16" s="441" t="s">
        <v>269</v>
      </c>
      <c r="BM16" s="442" t="s">
        <v>269</v>
      </c>
      <c r="BO16" s="307" t="s">
        <v>238</v>
      </c>
      <c r="BP16" s="307" t="s">
        <v>269</v>
      </c>
      <c r="BQ16" s="343" t="s">
        <v>269</v>
      </c>
      <c r="BR16" s="308" t="s">
        <v>269</v>
      </c>
      <c r="BS16" s="307" t="s">
        <v>269</v>
      </c>
      <c r="BT16" s="343" t="s">
        <v>269</v>
      </c>
      <c r="BU16" s="308" t="s">
        <v>269</v>
      </c>
      <c r="BV16" s="482" t="s">
        <v>269</v>
      </c>
      <c r="BW16" s="483" t="s">
        <v>269</v>
      </c>
      <c r="BX16" s="484" t="s">
        <v>269</v>
      </c>
      <c r="BY16" s="307" t="s">
        <v>269</v>
      </c>
      <c r="BZ16" s="308" t="s">
        <v>269</v>
      </c>
      <c r="CA16" s="309" t="s">
        <v>269</v>
      </c>
      <c r="CB16" s="482" t="s">
        <v>269</v>
      </c>
      <c r="CC16" s="483" t="s">
        <v>269</v>
      </c>
      <c r="CD16" s="484" t="s">
        <v>269</v>
      </c>
      <c r="CF16" s="307" t="s">
        <v>238</v>
      </c>
      <c r="CG16" s="440" t="s">
        <v>269</v>
      </c>
      <c r="CH16" s="446" t="s">
        <v>269</v>
      </c>
      <c r="CI16" s="441" t="s">
        <v>269</v>
      </c>
      <c r="CJ16" s="307" t="s">
        <v>269</v>
      </c>
      <c r="CK16" s="343" t="s">
        <v>269</v>
      </c>
      <c r="CL16" s="308" t="s">
        <v>269</v>
      </c>
      <c r="CM16" s="92" t="s">
        <v>269</v>
      </c>
      <c r="CN16" s="93" t="s">
        <v>269</v>
      </c>
      <c r="CO16" s="805" t="s">
        <v>269</v>
      </c>
      <c r="CP16" s="307" t="s">
        <v>269</v>
      </c>
      <c r="CQ16" s="308" t="s">
        <v>269</v>
      </c>
      <c r="CR16" s="309" t="s">
        <v>269</v>
      </c>
      <c r="CT16" s="307" t="s">
        <v>238</v>
      </c>
      <c r="CU16" s="307" t="s">
        <v>269</v>
      </c>
      <c r="CV16" s="343" t="s">
        <v>269</v>
      </c>
      <c r="CW16" s="308" t="s">
        <v>269</v>
      </c>
      <c r="CX16" s="307" t="s">
        <v>269</v>
      </c>
      <c r="CY16" s="343" t="s">
        <v>269</v>
      </c>
      <c r="CZ16" s="308" t="s">
        <v>269</v>
      </c>
      <c r="DA16" s="827" t="s">
        <v>269</v>
      </c>
      <c r="DB16" s="828" t="s">
        <v>269</v>
      </c>
      <c r="DC16" s="829" t="s">
        <v>269</v>
      </c>
      <c r="DD16" s="307" t="s">
        <v>269</v>
      </c>
      <c r="DE16" s="308" t="s">
        <v>269</v>
      </c>
      <c r="DF16" s="309" t="s">
        <v>269</v>
      </c>
      <c r="DG16" s="92" t="s">
        <v>269</v>
      </c>
      <c r="DH16" s="93" t="s">
        <v>269</v>
      </c>
      <c r="DI16" s="805" t="s">
        <v>269</v>
      </c>
      <c r="DK16" s="307" t="s">
        <v>238</v>
      </c>
      <c r="DL16" s="307" t="s">
        <v>269</v>
      </c>
      <c r="DM16" s="343" t="s">
        <v>269</v>
      </c>
      <c r="DN16" s="308" t="s">
        <v>269</v>
      </c>
      <c r="DO16" s="307" t="s">
        <v>269</v>
      </c>
      <c r="DP16" s="343" t="s">
        <v>269</v>
      </c>
      <c r="DQ16" s="308" t="s">
        <v>269</v>
      </c>
      <c r="DR16" s="563" t="s">
        <v>269</v>
      </c>
      <c r="DS16" s="564" t="s">
        <v>269</v>
      </c>
      <c r="DT16" s="565" t="s">
        <v>269</v>
      </c>
      <c r="DU16" s="307" t="s">
        <v>269</v>
      </c>
      <c r="DV16" s="308" t="s">
        <v>269</v>
      </c>
      <c r="DW16" s="309" t="s">
        <v>269</v>
      </c>
    </row>
    <row r="17" spans="1:127">
      <c r="A17" s="306" t="s">
        <v>419</v>
      </c>
      <c r="B17" s="273"/>
      <c r="C17" s="307">
        <v>15.86</v>
      </c>
      <c r="D17" s="345">
        <v>12.48</v>
      </c>
      <c r="E17" s="346">
        <f t="shared" si="0"/>
        <v>-3.379999999999999</v>
      </c>
      <c r="F17" s="347">
        <v>2</v>
      </c>
      <c r="G17" s="310">
        <v>12.63</v>
      </c>
      <c r="H17" s="310">
        <f t="shared" si="1"/>
        <v>-3.2299999999999986</v>
      </c>
      <c r="I17" s="311">
        <v>1</v>
      </c>
      <c r="K17" s="307">
        <v>10.56</v>
      </c>
      <c r="L17" s="307">
        <v>10.16</v>
      </c>
      <c r="M17" s="308">
        <f t="shared" si="2"/>
        <v>-0.40000000000000036</v>
      </c>
      <c r="N17" s="308">
        <v>2</v>
      </c>
      <c r="O17" s="307">
        <v>13.06</v>
      </c>
      <c r="P17" s="308">
        <f t="shared" si="3"/>
        <v>2.5</v>
      </c>
      <c r="Q17" s="309">
        <v>1</v>
      </c>
      <c r="R17" s="312">
        <v>9.3699999999999992</v>
      </c>
      <c r="S17" s="313">
        <f t="shared" si="4"/>
        <v>-1.1900000000000013</v>
      </c>
      <c r="T17" s="314">
        <v>3</v>
      </c>
      <c r="V17" s="307" t="s">
        <v>407</v>
      </c>
      <c r="W17" s="307" t="s">
        <v>269</v>
      </c>
      <c r="X17" s="308" t="s">
        <v>269</v>
      </c>
      <c r="Y17" s="308" t="s">
        <v>269</v>
      </c>
      <c r="Z17" s="307" t="s">
        <v>269</v>
      </c>
      <c r="AA17" s="308" t="s">
        <v>269</v>
      </c>
      <c r="AB17" s="308" t="s">
        <v>269</v>
      </c>
      <c r="AC17" s="307" t="s">
        <v>269</v>
      </c>
      <c r="AD17" s="308" t="s">
        <v>269</v>
      </c>
      <c r="AE17" s="309" t="s">
        <v>269</v>
      </c>
      <c r="AF17" s="315" t="s">
        <v>269</v>
      </c>
      <c r="AG17" s="316" t="s">
        <v>269</v>
      </c>
      <c r="AH17" s="317" t="s">
        <v>269</v>
      </c>
      <c r="AJ17" s="307" t="s">
        <v>407</v>
      </c>
      <c r="AK17" s="307" t="s">
        <v>269</v>
      </c>
      <c r="AL17" s="308" t="s">
        <v>269</v>
      </c>
      <c r="AM17" s="308" t="s">
        <v>269</v>
      </c>
      <c r="AN17" s="307" t="s">
        <v>269</v>
      </c>
      <c r="AO17" s="308" t="s">
        <v>269</v>
      </c>
      <c r="AP17" s="308" t="s">
        <v>269</v>
      </c>
      <c r="AQ17" s="307" t="s">
        <v>269</v>
      </c>
      <c r="AR17" s="308" t="s">
        <v>269</v>
      </c>
      <c r="AS17" s="309" t="s">
        <v>269</v>
      </c>
      <c r="AT17" s="318" t="s">
        <v>269</v>
      </c>
      <c r="AU17" s="319" t="s">
        <v>269</v>
      </c>
      <c r="AV17" s="320" t="s">
        <v>269</v>
      </c>
      <c r="AX17" s="307" t="s">
        <v>407</v>
      </c>
      <c r="AY17" s="307" t="s">
        <v>269</v>
      </c>
      <c r="AZ17" s="308" t="s">
        <v>269</v>
      </c>
      <c r="BA17" s="308" t="s">
        <v>269</v>
      </c>
      <c r="BB17" s="307" t="s">
        <v>269</v>
      </c>
      <c r="BC17" s="308" t="s">
        <v>269</v>
      </c>
      <c r="BD17" s="308" t="s">
        <v>269</v>
      </c>
      <c r="BE17" s="307" t="s">
        <v>269</v>
      </c>
      <c r="BF17" s="308" t="s">
        <v>269</v>
      </c>
      <c r="BG17" s="309" t="s">
        <v>269</v>
      </c>
      <c r="BH17" s="307" t="s">
        <v>269</v>
      </c>
      <c r="BI17" s="308" t="s">
        <v>269</v>
      </c>
      <c r="BJ17" s="309" t="s">
        <v>269</v>
      </c>
      <c r="BK17" s="440" t="s">
        <v>269</v>
      </c>
      <c r="BL17" s="441" t="s">
        <v>269</v>
      </c>
      <c r="BM17" s="442" t="s">
        <v>269</v>
      </c>
      <c r="BO17" s="307" t="s">
        <v>238</v>
      </c>
      <c r="BP17" s="307" t="s">
        <v>269</v>
      </c>
      <c r="BQ17" s="308" t="s">
        <v>269</v>
      </c>
      <c r="BR17" s="308" t="s">
        <v>269</v>
      </c>
      <c r="BS17" s="307" t="s">
        <v>269</v>
      </c>
      <c r="BT17" s="308" t="s">
        <v>269</v>
      </c>
      <c r="BU17" s="308" t="s">
        <v>269</v>
      </c>
      <c r="BV17" s="482" t="s">
        <v>269</v>
      </c>
      <c r="BW17" s="483" t="s">
        <v>269</v>
      </c>
      <c r="BX17" s="484" t="s">
        <v>269</v>
      </c>
      <c r="BY17" s="307" t="s">
        <v>269</v>
      </c>
      <c r="BZ17" s="308" t="s">
        <v>269</v>
      </c>
      <c r="CA17" s="309" t="s">
        <v>269</v>
      </c>
      <c r="CB17" s="482" t="s">
        <v>269</v>
      </c>
      <c r="CC17" s="483" t="s">
        <v>269</v>
      </c>
      <c r="CD17" s="484" t="s">
        <v>269</v>
      </c>
      <c r="CF17" s="307" t="s">
        <v>238</v>
      </c>
      <c r="CG17" s="440" t="s">
        <v>269</v>
      </c>
      <c r="CH17" s="441" t="s">
        <v>269</v>
      </c>
      <c r="CI17" s="441" t="s">
        <v>269</v>
      </c>
      <c r="CJ17" s="307" t="s">
        <v>269</v>
      </c>
      <c r="CK17" s="308" t="s">
        <v>269</v>
      </c>
      <c r="CL17" s="308" t="s">
        <v>269</v>
      </c>
      <c r="CM17" s="92" t="s">
        <v>269</v>
      </c>
      <c r="CN17" s="93" t="s">
        <v>269</v>
      </c>
      <c r="CO17" s="805" t="s">
        <v>269</v>
      </c>
      <c r="CP17" s="307" t="s">
        <v>269</v>
      </c>
      <c r="CQ17" s="308" t="s">
        <v>269</v>
      </c>
      <c r="CR17" s="309" t="s">
        <v>269</v>
      </c>
      <c r="CT17" s="307" t="s">
        <v>238</v>
      </c>
      <c r="CU17" s="307" t="s">
        <v>269</v>
      </c>
      <c r="CV17" s="308" t="s">
        <v>269</v>
      </c>
      <c r="CW17" s="308" t="s">
        <v>269</v>
      </c>
      <c r="CX17" s="307" t="s">
        <v>269</v>
      </c>
      <c r="CY17" s="308" t="s">
        <v>269</v>
      </c>
      <c r="CZ17" s="308" t="s">
        <v>269</v>
      </c>
      <c r="DA17" s="827" t="s">
        <v>269</v>
      </c>
      <c r="DB17" s="828" t="s">
        <v>269</v>
      </c>
      <c r="DC17" s="829" t="s">
        <v>269</v>
      </c>
      <c r="DD17" s="307" t="s">
        <v>269</v>
      </c>
      <c r="DE17" s="308" t="s">
        <v>269</v>
      </c>
      <c r="DF17" s="309" t="s">
        <v>269</v>
      </c>
      <c r="DG17" s="92" t="s">
        <v>269</v>
      </c>
      <c r="DH17" s="93" t="s">
        <v>269</v>
      </c>
      <c r="DI17" s="805" t="s">
        <v>269</v>
      </c>
      <c r="DK17" s="307" t="s">
        <v>238</v>
      </c>
      <c r="DL17" s="307" t="s">
        <v>269</v>
      </c>
      <c r="DM17" s="308" t="s">
        <v>269</v>
      </c>
      <c r="DN17" s="308" t="s">
        <v>269</v>
      </c>
      <c r="DO17" s="307" t="s">
        <v>269</v>
      </c>
      <c r="DP17" s="308" t="s">
        <v>269</v>
      </c>
      <c r="DQ17" s="308" t="s">
        <v>269</v>
      </c>
      <c r="DR17" s="563" t="s">
        <v>269</v>
      </c>
      <c r="DS17" s="564" t="s">
        <v>269</v>
      </c>
      <c r="DT17" s="565" t="s">
        <v>269</v>
      </c>
      <c r="DU17" s="307" t="s">
        <v>269</v>
      </c>
      <c r="DV17" s="308" t="s">
        <v>269</v>
      </c>
      <c r="DW17" s="309" t="s">
        <v>269</v>
      </c>
    </row>
    <row r="18" spans="1:127">
      <c r="A18" s="306" t="s">
        <v>420</v>
      </c>
      <c r="B18" s="273"/>
      <c r="C18" s="307">
        <v>9.27</v>
      </c>
      <c r="D18" s="307">
        <v>6.09</v>
      </c>
      <c r="E18" s="346">
        <f t="shared" si="0"/>
        <v>-3.1799999999999997</v>
      </c>
      <c r="F18" s="347">
        <v>1</v>
      </c>
      <c r="G18" s="348">
        <v>5.7</v>
      </c>
      <c r="H18" s="348">
        <f t="shared" si="1"/>
        <v>-3.5699999999999994</v>
      </c>
      <c r="I18" s="349">
        <v>2</v>
      </c>
      <c r="K18" s="307">
        <v>7.59</v>
      </c>
      <c r="L18" s="307">
        <v>7.43</v>
      </c>
      <c r="M18" s="308">
        <f t="shared" si="2"/>
        <v>-0.16000000000000014</v>
      </c>
      <c r="N18" s="308">
        <v>2</v>
      </c>
      <c r="O18" s="307">
        <v>10.6</v>
      </c>
      <c r="P18" s="308">
        <f t="shared" si="3"/>
        <v>3.01</v>
      </c>
      <c r="Q18" s="309">
        <v>1</v>
      </c>
      <c r="R18" s="312">
        <v>6.92</v>
      </c>
      <c r="S18" s="313">
        <f t="shared" si="4"/>
        <v>-0.66999999999999993</v>
      </c>
      <c r="T18" s="314">
        <v>3</v>
      </c>
      <c r="V18" s="307" t="s">
        <v>407</v>
      </c>
      <c r="W18" s="307" t="s">
        <v>269</v>
      </c>
      <c r="X18" s="308" t="s">
        <v>269</v>
      </c>
      <c r="Y18" s="308" t="s">
        <v>269</v>
      </c>
      <c r="Z18" s="307" t="s">
        <v>269</v>
      </c>
      <c r="AA18" s="308" t="s">
        <v>269</v>
      </c>
      <c r="AB18" s="308" t="s">
        <v>269</v>
      </c>
      <c r="AC18" s="307" t="s">
        <v>269</v>
      </c>
      <c r="AD18" s="308" t="s">
        <v>269</v>
      </c>
      <c r="AE18" s="309" t="s">
        <v>269</v>
      </c>
      <c r="AF18" s="315" t="s">
        <v>269</v>
      </c>
      <c r="AG18" s="316" t="s">
        <v>269</v>
      </c>
      <c r="AH18" s="317" t="s">
        <v>269</v>
      </c>
      <c r="AJ18" s="307" t="s">
        <v>407</v>
      </c>
      <c r="AK18" s="307" t="s">
        <v>269</v>
      </c>
      <c r="AL18" s="308" t="s">
        <v>269</v>
      </c>
      <c r="AM18" s="308" t="s">
        <v>269</v>
      </c>
      <c r="AN18" s="307" t="s">
        <v>269</v>
      </c>
      <c r="AO18" s="308" t="s">
        <v>269</v>
      </c>
      <c r="AP18" s="308" t="s">
        <v>269</v>
      </c>
      <c r="AQ18" s="307" t="s">
        <v>269</v>
      </c>
      <c r="AR18" s="308" t="s">
        <v>269</v>
      </c>
      <c r="AS18" s="309" t="s">
        <v>269</v>
      </c>
      <c r="AT18" s="318" t="s">
        <v>269</v>
      </c>
      <c r="AU18" s="319" t="s">
        <v>269</v>
      </c>
      <c r="AV18" s="320" t="s">
        <v>269</v>
      </c>
      <c r="AX18" s="307" t="s">
        <v>407</v>
      </c>
      <c r="AY18" s="307" t="s">
        <v>269</v>
      </c>
      <c r="AZ18" s="308" t="s">
        <v>269</v>
      </c>
      <c r="BA18" s="308" t="s">
        <v>269</v>
      </c>
      <c r="BB18" s="307" t="s">
        <v>269</v>
      </c>
      <c r="BC18" s="308" t="s">
        <v>269</v>
      </c>
      <c r="BD18" s="308" t="s">
        <v>269</v>
      </c>
      <c r="BE18" s="307" t="s">
        <v>269</v>
      </c>
      <c r="BF18" s="308" t="s">
        <v>269</v>
      </c>
      <c r="BG18" s="309" t="s">
        <v>269</v>
      </c>
      <c r="BH18" s="307" t="s">
        <v>269</v>
      </c>
      <c r="BI18" s="308" t="s">
        <v>269</v>
      </c>
      <c r="BJ18" s="309" t="s">
        <v>269</v>
      </c>
      <c r="BK18" s="440" t="s">
        <v>269</v>
      </c>
      <c r="BL18" s="441" t="s">
        <v>269</v>
      </c>
      <c r="BM18" s="442" t="s">
        <v>269</v>
      </c>
      <c r="BO18" s="307" t="s">
        <v>238</v>
      </c>
      <c r="BP18" s="307" t="s">
        <v>269</v>
      </c>
      <c r="BQ18" s="308" t="s">
        <v>269</v>
      </c>
      <c r="BR18" s="308" t="s">
        <v>269</v>
      </c>
      <c r="BS18" s="307" t="s">
        <v>269</v>
      </c>
      <c r="BT18" s="308" t="s">
        <v>269</v>
      </c>
      <c r="BU18" s="308" t="s">
        <v>269</v>
      </c>
      <c r="BV18" s="482" t="s">
        <v>269</v>
      </c>
      <c r="BW18" s="483" t="s">
        <v>269</v>
      </c>
      <c r="BX18" s="484" t="s">
        <v>269</v>
      </c>
      <c r="BY18" s="307" t="s">
        <v>269</v>
      </c>
      <c r="BZ18" s="308" t="s">
        <v>269</v>
      </c>
      <c r="CA18" s="309" t="s">
        <v>269</v>
      </c>
      <c r="CB18" s="482" t="s">
        <v>269</v>
      </c>
      <c r="CC18" s="483" t="s">
        <v>269</v>
      </c>
      <c r="CD18" s="484" t="s">
        <v>269</v>
      </c>
      <c r="CF18" s="307" t="s">
        <v>238</v>
      </c>
      <c r="CG18" s="440" t="s">
        <v>269</v>
      </c>
      <c r="CH18" s="441" t="s">
        <v>269</v>
      </c>
      <c r="CI18" s="441" t="s">
        <v>269</v>
      </c>
      <c r="CJ18" s="307" t="s">
        <v>269</v>
      </c>
      <c r="CK18" s="308" t="s">
        <v>269</v>
      </c>
      <c r="CL18" s="308" t="s">
        <v>269</v>
      </c>
      <c r="CM18" s="92" t="s">
        <v>269</v>
      </c>
      <c r="CN18" s="93" t="s">
        <v>269</v>
      </c>
      <c r="CO18" s="805" t="s">
        <v>269</v>
      </c>
      <c r="CP18" s="307" t="s">
        <v>269</v>
      </c>
      <c r="CQ18" s="308" t="s">
        <v>269</v>
      </c>
      <c r="CR18" s="309" t="s">
        <v>269</v>
      </c>
      <c r="CT18" s="307" t="s">
        <v>238</v>
      </c>
      <c r="CU18" s="307" t="s">
        <v>269</v>
      </c>
      <c r="CV18" s="308" t="s">
        <v>269</v>
      </c>
      <c r="CW18" s="308" t="s">
        <v>269</v>
      </c>
      <c r="CX18" s="307" t="s">
        <v>269</v>
      </c>
      <c r="CY18" s="308" t="s">
        <v>269</v>
      </c>
      <c r="CZ18" s="308" t="s">
        <v>269</v>
      </c>
      <c r="DA18" s="827" t="s">
        <v>269</v>
      </c>
      <c r="DB18" s="828" t="s">
        <v>269</v>
      </c>
      <c r="DC18" s="829" t="s">
        <v>269</v>
      </c>
      <c r="DD18" s="307" t="s">
        <v>269</v>
      </c>
      <c r="DE18" s="308" t="s">
        <v>269</v>
      </c>
      <c r="DF18" s="309" t="s">
        <v>269</v>
      </c>
      <c r="DG18" s="92" t="s">
        <v>269</v>
      </c>
      <c r="DH18" s="93" t="s">
        <v>269</v>
      </c>
      <c r="DI18" s="805" t="s">
        <v>269</v>
      </c>
      <c r="DK18" s="307" t="s">
        <v>238</v>
      </c>
      <c r="DL18" s="307" t="s">
        <v>269</v>
      </c>
      <c r="DM18" s="308" t="s">
        <v>269</v>
      </c>
      <c r="DN18" s="308" t="s">
        <v>269</v>
      </c>
      <c r="DO18" s="307" t="s">
        <v>269</v>
      </c>
      <c r="DP18" s="308" t="s">
        <v>269</v>
      </c>
      <c r="DQ18" s="308" t="s">
        <v>269</v>
      </c>
      <c r="DR18" s="563" t="s">
        <v>269</v>
      </c>
      <c r="DS18" s="564" t="s">
        <v>269</v>
      </c>
      <c r="DT18" s="565" t="s">
        <v>269</v>
      </c>
      <c r="DU18" s="307" t="s">
        <v>269</v>
      </c>
      <c r="DV18" s="308" t="s">
        <v>269</v>
      </c>
      <c r="DW18" s="309" t="s">
        <v>269</v>
      </c>
    </row>
    <row r="19" spans="1:127">
      <c r="A19" s="306" t="s">
        <v>421</v>
      </c>
      <c r="B19" s="273"/>
      <c r="C19" s="307">
        <v>6.28</v>
      </c>
      <c r="D19" s="350">
        <v>2.56</v>
      </c>
      <c r="E19" s="346">
        <f t="shared" si="0"/>
        <v>-3.72</v>
      </c>
      <c r="F19" s="347">
        <v>1</v>
      </c>
      <c r="G19" s="351">
        <v>2.46</v>
      </c>
      <c r="H19" s="310">
        <f t="shared" si="1"/>
        <v>-3.8200000000000003</v>
      </c>
      <c r="I19" s="311">
        <v>2</v>
      </c>
      <c r="K19" s="307">
        <v>1.52</v>
      </c>
      <c r="L19" s="307">
        <v>1.25</v>
      </c>
      <c r="M19" s="346">
        <f t="shared" si="2"/>
        <v>-0.27</v>
      </c>
      <c r="N19" s="346">
        <v>2</v>
      </c>
      <c r="O19" s="345">
        <v>3.8</v>
      </c>
      <c r="P19" s="346">
        <f t="shared" si="3"/>
        <v>2.2799999999999998</v>
      </c>
      <c r="Q19" s="309">
        <v>1</v>
      </c>
      <c r="R19" s="312">
        <v>0.33</v>
      </c>
      <c r="S19" s="313">
        <f t="shared" si="4"/>
        <v>-1.19</v>
      </c>
      <c r="T19" s="314">
        <v>3</v>
      </c>
      <c r="V19" s="307" t="s">
        <v>407</v>
      </c>
      <c r="W19" s="307" t="s">
        <v>269</v>
      </c>
      <c r="X19" s="346" t="s">
        <v>269</v>
      </c>
      <c r="Y19" s="346" t="s">
        <v>269</v>
      </c>
      <c r="Z19" s="307" t="s">
        <v>269</v>
      </c>
      <c r="AA19" s="346" t="s">
        <v>269</v>
      </c>
      <c r="AB19" s="346" t="s">
        <v>269</v>
      </c>
      <c r="AC19" s="345" t="s">
        <v>269</v>
      </c>
      <c r="AD19" s="346" t="s">
        <v>269</v>
      </c>
      <c r="AE19" s="309" t="s">
        <v>269</v>
      </c>
      <c r="AF19" s="315" t="s">
        <v>269</v>
      </c>
      <c r="AG19" s="316" t="s">
        <v>269</v>
      </c>
      <c r="AH19" s="317" t="s">
        <v>269</v>
      </c>
      <c r="AJ19" s="307" t="s">
        <v>407</v>
      </c>
      <c r="AK19" s="307" t="s">
        <v>269</v>
      </c>
      <c r="AL19" s="346" t="s">
        <v>269</v>
      </c>
      <c r="AM19" s="346" t="s">
        <v>269</v>
      </c>
      <c r="AN19" s="307" t="s">
        <v>269</v>
      </c>
      <c r="AO19" s="346" t="s">
        <v>269</v>
      </c>
      <c r="AP19" s="346" t="s">
        <v>269</v>
      </c>
      <c r="AQ19" s="345" t="s">
        <v>269</v>
      </c>
      <c r="AR19" s="346" t="s">
        <v>269</v>
      </c>
      <c r="AS19" s="309" t="s">
        <v>269</v>
      </c>
      <c r="AT19" s="318" t="s">
        <v>269</v>
      </c>
      <c r="AU19" s="319" t="s">
        <v>269</v>
      </c>
      <c r="AV19" s="320" t="s">
        <v>269</v>
      </c>
      <c r="AX19" s="307" t="s">
        <v>407</v>
      </c>
      <c r="AY19" s="307" t="s">
        <v>269</v>
      </c>
      <c r="AZ19" s="346" t="s">
        <v>269</v>
      </c>
      <c r="BA19" s="346" t="s">
        <v>269</v>
      </c>
      <c r="BB19" s="307" t="s">
        <v>269</v>
      </c>
      <c r="BC19" s="346" t="s">
        <v>269</v>
      </c>
      <c r="BD19" s="346" t="s">
        <v>269</v>
      </c>
      <c r="BE19" s="345" t="s">
        <v>269</v>
      </c>
      <c r="BF19" s="346" t="s">
        <v>269</v>
      </c>
      <c r="BG19" s="309" t="s">
        <v>269</v>
      </c>
      <c r="BH19" s="345" t="s">
        <v>269</v>
      </c>
      <c r="BI19" s="346" t="s">
        <v>269</v>
      </c>
      <c r="BJ19" s="309" t="s">
        <v>269</v>
      </c>
      <c r="BK19" s="447" t="s">
        <v>269</v>
      </c>
      <c r="BL19" s="448" t="s">
        <v>269</v>
      </c>
      <c r="BM19" s="442" t="s">
        <v>269</v>
      </c>
      <c r="BO19" s="307" t="s">
        <v>238</v>
      </c>
      <c r="BP19" s="307" t="s">
        <v>269</v>
      </c>
      <c r="BQ19" s="346" t="s">
        <v>269</v>
      </c>
      <c r="BR19" s="346" t="s">
        <v>269</v>
      </c>
      <c r="BS19" s="307" t="s">
        <v>269</v>
      </c>
      <c r="BT19" s="346" t="s">
        <v>269</v>
      </c>
      <c r="BU19" s="346" t="s">
        <v>269</v>
      </c>
      <c r="BV19" s="489" t="s">
        <v>269</v>
      </c>
      <c r="BW19" s="490" t="s">
        <v>269</v>
      </c>
      <c r="BX19" s="484" t="s">
        <v>269</v>
      </c>
      <c r="BY19" s="345" t="s">
        <v>269</v>
      </c>
      <c r="BZ19" s="346" t="s">
        <v>269</v>
      </c>
      <c r="CA19" s="309" t="s">
        <v>269</v>
      </c>
      <c r="CB19" s="489" t="s">
        <v>269</v>
      </c>
      <c r="CC19" s="490" t="s">
        <v>269</v>
      </c>
      <c r="CD19" s="484" t="s">
        <v>269</v>
      </c>
      <c r="CF19" s="307" t="s">
        <v>238</v>
      </c>
      <c r="CG19" s="440" t="s">
        <v>269</v>
      </c>
      <c r="CH19" s="448" t="s">
        <v>269</v>
      </c>
      <c r="CI19" s="448" t="s">
        <v>269</v>
      </c>
      <c r="CJ19" s="307" t="s">
        <v>269</v>
      </c>
      <c r="CK19" s="346" t="s">
        <v>269</v>
      </c>
      <c r="CL19" s="346" t="s">
        <v>269</v>
      </c>
      <c r="CM19" s="808" t="s">
        <v>269</v>
      </c>
      <c r="CN19" s="809" t="s">
        <v>269</v>
      </c>
      <c r="CO19" s="805" t="s">
        <v>269</v>
      </c>
      <c r="CP19" s="345" t="s">
        <v>269</v>
      </c>
      <c r="CQ19" s="346" t="s">
        <v>269</v>
      </c>
      <c r="CR19" s="309" t="s">
        <v>269</v>
      </c>
      <c r="CT19" s="307" t="s">
        <v>238</v>
      </c>
      <c r="CU19" s="307" t="s">
        <v>269</v>
      </c>
      <c r="CV19" s="346" t="s">
        <v>269</v>
      </c>
      <c r="CW19" s="346" t="s">
        <v>269</v>
      </c>
      <c r="CX19" s="307" t="s">
        <v>269</v>
      </c>
      <c r="CY19" s="346" t="s">
        <v>269</v>
      </c>
      <c r="CZ19" s="346" t="s">
        <v>269</v>
      </c>
      <c r="DA19" s="834" t="s">
        <v>269</v>
      </c>
      <c r="DB19" s="835" t="s">
        <v>269</v>
      </c>
      <c r="DC19" s="829" t="s">
        <v>269</v>
      </c>
      <c r="DD19" s="345" t="s">
        <v>269</v>
      </c>
      <c r="DE19" s="346" t="s">
        <v>269</v>
      </c>
      <c r="DF19" s="309" t="s">
        <v>269</v>
      </c>
      <c r="DG19" s="808" t="s">
        <v>269</v>
      </c>
      <c r="DH19" s="809" t="s">
        <v>269</v>
      </c>
      <c r="DI19" s="805" t="s">
        <v>269</v>
      </c>
      <c r="DK19" s="307" t="s">
        <v>238</v>
      </c>
      <c r="DL19" s="307" t="s">
        <v>269</v>
      </c>
      <c r="DM19" s="346" t="s">
        <v>269</v>
      </c>
      <c r="DN19" s="346" t="s">
        <v>269</v>
      </c>
      <c r="DO19" s="307" t="s">
        <v>269</v>
      </c>
      <c r="DP19" s="346" t="s">
        <v>269</v>
      </c>
      <c r="DQ19" s="346" t="s">
        <v>269</v>
      </c>
      <c r="DR19" s="570" t="s">
        <v>269</v>
      </c>
      <c r="DS19" s="571" t="s">
        <v>269</v>
      </c>
      <c r="DT19" s="565" t="s">
        <v>269</v>
      </c>
      <c r="DU19" s="345" t="s">
        <v>269</v>
      </c>
      <c r="DV19" s="346" t="s">
        <v>269</v>
      </c>
      <c r="DW19" s="309" t="s">
        <v>269</v>
      </c>
    </row>
    <row r="20" spans="1:127">
      <c r="A20" s="352" t="s">
        <v>422</v>
      </c>
      <c r="B20" s="273"/>
      <c r="C20" s="307">
        <v>9.3800000000000008</v>
      </c>
      <c r="D20" s="307">
        <v>5.9</v>
      </c>
      <c r="E20" s="308">
        <f t="shared" si="0"/>
        <v>-3.4800000000000004</v>
      </c>
      <c r="F20" s="309">
        <v>1</v>
      </c>
      <c r="G20" s="351">
        <v>5.78</v>
      </c>
      <c r="H20" s="310">
        <f t="shared" si="1"/>
        <v>-3.6000000000000005</v>
      </c>
      <c r="I20" s="311">
        <v>2</v>
      </c>
      <c r="K20" s="307">
        <v>1.54</v>
      </c>
      <c r="L20" s="321">
        <v>1.4</v>
      </c>
      <c r="M20" s="346">
        <f t="shared" si="2"/>
        <v>-0.14000000000000012</v>
      </c>
      <c r="N20" s="347">
        <v>2</v>
      </c>
      <c r="O20" s="307">
        <v>4.16</v>
      </c>
      <c r="P20" s="308">
        <f t="shared" si="3"/>
        <v>2.62</v>
      </c>
      <c r="Q20" s="309">
        <v>1</v>
      </c>
      <c r="R20" s="338">
        <v>0.92</v>
      </c>
      <c r="S20" s="313">
        <f t="shared" si="4"/>
        <v>-0.62</v>
      </c>
      <c r="T20" s="327">
        <v>3</v>
      </c>
      <c r="V20" s="321" t="s">
        <v>407</v>
      </c>
      <c r="W20" s="321" t="s">
        <v>269</v>
      </c>
      <c r="X20" s="346" t="s">
        <v>269</v>
      </c>
      <c r="Y20" s="347" t="s">
        <v>269</v>
      </c>
      <c r="Z20" s="321" t="s">
        <v>269</v>
      </c>
      <c r="AA20" s="346" t="s">
        <v>269</v>
      </c>
      <c r="AB20" s="347" t="s">
        <v>269</v>
      </c>
      <c r="AC20" s="307" t="s">
        <v>269</v>
      </c>
      <c r="AD20" s="308" t="s">
        <v>269</v>
      </c>
      <c r="AE20" s="309" t="s">
        <v>269</v>
      </c>
      <c r="AF20" s="339" t="s">
        <v>269</v>
      </c>
      <c r="AG20" s="316" t="s">
        <v>269</v>
      </c>
      <c r="AH20" s="330" t="s">
        <v>269</v>
      </c>
      <c r="AJ20" s="321" t="s">
        <v>407</v>
      </c>
      <c r="AK20" s="321" t="s">
        <v>269</v>
      </c>
      <c r="AL20" s="346" t="s">
        <v>269</v>
      </c>
      <c r="AM20" s="347" t="s">
        <v>269</v>
      </c>
      <c r="AN20" s="321" t="s">
        <v>269</v>
      </c>
      <c r="AO20" s="346" t="s">
        <v>269</v>
      </c>
      <c r="AP20" s="347" t="s">
        <v>269</v>
      </c>
      <c r="AQ20" s="307" t="s">
        <v>269</v>
      </c>
      <c r="AR20" s="308" t="s">
        <v>269</v>
      </c>
      <c r="AS20" s="309" t="s">
        <v>269</v>
      </c>
      <c r="AT20" s="340" t="s">
        <v>269</v>
      </c>
      <c r="AU20" s="319" t="s">
        <v>269</v>
      </c>
      <c r="AV20" s="333" t="s">
        <v>269</v>
      </c>
      <c r="AX20" s="321" t="s">
        <v>407</v>
      </c>
      <c r="AY20" s="321" t="s">
        <v>269</v>
      </c>
      <c r="AZ20" s="346" t="s">
        <v>269</v>
      </c>
      <c r="BA20" s="347" t="s">
        <v>269</v>
      </c>
      <c r="BB20" s="321" t="s">
        <v>269</v>
      </c>
      <c r="BC20" s="346" t="s">
        <v>269</v>
      </c>
      <c r="BD20" s="347" t="s">
        <v>269</v>
      </c>
      <c r="BE20" s="307" t="s">
        <v>269</v>
      </c>
      <c r="BF20" s="308" t="s">
        <v>269</v>
      </c>
      <c r="BG20" s="309" t="s">
        <v>269</v>
      </c>
      <c r="BH20" s="307" t="s">
        <v>269</v>
      </c>
      <c r="BI20" s="308" t="s">
        <v>269</v>
      </c>
      <c r="BJ20" s="309" t="s">
        <v>269</v>
      </c>
      <c r="BK20" s="440" t="s">
        <v>269</v>
      </c>
      <c r="BL20" s="441" t="s">
        <v>269</v>
      </c>
      <c r="BM20" s="442" t="s">
        <v>269</v>
      </c>
      <c r="BO20" s="321" t="s">
        <v>238</v>
      </c>
      <c r="BP20" s="321" t="s">
        <v>269</v>
      </c>
      <c r="BQ20" s="346" t="s">
        <v>269</v>
      </c>
      <c r="BR20" s="347" t="s">
        <v>269</v>
      </c>
      <c r="BS20" s="321" t="s">
        <v>269</v>
      </c>
      <c r="BT20" s="346" t="s">
        <v>269</v>
      </c>
      <c r="BU20" s="347" t="s">
        <v>269</v>
      </c>
      <c r="BV20" s="482" t="s">
        <v>269</v>
      </c>
      <c r="BW20" s="483" t="s">
        <v>269</v>
      </c>
      <c r="BX20" s="484" t="s">
        <v>269</v>
      </c>
      <c r="BY20" s="307" t="s">
        <v>269</v>
      </c>
      <c r="BZ20" s="308" t="s">
        <v>269</v>
      </c>
      <c r="CA20" s="309" t="s">
        <v>269</v>
      </c>
      <c r="CB20" s="482" t="s">
        <v>269</v>
      </c>
      <c r="CC20" s="483" t="s">
        <v>269</v>
      </c>
      <c r="CD20" s="484" t="s">
        <v>269</v>
      </c>
      <c r="CF20" s="321" t="s">
        <v>238</v>
      </c>
      <c r="CG20" s="443" t="s">
        <v>269</v>
      </c>
      <c r="CH20" s="448" t="s">
        <v>269</v>
      </c>
      <c r="CI20" s="816" t="s">
        <v>269</v>
      </c>
      <c r="CJ20" s="321" t="s">
        <v>269</v>
      </c>
      <c r="CK20" s="346" t="s">
        <v>269</v>
      </c>
      <c r="CL20" s="347" t="s">
        <v>269</v>
      </c>
      <c r="CM20" s="92" t="s">
        <v>269</v>
      </c>
      <c r="CN20" s="93" t="s">
        <v>269</v>
      </c>
      <c r="CO20" s="805" t="s">
        <v>269</v>
      </c>
      <c r="CP20" s="307" t="s">
        <v>269</v>
      </c>
      <c r="CQ20" s="308" t="s">
        <v>269</v>
      </c>
      <c r="CR20" s="309" t="s">
        <v>269</v>
      </c>
      <c r="CT20" s="321" t="s">
        <v>238</v>
      </c>
      <c r="CU20" s="321" t="s">
        <v>269</v>
      </c>
      <c r="CV20" s="346" t="s">
        <v>269</v>
      </c>
      <c r="CW20" s="347" t="s">
        <v>269</v>
      </c>
      <c r="CX20" s="321" t="s">
        <v>269</v>
      </c>
      <c r="CY20" s="346" t="s">
        <v>269</v>
      </c>
      <c r="CZ20" s="347" t="s">
        <v>269</v>
      </c>
      <c r="DA20" s="827" t="s">
        <v>269</v>
      </c>
      <c r="DB20" s="828" t="s">
        <v>269</v>
      </c>
      <c r="DC20" s="829" t="s">
        <v>269</v>
      </c>
      <c r="DD20" s="307" t="s">
        <v>269</v>
      </c>
      <c r="DE20" s="308" t="s">
        <v>269</v>
      </c>
      <c r="DF20" s="309" t="s">
        <v>269</v>
      </c>
      <c r="DG20" s="92" t="s">
        <v>269</v>
      </c>
      <c r="DH20" s="93" t="s">
        <v>269</v>
      </c>
      <c r="DI20" s="805" t="s">
        <v>269</v>
      </c>
      <c r="DK20" s="321" t="s">
        <v>238</v>
      </c>
      <c r="DL20" s="321" t="s">
        <v>269</v>
      </c>
      <c r="DM20" s="346" t="s">
        <v>269</v>
      </c>
      <c r="DN20" s="347" t="s">
        <v>269</v>
      </c>
      <c r="DO20" s="321" t="s">
        <v>269</v>
      </c>
      <c r="DP20" s="346" t="s">
        <v>269</v>
      </c>
      <c r="DQ20" s="347" t="s">
        <v>269</v>
      </c>
      <c r="DR20" s="563" t="s">
        <v>269</v>
      </c>
      <c r="DS20" s="564" t="s">
        <v>269</v>
      </c>
      <c r="DT20" s="565" t="s">
        <v>269</v>
      </c>
      <c r="DU20" s="307" t="s">
        <v>269</v>
      </c>
      <c r="DV20" s="308" t="s">
        <v>269</v>
      </c>
      <c r="DW20" s="309" t="s">
        <v>269</v>
      </c>
    </row>
    <row r="21" spans="1:127">
      <c r="A21" s="306" t="s">
        <v>423</v>
      </c>
      <c r="B21" s="273"/>
      <c r="C21" s="307">
        <v>9.9700000000000006</v>
      </c>
      <c r="D21" s="307">
        <v>6</v>
      </c>
      <c r="E21" s="308">
        <f t="shared" si="0"/>
        <v>-3.9700000000000006</v>
      </c>
      <c r="F21" s="347">
        <v>1</v>
      </c>
      <c r="G21" s="323">
        <v>5.86</v>
      </c>
      <c r="H21" s="310">
        <f t="shared" si="1"/>
        <v>-4.1100000000000003</v>
      </c>
      <c r="I21" s="324">
        <v>2</v>
      </c>
      <c r="K21" s="307">
        <v>3.58</v>
      </c>
      <c r="L21" s="345">
        <v>3.26</v>
      </c>
      <c r="M21" s="346">
        <f t="shared" si="2"/>
        <v>-0.32000000000000028</v>
      </c>
      <c r="N21" s="347">
        <v>3</v>
      </c>
      <c r="O21" s="321">
        <v>4.28</v>
      </c>
      <c r="P21" s="308">
        <f t="shared" si="3"/>
        <v>0.70000000000000018</v>
      </c>
      <c r="Q21" s="322">
        <v>1</v>
      </c>
      <c r="R21" s="312">
        <v>3.28</v>
      </c>
      <c r="S21" s="353">
        <f t="shared" si="4"/>
        <v>-0.30000000000000027</v>
      </c>
      <c r="T21" s="354">
        <v>2</v>
      </c>
      <c r="V21" s="345" t="s">
        <v>407</v>
      </c>
      <c r="W21" s="345" t="s">
        <v>269</v>
      </c>
      <c r="X21" s="346" t="s">
        <v>269</v>
      </c>
      <c r="Y21" s="347" t="s">
        <v>269</v>
      </c>
      <c r="Z21" s="345" t="s">
        <v>269</v>
      </c>
      <c r="AA21" s="346" t="s">
        <v>269</v>
      </c>
      <c r="AB21" s="347" t="s">
        <v>269</v>
      </c>
      <c r="AC21" s="321" t="s">
        <v>269</v>
      </c>
      <c r="AD21" s="308" t="s">
        <v>269</v>
      </c>
      <c r="AE21" s="322" t="s">
        <v>269</v>
      </c>
      <c r="AF21" s="315" t="s">
        <v>269</v>
      </c>
      <c r="AG21" s="355" t="s">
        <v>269</v>
      </c>
      <c r="AH21" s="356" t="s">
        <v>269</v>
      </c>
      <c r="AJ21" s="345" t="s">
        <v>407</v>
      </c>
      <c r="AK21" s="345" t="s">
        <v>269</v>
      </c>
      <c r="AL21" s="346" t="s">
        <v>269</v>
      </c>
      <c r="AM21" s="347" t="s">
        <v>269</v>
      </c>
      <c r="AN21" s="345" t="s">
        <v>269</v>
      </c>
      <c r="AO21" s="346" t="s">
        <v>269</v>
      </c>
      <c r="AP21" s="347" t="s">
        <v>269</v>
      </c>
      <c r="AQ21" s="321" t="s">
        <v>269</v>
      </c>
      <c r="AR21" s="308" t="s">
        <v>269</v>
      </c>
      <c r="AS21" s="322" t="s">
        <v>269</v>
      </c>
      <c r="AT21" s="318" t="s">
        <v>269</v>
      </c>
      <c r="AU21" s="357" t="s">
        <v>269</v>
      </c>
      <c r="AV21" s="358" t="s">
        <v>269</v>
      </c>
      <c r="AX21" s="345" t="s">
        <v>407</v>
      </c>
      <c r="AY21" s="345" t="s">
        <v>269</v>
      </c>
      <c r="AZ21" s="346" t="s">
        <v>269</v>
      </c>
      <c r="BA21" s="347" t="s">
        <v>269</v>
      </c>
      <c r="BB21" s="345" t="s">
        <v>269</v>
      </c>
      <c r="BC21" s="346" t="s">
        <v>269</v>
      </c>
      <c r="BD21" s="347" t="s">
        <v>269</v>
      </c>
      <c r="BE21" s="321" t="s">
        <v>269</v>
      </c>
      <c r="BF21" s="308" t="s">
        <v>269</v>
      </c>
      <c r="BG21" s="322" t="s">
        <v>269</v>
      </c>
      <c r="BH21" s="321" t="s">
        <v>269</v>
      </c>
      <c r="BI21" s="308" t="s">
        <v>269</v>
      </c>
      <c r="BJ21" s="322" t="s">
        <v>269</v>
      </c>
      <c r="BK21" s="443" t="s">
        <v>269</v>
      </c>
      <c r="BL21" s="441" t="s">
        <v>269</v>
      </c>
      <c r="BM21" s="445" t="s">
        <v>269</v>
      </c>
      <c r="BO21" s="345" t="s">
        <v>238</v>
      </c>
      <c r="BP21" s="345" t="s">
        <v>269</v>
      </c>
      <c r="BQ21" s="346" t="s">
        <v>269</v>
      </c>
      <c r="BR21" s="347" t="s">
        <v>269</v>
      </c>
      <c r="BS21" s="345" t="s">
        <v>269</v>
      </c>
      <c r="BT21" s="346" t="s">
        <v>269</v>
      </c>
      <c r="BU21" s="347" t="s">
        <v>269</v>
      </c>
      <c r="BV21" s="485" t="s">
        <v>269</v>
      </c>
      <c r="BW21" s="483" t="s">
        <v>269</v>
      </c>
      <c r="BX21" s="487" t="s">
        <v>269</v>
      </c>
      <c r="BY21" s="321" t="s">
        <v>269</v>
      </c>
      <c r="BZ21" s="308" t="s">
        <v>269</v>
      </c>
      <c r="CA21" s="322" t="s">
        <v>269</v>
      </c>
      <c r="CB21" s="485" t="s">
        <v>269</v>
      </c>
      <c r="CC21" s="483" t="s">
        <v>269</v>
      </c>
      <c r="CD21" s="487" t="s">
        <v>269</v>
      </c>
      <c r="CF21" s="345" t="s">
        <v>238</v>
      </c>
      <c r="CG21" s="447" t="s">
        <v>269</v>
      </c>
      <c r="CH21" s="448" t="s">
        <v>269</v>
      </c>
      <c r="CI21" s="816" t="s">
        <v>269</v>
      </c>
      <c r="CJ21" s="345" t="s">
        <v>269</v>
      </c>
      <c r="CK21" s="346" t="s">
        <v>269</v>
      </c>
      <c r="CL21" s="347" t="s">
        <v>269</v>
      </c>
      <c r="CM21" s="53" t="s">
        <v>269</v>
      </c>
      <c r="CN21" s="93" t="s">
        <v>269</v>
      </c>
      <c r="CO21" s="806" t="s">
        <v>269</v>
      </c>
      <c r="CP21" s="321" t="s">
        <v>269</v>
      </c>
      <c r="CQ21" s="308" t="s">
        <v>269</v>
      </c>
      <c r="CR21" s="322" t="s">
        <v>269</v>
      </c>
      <c r="CT21" s="345" t="s">
        <v>238</v>
      </c>
      <c r="CU21" s="345" t="s">
        <v>269</v>
      </c>
      <c r="CV21" s="346" t="s">
        <v>269</v>
      </c>
      <c r="CW21" s="347" t="s">
        <v>269</v>
      </c>
      <c r="CX21" s="345" t="s">
        <v>269</v>
      </c>
      <c r="CY21" s="346" t="s">
        <v>269</v>
      </c>
      <c r="CZ21" s="347" t="s">
        <v>269</v>
      </c>
      <c r="DA21" s="830" t="s">
        <v>269</v>
      </c>
      <c r="DB21" s="828" t="s">
        <v>269</v>
      </c>
      <c r="DC21" s="832" t="s">
        <v>269</v>
      </c>
      <c r="DD21" s="321" t="s">
        <v>269</v>
      </c>
      <c r="DE21" s="308" t="s">
        <v>269</v>
      </c>
      <c r="DF21" s="322" t="s">
        <v>269</v>
      </c>
      <c r="DG21" s="53" t="s">
        <v>269</v>
      </c>
      <c r="DH21" s="93" t="s">
        <v>269</v>
      </c>
      <c r="DI21" s="806" t="s">
        <v>269</v>
      </c>
      <c r="DK21" s="345" t="s">
        <v>238</v>
      </c>
      <c r="DL21" s="345" t="s">
        <v>269</v>
      </c>
      <c r="DM21" s="346" t="s">
        <v>269</v>
      </c>
      <c r="DN21" s="347" t="s">
        <v>269</v>
      </c>
      <c r="DO21" s="345" t="s">
        <v>269</v>
      </c>
      <c r="DP21" s="346" t="s">
        <v>269</v>
      </c>
      <c r="DQ21" s="347" t="s">
        <v>269</v>
      </c>
      <c r="DR21" s="566" t="s">
        <v>269</v>
      </c>
      <c r="DS21" s="564" t="s">
        <v>269</v>
      </c>
      <c r="DT21" s="568" t="s">
        <v>269</v>
      </c>
      <c r="DU21" s="321" t="s">
        <v>269</v>
      </c>
      <c r="DV21" s="308" t="s">
        <v>269</v>
      </c>
      <c r="DW21" s="322" t="s">
        <v>269</v>
      </c>
    </row>
    <row r="22" spans="1:127">
      <c r="A22" s="306" t="s">
        <v>424</v>
      </c>
      <c r="B22" s="273"/>
      <c r="C22" s="307">
        <v>13.39</v>
      </c>
      <c r="D22" s="307">
        <v>9.9499999999999993</v>
      </c>
      <c r="E22" s="308">
        <f t="shared" si="0"/>
        <v>-3.4400000000000013</v>
      </c>
      <c r="F22" s="309">
        <v>1</v>
      </c>
      <c r="G22" s="351">
        <v>8.92</v>
      </c>
      <c r="H22" s="310">
        <f t="shared" si="1"/>
        <v>-4.4700000000000006</v>
      </c>
      <c r="I22" s="311">
        <v>2</v>
      </c>
      <c r="J22" s="359"/>
      <c r="K22" s="307">
        <v>4.6900000000000004</v>
      </c>
      <c r="L22" s="345">
        <v>5.04</v>
      </c>
      <c r="M22" s="346">
        <f t="shared" si="2"/>
        <v>0.34999999999999964</v>
      </c>
      <c r="N22" s="347">
        <v>2</v>
      </c>
      <c r="O22" s="307">
        <v>8.2100000000000009</v>
      </c>
      <c r="P22" s="308">
        <f t="shared" si="3"/>
        <v>3.5200000000000005</v>
      </c>
      <c r="Q22" s="309">
        <v>1</v>
      </c>
      <c r="R22" s="312">
        <v>4.2699999999999996</v>
      </c>
      <c r="S22" s="313">
        <f t="shared" si="4"/>
        <v>-0.42000000000000082</v>
      </c>
      <c r="T22" s="354">
        <v>3</v>
      </c>
      <c r="V22" s="345" t="s">
        <v>407</v>
      </c>
      <c r="W22" s="345" t="s">
        <v>269</v>
      </c>
      <c r="X22" s="346" t="s">
        <v>269</v>
      </c>
      <c r="Y22" s="347" t="s">
        <v>269</v>
      </c>
      <c r="Z22" s="345" t="s">
        <v>269</v>
      </c>
      <c r="AA22" s="346" t="s">
        <v>269</v>
      </c>
      <c r="AB22" s="347" t="s">
        <v>269</v>
      </c>
      <c r="AC22" s="307" t="s">
        <v>269</v>
      </c>
      <c r="AD22" s="308" t="s">
        <v>269</v>
      </c>
      <c r="AE22" s="309" t="s">
        <v>269</v>
      </c>
      <c r="AF22" s="315" t="s">
        <v>269</v>
      </c>
      <c r="AG22" s="316" t="s">
        <v>269</v>
      </c>
      <c r="AH22" s="356" t="s">
        <v>269</v>
      </c>
      <c r="AJ22" s="307" t="s">
        <v>407</v>
      </c>
      <c r="AK22" s="307" t="s">
        <v>269</v>
      </c>
      <c r="AL22" s="308" t="s">
        <v>269</v>
      </c>
      <c r="AM22" s="308" t="s">
        <v>269</v>
      </c>
      <c r="AN22" s="307" t="s">
        <v>269</v>
      </c>
      <c r="AO22" s="308" t="s">
        <v>269</v>
      </c>
      <c r="AP22" s="308" t="s">
        <v>269</v>
      </c>
      <c r="AQ22" s="307" t="s">
        <v>269</v>
      </c>
      <c r="AR22" s="308" t="s">
        <v>269</v>
      </c>
      <c r="AS22" s="309" t="s">
        <v>269</v>
      </c>
      <c r="AT22" s="318" t="s">
        <v>269</v>
      </c>
      <c r="AU22" s="319" t="s">
        <v>269</v>
      </c>
      <c r="AV22" s="320" t="s">
        <v>269</v>
      </c>
      <c r="AX22" s="307" t="s">
        <v>407</v>
      </c>
      <c r="AY22" s="307" t="s">
        <v>269</v>
      </c>
      <c r="AZ22" s="308" t="s">
        <v>269</v>
      </c>
      <c r="BA22" s="308" t="s">
        <v>269</v>
      </c>
      <c r="BB22" s="307" t="s">
        <v>269</v>
      </c>
      <c r="BC22" s="308" t="s">
        <v>269</v>
      </c>
      <c r="BD22" s="308" t="s">
        <v>269</v>
      </c>
      <c r="BE22" s="307" t="s">
        <v>269</v>
      </c>
      <c r="BF22" s="308" t="s">
        <v>269</v>
      </c>
      <c r="BG22" s="309" t="s">
        <v>269</v>
      </c>
      <c r="BH22" s="307" t="s">
        <v>269</v>
      </c>
      <c r="BI22" s="308" t="s">
        <v>269</v>
      </c>
      <c r="BJ22" s="309" t="s">
        <v>269</v>
      </c>
      <c r="BK22" s="440" t="s">
        <v>269</v>
      </c>
      <c r="BL22" s="441" t="s">
        <v>269</v>
      </c>
      <c r="BM22" s="442" t="s">
        <v>269</v>
      </c>
      <c r="BO22" s="307" t="s">
        <v>238</v>
      </c>
      <c r="BP22" s="307" t="s">
        <v>269</v>
      </c>
      <c r="BQ22" s="308" t="s">
        <v>269</v>
      </c>
      <c r="BR22" s="308" t="s">
        <v>269</v>
      </c>
      <c r="BS22" s="307" t="s">
        <v>269</v>
      </c>
      <c r="BT22" s="308" t="s">
        <v>269</v>
      </c>
      <c r="BU22" s="308" t="s">
        <v>269</v>
      </c>
      <c r="BV22" s="482" t="s">
        <v>269</v>
      </c>
      <c r="BW22" s="483" t="s">
        <v>269</v>
      </c>
      <c r="BX22" s="484" t="s">
        <v>269</v>
      </c>
      <c r="BY22" s="307" t="s">
        <v>269</v>
      </c>
      <c r="BZ22" s="308" t="s">
        <v>269</v>
      </c>
      <c r="CA22" s="309" t="s">
        <v>269</v>
      </c>
      <c r="CB22" s="482" t="s">
        <v>269</v>
      </c>
      <c r="CC22" s="483" t="s">
        <v>269</v>
      </c>
      <c r="CD22" s="484" t="s">
        <v>269</v>
      </c>
      <c r="CF22" s="307" t="s">
        <v>238</v>
      </c>
      <c r="CG22" s="440" t="s">
        <v>269</v>
      </c>
      <c r="CH22" s="441" t="s">
        <v>269</v>
      </c>
      <c r="CI22" s="441" t="s">
        <v>269</v>
      </c>
      <c r="CJ22" s="307" t="s">
        <v>269</v>
      </c>
      <c r="CK22" s="308" t="s">
        <v>269</v>
      </c>
      <c r="CL22" s="308" t="s">
        <v>269</v>
      </c>
      <c r="CM22" s="92" t="s">
        <v>269</v>
      </c>
      <c r="CN22" s="93" t="s">
        <v>269</v>
      </c>
      <c r="CO22" s="805" t="s">
        <v>269</v>
      </c>
      <c r="CP22" s="307" t="s">
        <v>269</v>
      </c>
      <c r="CQ22" s="308" t="s">
        <v>269</v>
      </c>
      <c r="CR22" s="309" t="s">
        <v>269</v>
      </c>
      <c r="CT22" s="307" t="s">
        <v>238</v>
      </c>
      <c r="CU22" s="307" t="s">
        <v>269</v>
      </c>
      <c r="CV22" s="308" t="s">
        <v>269</v>
      </c>
      <c r="CW22" s="308" t="s">
        <v>269</v>
      </c>
      <c r="CX22" s="307" t="s">
        <v>269</v>
      </c>
      <c r="CY22" s="308" t="s">
        <v>269</v>
      </c>
      <c r="CZ22" s="308" t="s">
        <v>269</v>
      </c>
      <c r="DA22" s="827" t="s">
        <v>269</v>
      </c>
      <c r="DB22" s="828" t="s">
        <v>269</v>
      </c>
      <c r="DC22" s="829" t="s">
        <v>269</v>
      </c>
      <c r="DD22" s="307" t="s">
        <v>269</v>
      </c>
      <c r="DE22" s="308" t="s">
        <v>269</v>
      </c>
      <c r="DF22" s="309" t="s">
        <v>269</v>
      </c>
      <c r="DG22" s="92" t="s">
        <v>269</v>
      </c>
      <c r="DH22" s="93" t="s">
        <v>269</v>
      </c>
      <c r="DI22" s="805" t="s">
        <v>269</v>
      </c>
      <c r="DK22" s="307" t="s">
        <v>238</v>
      </c>
      <c r="DL22" s="307" t="s">
        <v>269</v>
      </c>
      <c r="DM22" s="308" t="s">
        <v>269</v>
      </c>
      <c r="DN22" s="308" t="s">
        <v>269</v>
      </c>
      <c r="DO22" s="307" t="s">
        <v>269</v>
      </c>
      <c r="DP22" s="308" t="s">
        <v>269</v>
      </c>
      <c r="DQ22" s="308" t="s">
        <v>269</v>
      </c>
      <c r="DR22" s="563" t="s">
        <v>269</v>
      </c>
      <c r="DS22" s="564" t="s">
        <v>269</v>
      </c>
      <c r="DT22" s="565" t="s">
        <v>269</v>
      </c>
      <c r="DU22" s="307" t="s">
        <v>269</v>
      </c>
      <c r="DV22" s="308" t="s">
        <v>269</v>
      </c>
      <c r="DW22" s="309" t="s">
        <v>269</v>
      </c>
    </row>
    <row r="23" spans="1:127">
      <c r="A23" s="306" t="s">
        <v>425</v>
      </c>
      <c r="B23" s="273"/>
      <c r="C23" s="307">
        <v>11.64</v>
      </c>
      <c r="D23" s="307">
        <v>8.56</v>
      </c>
      <c r="E23" s="308">
        <f t="shared" si="0"/>
        <v>-3.08</v>
      </c>
      <c r="F23" s="322">
        <v>1</v>
      </c>
      <c r="G23" s="323">
        <v>7.18</v>
      </c>
      <c r="H23" s="310">
        <f t="shared" si="1"/>
        <v>-4.4600000000000009</v>
      </c>
      <c r="I23" s="324">
        <v>2</v>
      </c>
      <c r="J23" s="359"/>
      <c r="K23" s="307">
        <v>6.14</v>
      </c>
      <c r="L23" s="345">
        <v>6.07</v>
      </c>
      <c r="M23" s="346">
        <f t="shared" si="2"/>
        <v>-6.9999999999999396E-2</v>
      </c>
      <c r="N23" s="347">
        <v>2</v>
      </c>
      <c r="O23" s="307">
        <v>7.81</v>
      </c>
      <c r="P23" s="308">
        <f t="shared" si="3"/>
        <v>1.67</v>
      </c>
      <c r="Q23" s="309">
        <v>1</v>
      </c>
      <c r="R23" s="338">
        <v>5.99</v>
      </c>
      <c r="S23" s="353">
        <f t="shared" si="4"/>
        <v>-0.14999999999999947</v>
      </c>
      <c r="T23" s="354">
        <v>3</v>
      </c>
      <c r="V23" s="345"/>
      <c r="W23" s="345"/>
      <c r="X23" s="346"/>
      <c r="Y23" s="347"/>
      <c r="Z23" s="345"/>
      <c r="AA23" s="346"/>
      <c r="AB23" s="347"/>
      <c r="AC23" s="307"/>
      <c r="AD23" s="308"/>
      <c r="AE23" s="309"/>
      <c r="AF23" s="315"/>
      <c r="AG23" s="316"/>
      <c r="AH23" s="317"/>
      <c r="AJ23" s="307" t="s">
        <v>407</v>
      </c>
      <c r="AK23" s="307" t="s">
        <v>269</v>
      </c>
      <c r="AL23" s="308" t="s">
        <v>269</v>
      </c>
      <c r="AM23" s="308" t="s">
        <v>269</v>
      </c>
      <c r="AN23" s="307" t="s">
        <v>269</v>
      </c>
      <c r="AO23" s="308" t="s">
        <v>269</v>
      </c>
      <c r="AP23" s="308" t="s">
        <v>269</v>
      </c>
      <c r="AQ23" s="307" t="s">
        <v>269</v>
      </c>
      <c r="AR23" s="308" t="s">
        <v>269</v>
      </c>
      <c r="AS23" s="309" t="s">
        <v>269</v>
      </c>
      <c r="AT23" s="318" t="s">
        <v>269</v>
      </c>
      <c r="AU23" s="319" t="s">
        <v>269</v>
      </c>
      <c r="AV23" s="320" t="s">
        <v>269</v>
      </c>
      <c r="AX23" s="307" t="s">
        <v>407</v>
      </c>
      <c r="AY23" s="307" t="s">
        <v>269</v>
      </c>
      <c r="AZ23" s="308" t="s">
        <v>269</v>
      </c>
      <c r="BA23" s="308" t="s">
        <v>269</v>
      </c>
      <c r="BB23" s="307" t="s">
        <v>269</v>
      </c>
      <c r="BC23" s="308" t="s">
        <v>269</v>
      </c>
      <c r="BD23" s="308" t="s">
        <v>269</v>
      </c>
      <c r="BE23" s="307" t="s">
        <v>269</v>
      </c>
      <c r="BF23" s="308" t="s">
        <v>269</v>
      </c>
      <c r="BG23" s="309" t="s">
        <v>269</v>
      </c>
      <c r="BH23" s="307" t="s">
        <v>269</v>
      </c>
      <c r="BI23" s="308" t="s">
        <v>269</v>
      </c>
      <c r="BJ23" s="309" t="s">
        <v>269</v>
      </c>
      <c r="BK23" s="440" t="s">
        <v>269</v>
      </c>
      <c r="BL23" s="441" t="s">
        <v>269</v>
      </c>
      <c r="BM23" s="442" t="s">
        <v>269</v>
      </c>
      <c r="BO23" s="307" t="s">
        <v>238</v>
      </c>
      <c r="BP23" s="307" t="s">
        <v>269</v>
      </c>
      <c r="BQ23" s="308" t="s">
        <v>269</v>
      </c>
      <c r="BR23" s="308" t="s">
        <v>269</v>
      </c>
      <c r="BS23" s="307" t="s">
        <v>269</v>
      </c>
      <c r="BT23" s="308" t="s">
        <v>269</v>
      </c>
      <c r="BU23" s="308" t="s">
        <v>269</v>
      </c>
      <c r="BV23" s="482" t="s">
        <v>269</v>
      </c>
      <c r="BW23" s="483" t="s">
        <v>269</v>
      </c>
      <c r="BX23" s="484" t="s">
        <v>269</v>
      </c>
      <c r="BY23" s="307" t="s">
        <v>269</v>
      </c>
      <c r="BZ23" s="308" t="s">
        <v>269</v>
      </c>
      <c r="CA23" s="309" t="s">
        <v>269</v>
      </c>
      <c r="CB23" s="482" t="s">
        <v>269</v>
      </c>
      <c r="CC23" s="483" t="s">
        <v>269</v>
      </c>
      <c r="CD23" s="484" t="s">
        <v>269</v>
      </c>
      <c r="CF23" s="307" t="s">
        <v>238</v>
      </c>
      <c r="CG23" s="440" t="s">
        <v>269</v>
      </c>
      <c r="CH23" s="441" t="s">
        <v>269</v>
      </c>
      <c r="CI23" s="441" t="s">
        <v>269</v>
      </c>
      <c r="CJ23" s="307" t="s">
        <v>269</v>
      </c>
      <c r="CK23" s="308" t="s">
        <v>269</v>
      </c>
      <c r="CL23" s="308" t="s">
        <v>269</v>
      </c>
      <c r="CM23" s="92" t="s">
        <v>269</v>
      </c>
      <c r="CN23" s="93" t="s">
        <v>269</v>
      </c>
      <c r="CO23" s="805" t="s">
        <v>269</v>
      </c>
      <c r="CP23" s="307" t="s">
        <v>269</v>
      </c>
      <c r="CQ23" s="308" t="s">
        <v>269</v>
      </c>
      <c r="CR23" s="309" t="s">
        <v>269</v>
      </c>
      <c r="CT23" s="307" t="s">
        <v>238</v>
      </c>
      <c r="CU23" s="307" t="s">
        <v>269</v>
      </c>
      <c r="CV23" s="308" t="s">
        <v>269</v>
      </c>
      <c r="CW23" s="308" t="s">
        <v>269</v>
      </c>
      <c r="CX23" s="307" t="s">
        <v>269</v>
      </c>
      <c r="CY23" s="308" t="s">
        <v>269</v>
      </c>
      <c r="CZ23" s="308" t="s">
        <v>269</v>
      </c>
      <c r="DA23" s="827" t="s">
        <v>269</v>
      </c>
      <c r="DB23" s="828" t="s">
        <v>269</v>
      </c>
      <c r="DC23" s="829" t="s">
        <v>269</v>
      </c>
      <c r="DD23" s="307" t="s">
        <v>269</v>
      </c>
      <c r="DE23" s="308" t="s">
        <v>269</v>
      </c>
      <c r="DF23" s="309" t="s">
        <v>269</v>
      </c>
      <c r="DG23" s="92" t="s">
        <v>269</v>
      </c>
      <c r="DH23" s="93" t="s">
        <v>269</v>
      </c>
      <c r="DI23" s="805" t="s">
        <v>269</v>
      </c>
      <c r="DK23" s="307" t="s">
        <v>238</v>
      </c>
      <c r="DL23" s="307" t="s">
        <v>269</v>
      </c>
      <c r="DM23" s="308" t="s">
        <v>269</v>
      </c>
      <c r="DN23" s="308" t="s">
        <v>269</v>
      </c>
      <c r="DO23" s="307" t="s">
        <v>269</v>
      </c>
      <c r="DP23" s="308" t="s">
        <v>269</v>
      </c>
      <c r="DQ23" s="308" t="s">
        <v>269</v>
      </c>
      <c r="DR23" s="563" t="s">
        <v>269</v>
      </c>
      <c r="DS23" s="564" t="s">
        <v>269</v>
      </c>
      <c r="DT23" s="565" t="s">
        <v>269</v>
      </c>
      <c r="DU23" s="307" t="s">
        <v>269</v>
      </c>
      <c r="DV23" s="308" t="s">
        <v>269</v>
      </c>
      <c r="DW23" s="309" t="s">
        <v>269</v>
      </c>
    </row>
    <row r="24" spans="1:127">
      <c r="A24" s="306" t="s">
        <v>426</v>
      </c>
      <c r="B24" s="273"/>
      <c r="C24" s="307">
        <v>12.85</v>
      </c>
      <c r="D24" s="307">
        <v>10.48</v>
      </c>
      <c r="E24" s="308">
        <f t="shared" si="0"/>
        <v>-2.3699999999999992</v>
      </c>
      <c r="F24" s="309">
        <v>1</v>
      </c>
      <c r="G24" s="360">
        <v>8.14</v>
      </c>
      <c r="H24" s="310">
        <f t="shared" si="1"/>
        <v>-4.7099999999999991</v>
      </c>
      <c r="I24" s="349">
        <v>2</v>
      </c>
      <c r="J24" s="359"/>
      <c r="K24" s="307">
        <v>7.06</v>
      </c>
      <c r="L24" s="307">
        <v>7.24</v>
      </c>
      <c r="M24" s="346">
        <f t="shared" si="2"/>
        <v>0.1800000000000006</v>
      </c>
      <c r="N24" s="347">
        <v>2</v>
      </c>
      <c r="O24" s="307">
        <v>11.16</v>
      </c>
      <c r="P24" s="308">
        <f t="shared" si="3"/>
        <v>4.1000000000000005</v>
      </c>
      <c r="Q24" s="309">
        <v>1</v>
      </c>
      <c r="R24" s="361">
        <v>6.97</v>
      </c>
      <c r="S24" s="313">
        <f t="shared" si="4"/>
        <v>-8.9999999999999858E-2</v>
      </c>
      <c r="T24" s="354">
        <v>3</v>
      </c>
      <c r="V24" s="345">
        <v>1.4</v>
      </c>
      <c r="W24" s="345">
        <v>1.39</v>
      </c>
      <c r="X24" s="346">
        <f>W24-V24</f>
        <v>-1.0000000000000009E-2</v>
      </c>
      <c r="Y24" s="347">
        <v>4</v>
      </c>
      <c r="Z24" s="345">
        <v>1.42</v>
      </c>
      <c r="AA24" s="346">
        <f>Z24-V24</f>
        <v>2.0000000000000018E-2</v>
      </c>
      <c r="AB24" s="347">
        <v>3</v>
      </c>
      <c r="AC24" s="307">
        <v>1.43</v>
      </c>
      <c r="AD24" s="308">
        <f>AC24-V24</f>
        <v>3.0000000000000027E-2</v>
      </c>
      <c r="AE24" s="309">
        <v>2</v>
      </c>
      <c r="AF24" s="315">
        <v>1.61</v>
      </c>
      <c r="AG24" s="316">
        <f>AF24-V24</f>
        <v>0.21000000000000019</v>
      </c>
      <c r="AH24" s="317">
        <v>1</v>
      </c>
      <c r="AJ24" s="307" t="s">
        <v>407</v>
      </c>
      <c r="AK24" s="307" t="s">
        <v>269</v>
      </c>
      <c r="AL24" s="346" t="s">
        <v>269</v>
      </c>
      <c r="AM24" s="346" t="s">
        <v>269</v>
      </c>
      <c r="AN24" s="307" t="s">
        <v>269</v>
      </c>
      <c r="AO24" s="346" t="s">
        <v>269</v>
      </c>
      <c r="AP24" s="346" t="s">
        <v>269</v>
      </c>
      <c r="AQ24" s="345" t="s">
        <v>269</v>
      </c>
      <c r="AR24" s="346" t="s">
        <v>269</v>
      </c>
      <c r="AS24" s="309" t="s">
        <v>269</v>
      </c>
      <c r="AT24" s="318" t="s">
        <v>269</v>
      </c>
      <c r="AU24" s="319" t="s">
        <v>269</v>
      </c>
      <c r="AV24" s="320" t="s">
        <v>269</v>
      </c>
      <c r="AX24" s="307" t="s">
        <v>407</v>
      </c>
      <c r="AY24" s="307" t="s">
        <v>269</v>
      </c>
      <c r="AZ24" s="346" t="s">
        <v>269</v>
      </c>
      <c r="BA24" s="346" t="s">
        <v>269</v>
      </c>
      <c r="BB24" s="307" t="s">
        <v>269</v>
      </c>
      <c r="BC24" s="346" t="s">
        <v>269</v>
      </c>
      <c r="BD24" s="346" t="s">
        <v>269</v>
      </c>
      <c r="BE24" s="345" t="s">
        <v>269</v>
      </c>
      <c r="BF24" s="346" t="s">
        <v>269</v>
      </c>
      <c r="BG24" s="309" t="s">
        <v>269</v>
      </c>
      <c r="BH24" s="345" t="s">
        <v>269</v>
      </c>
      <c r="BI24" s="346" t="s">
        <v>269</v>
      </c>
      <c r="BJ24" s="309" t="s">
        <v>269</v>
      </c>
      <c r="BK24" s="447" t="s">
        <v>269</v>
      </c>
      <c r="BL24" s="448" t="s">
        <v>269</v>
      </c>
      <c r="BM24" s="442" t="s">
        <v>269</v>
      </c>
      <c r="BO24" s="307" t="s">
        <v>238</v>
      </c>
      <c r="BP24" s="307" t="s">
        <v>269</v>
      </c>
      <c r="BQ24" s="346" t="s">
        <v>269</v>
      </c>
      <c r="BR24" s="346" t="s">
        <v>269</v>
      </c>
      <c r="BS24" s="307" t="s">
        <v>269</v>
      </c>
      <c r="BT24" s="346" t="s">
        <v>269</v>
      </c>
      <c r="BU24" s="346" t="s">
        <v>269</v>
      </c>
      <c r="BV24" s="489" t="s">
        <v>269</v>
      </c>
      <c r="BW24" s="490" t="s">
        <v>269</v>
      </c>
      <c r="BX24" s="484" t="s">
        <v>269</v>
      </c>
      <c r="BY24" s="345" t="s">
        <v>269</v>
      </c>
      <c r="BZ24" s="346" t="s">
        <v>269</v>
      </c>
      <c r="CA24" s="309" t="s">
        <v>269</v>
      </c>
      <c r="CB24" s="489" t="s">
        <v>269</v>
      </c>
      <c r="CC24" s="490" t="s">
        <v>269</v>
      </c>
      <c r="CD24" s="484" t="s">
        <v>269</v>
      </c>
      <c r="CF24" s="307" t="s">
        <v>238</v>
      </c>
      <c r="CG24" s="440" t="s">
        <v>269</v>
      </c>
      <c r="CH24" s="448" t="s">
        <v>269</v>
      </c>
      <c r="CI24" s="448" t="s">
        <v>269</v>
      </c>
      <c r="CJ24" s="307" t="s">
        <v>269</v>
      </c>
      <c r="CK24" s="346" t="s">
        <v>269</v>
      </c>
      <c r="CL24" s="346" t="s">
        <v>269</v>
      </c>
      <c r="CM24" s="808" t="s">
        <v>269</v>
      </c>
      <c r="CN24" s="809" t="s">
        <v>269</v>
      </c>
      <c r="CO24" s="805" t="s">
        <v>269</v>
      </c>
      <c r="CP24" s="345" t="s">
        <v>269</v>
      </c>
      <c r="CQ24" s="346" t="s">
        <v>269</v>
      </c>
      <c r="CR24" s="309" t="s">
        <v>269</v>
      </c>
      <c r="CT24" s="307" t="s">
        <v>238</v>
      </c>
      <c r="CU24" s="307" t="s">
        <v>269</v>
      </c>
      <c r="CV24" s="346" t="s">
        <v>269</v>
      </c>
      <c r="CW24" s="346" t="s">
        <v>269</v>
      </c>
      <c r="CX24" s="307" t="s">
        <v>269</v>
      </c>
      <c r="CY24" s="346" t="s">
        <v>269</v>
      </c>
      <c r="CZ24" s="346" t="s">
        <v>269</v>
      </c>
      <c r="DA24" s="834" t="s">
        <v>269</v>
      </c>
      <c r="DB24" s="835" t="s">
        <v>269</v>
      </c>
      <c r="DC24" s="829" t="s">
        <v>269</v>
      </c>
      <c r="DD24" s="345" t="s">
        <v>269</v>
      </c>
      <c r="DE24" s="346" t="s">
        <v>269</v>
      </c>
      <c r="DF24" s="309" t="s">
        <v>269</v>
      </c>
      <c r="DG24" s="808" t="s">
        <v>269</v>
      </c>
      <c r="DH24" s="809" t="s">
        <v>269</v>
      </c>
      <c r="DI24" s="805" t="s">
        <v>269</v>
      </c>
      <c r="DK24" s="307" t="s">
        <v>238</v>
      </c>
      <c r="DL24" s="307" t="s">
        <v>269</v>
      </c>
      <c r="DM24" s="346" t="s">
        <v>269</v>
      </c>
      <c r="DN24" s="346" t="s">
        <v>269</v>
      </c>
      <c r="DO24" s="307" t="s">
        <v>269</v>
      </c>
      <c r="DP24" s="346" t="s">
        <v>269</v>
      </c>
      <c r="DQ24" s="346" t="s">
        <v>269</v>
      </c>
      <c r="DR24" s="570" t="s">
        <v>269</v>
      </c>
      <c r="DS24" s="571" t="s">
        <v>269</v>
      </c>
      <c r="DT24" s="565" t="s">
        <v>269</v>
      </c>
      <c r="DU24" s="345" t="s">
        <v>269</v>
      </c>
      <c r="DV24" s="346" t="s">
        <v>269</v>
      </c>
      <c r="DW24" s="309" t="s">
        <v>269</v>
      </c>
    </row>
    <row r="25" spans="1:127">
      <c r="A25" s="306" t="s">
        <v>427</v>
      </c>
      <c r="B25" s="273"/>
      <c r="C25" s="307">
        <v>13.82</v>
      </c>
      <c r="D25" s="307">
        <v>12.42</v>
      </c>
      <c r="E25" s="308">
        <f t="shared" si="0"/>
        <v>-1.4000000000000004</v>
      </c>
      <c r="F25" s="309">
        <v>1</v>
      </c>
      <c r="G25" s="360">
        <v>9.43</v>
      </c>
      <c r="H25" s="310">
        <f t="shared" si="1"/>
        <v>-4.3900000000000006</v>
      </c>
      <c r="I25" s="349">
        <v>2</v>
      </c>
      <c r="J25" s="359"/>
      <c r="K25" s="307">
        <v>9.4600000000000009</v>
      </c>
      <c r="L25" s="321">
        <v>9.1</v>
      </c>
      <c r="M25" s="346">
        <f t="shared" si="2"/>
        <v>-0.36000000000000121</v>
      </c>
      <c r="N25" s="309">
        <v>2</v>
      </c>
      <c r="O25" s="307">
        <v>13.15</v>
      </c>
      <c r="P25" s="308">
        <f t="shared" si="3"/>
        <v>3.6899999999999995</v>
      </c>
      <c r="Q25" s="309">
        <v>1</v>
      </c>
      <c r="R25" s="361">
        <v>9.8000000000000007</v>
      </c>
      <c r="S25" s="313">
        <f t="shared" si="4"/>
        <v>0.33999999999999986</v>
      </c>
      <c r="T25" s="354">
        <v>3</v>
      </c>
      <c r="V25" s="345">
        <v>3.06</v>
      </c>
      <c r="W25" s="345">
        <v>3.2</v>
      </c>
      <c r="X25" s="362">
        <f t="shared" ref="X25:X78" si="5">W25-V25</f>
        <v>0.14000000000000012</v>
      </c>
      <c r="Y25" s="347">
        <v>4</v>
      </c>
      <c r="Z25" s="345">
        <v>3.22</v>
      </c>
      <c r="AA25" s="363">
        <f>Z25-V25</f>
        <v>0.16000000000000014</v>
      </c>
      <c r="AB25" s="347">
        <v>2</v>
      </c>
      <c r="AC25" s="307">
        <v>3.22</v>
      </c>
      <c r="AD25" s="343">
        <f t="shared" ref="AD25:AD78" si="6">AC25-V25</f>
        <v>0.16000000000000014</v>
      </c>
      <c r="AE25" s="309">
        <v>2</v>
      </c>
      <c r="AF25" s="364">
        <v>3.36</v>
      </c>
      <c r="AG25" s="365">
        <f t="shared" ref="AG25:AG78" si="7">AF25-V25</f>
        <v>0.29999999999999982</v>
      </c>
      <c r="AH25" s="366">
        <v>1</v>
      </c>
      <c r="AJ25" s="321" t="s">
        <v>407</v>
      </c>
      <c r="AK25" s="321" t="s">
        <v>269</v>
      </c>
      <c r="AL25" s="346" t="s">
        <v>269</v>
      </c>
      <c r="AM25" s="347" t="s">
        <v>269</v>
      </c>
      <c r="AN25" s="321" t="s">
        <v>269</v>
      </c>
      <c r="AO25" s="346" t="s">
        <v>269</v>
      </c>
      <c r="AP25" s="347" t="s">
        <v>269</v>
      </c>
      <c r="AQ25" s="307" t="s">
        <v>269</v>
      </c>
      <c r="AR25" s="308" t="s">
        <v>269</v>
      </c>
      <c r="AS25" s="309" t="s">
        <v>269</v>
      </c>
      <c r="AT25" s="340" t="s">
        <v>269</v>
      </c>
      <c r="AU25" s="319" t="s">
        <v>269</v>
      </c>
      <c r="AV25" s="333" t="s">
        <v>269</v>
      </c>
      <c r="AX25" s="321" t="s">
        <v>407</v>
      </c>
      <c r="AY25" s="321" t="s">
        <v>269</v>
      </c>
      <c r="AZ25" s="346" t="s">
        <v>269</v>
      </c>
      <c r="BA25" s="347" t="s">
        <v>269</v>
      </c>
      <c r="BB25" s="321" t="s">
        <v>269</v>
      </c>
      <c r="BC25" s="346" t="s">
        <v>269</v>
      </c>
      <c r="BD25" s="347" t="s">
        <v>269</v>
      </c>
      <c r="BE25" s="307" t="s">
        <v>269</v>
      </c>
      <c r="BF25" s="308" t="s">
        <v>269</v>
      </c>
      <c r="BG25" s="309" t="s">
        <v>269</v>
      </c>
      <c r="BH25" s="307" t="s">
        <v>269</v>
      </c>
      <c r="BI25" s="308" t="s">
        <v>269</v>
      </c>
      <c r="BJ25" s="309" t="s">
        <v>269</v>
      </c>
      <c r="BK25" s="440" t="s">
        <v>269</v>
      </c>
      <c r="BL25" s="441" t="s">
        <v>269</v>
      </c>
      <c r="BM25" s="442" t="s">
        <v>269</v>
      </c>
      <c r="BO25" s="321" t="s">
        <v>238</v>
      </c>
      <c r="BP25" s="321" t="s">
        <v>269</v>
      </c>
      <c r="BQ25" s="346" t="s">
        <v>269</v>
      </c>
      <c r="BR25" s="347" t="s">
        <v>269</v>
      </c>
      <c r="BS25" s="321" t="s">
        <v>269</v>
      </c>
      <c r="BT25" s="346" t="s">
        <v>269</v>
      </c>
      <c r="BU25" s="347" t="s">
        <v>269</v>
      </c>
      <c r="BV25" s="482" t="s">
        <v>269</v>
      </c>
      <c r="BW25" s="483" t="s">
        <v>269</v>
      </c>
      <c r="BX25" s="484" t="s">
        <v>269</v>
      </c>
      <c r="BY25" s="307" t="s">
        <v>269</v>
      </c>
      <c r="BZ25" s="308" t="s">
        <v>269</v>
      </c>
      <c r="CA25" s="309" t="s">
        <v>269</v>
      </c>
      <c r="CB25" s="482" t="s">
        <v>269</v>
      </c>
      <c r="CC25" s="483" t="s">
        <v>269</v>
      </c>
      <c r="CD25" s="484" t="s">
        <v>269</v>
      </c>
      <c r="CF25" s="321" t="s">
        <v>238</v>
      </c>
      <c r="CG25" s="443" t="s">
        <v>269</v>
      </c>
      <c r="CH25" s="448" t="s">
        <v>269</v>
      </c>
      <c r="CI25" s="816" t="s">
        <v>269</v>
      </c>
      <c r="CJ25" s="321" t="s">
        <v>269</v>
      </c>
      <c r="CK25" s="346" t="s">
        <v>269</v>
      </c>
      <c r="CL25" s="347" t="s">
        <v>269</v>
      </c>
      <c r="CM25" s="92" t="s">
        <v>269</v>
      </c>
      <c r="CN25" s="93" t="s">
        <v>269</v>
      </c>
      <c r="CO25" s="805" t="s">
        <v>269</v>
      </c>
      <c r="CP25" s="307" t="s">
        <v>269</v>
      </c>
      <c r="CQ25" s="308" t="s">
        <v>269</v>
      </c>
      <c r="CR25" s="309" t="s">
        <v>269</v>
      </c>
      <c r="CT25" s="321" t="s">
        <v>238</v>
      </c>
      <c r="CU25" s="321" t="s">
        <v>269</v>
      </c>
      <c r="CV25" s="346" t="s">
        <v>269</v>
      </c>
      <c r="CW25" s="347" t="s">
        <v>269</v>
      </c>
      <c r="CX25" s="321" t="s">
        <v>269</v>
      </c>
      <c r="CY25" s="346" t="s">
        <v>269</v>
      </c>
      <c r="CZ25" s="347" t="s">
        <v>269</v>
      </c>
      <c r="DA25" s="827" t="s">
        <v>269</v>
      </c>
      <c r="DB25" s="828" t="s">
        <v>269</v>
      </c>
      <c r="DC25" s="829" t="s">
        <v>269</v>
      </c>
      <c r="DD25" s="307" t="s">
        <v>269</v>
      </c>
      <c r="DE25" s="308" t="s">
        <v>269</v>
      </c>
      <c r="DF25" s="309" t="s">
        <v>269</v>
      </c>
      <c r="DG25" s="92" t="s">
        <v>269</v>
      </c>
      <c r="DH25" s="93" t="s">
        <v>269</v>
      </c>
      <c r="DI25" s="805" t="s">
        <v>269</v>
      </c>
      <c r="DK25" s="321" t="s">
        <v>238</v>
      </c>
      <c r="DL25" s="321" t="s">
        <v>269</v>
      </c>
      <c r="DM25" s="346" t="s">
        <v>269</v>
      </c>
      <c r="DN25" s="347" t="s">
        <v>269</v>
      </c>
      <c r="DO25" s="321" t="s">
        <v>269</v>
      </c>
      <c r="DP25" s="346" t="s">
        <v>269</v>
      </c>
      <c r="DQ25" s="347" t="s">
        <v>269</v>
      </c>
      <c r="DR25" s="563" t="s">
        <v>269</v>
      </c>
      <c r="DS25" s="564" t="s">
        <v>269</v>
      </c>
      <c r="DT25" s="565" t="s">
        <v>269</v>
      </c>
      <c r="DU25" s="307" t="s">
        <v>269</v>
      </c>
      <c r="DV25" s="308" t="s">
        <v>269</v>
      </c>
      <c r="DW25" s="309" t="s">
        <v>269</v>
      </c>
    </row>
    <row r="26" spans="1:127">
      <c r="A26" s="306" t="s">
        <v>428</v>
      </c>
      <c r="B26" s="273"/>
      <c r="C26" s="307">
        <v>14.67</v>
      </c>
      <c r="D26" s="307">
        <v>13.65</v>
      </c>
      <c r="E26" s="308">
        <f t="shared" si="0"/>
        <v>-1.0199999999999996</v>
      </c>
      <c r="F26" s="322">
        <v>1</v>
      </c>
      <c r="G26" s="360">
        <v>10.62</v>
      </c>
      <c r="H26" s="310">
        <f t="shared" si="1"/>
        <v>-4.0500000000000007</v>
      </c>
      <c r="I26" s="349">
        <v>2</v>
      </c>
      <c r="J26" s="359"/>
      <c r="K26" s="307">
        <v>9.57</v>
      </c>
      <c r="L26" s="345">
        <v>10.14</v>
      </c>
      <c r="M26" s="346">
        <f t="shared" si="2"/>
        <v>0.57000000000000028</v>
      </c>
      <c r="N26" s="347">
        <v>2</v>
      </c>
      <c r="O26" s="321">
        <v>14.63</v>
      </c>
      <c r="P26" s="308">
        <f t="shared" si="3"/>
        <v>5.0600000000000005</v>
      </c>
      <c r="Q26" s="309">
        <v>1</v>
      </c>
      <c r="R26" s="361">
        <v>9.35</v>
      </c>
      <c r="S26" s="353">
        <f t="shared" si="4"/>
        <v>-0.22000000000000064</v>
      </c>
      <c r="T26" s="354">
        <v>3</v>
      </c>
      <c r="V26" s="345">
        <v>3.64</v>
      </c>
      <c r="W26" s="345">
        <v>3.8</v>
      </c>
      <c r="X26" s="362">
        <f t="shared" si="5"/>
        <v>0.1599999999999997</v>
      </c>
      <c r="Y26" s="347">
        <v>4</v>
      </c>
      <c r="Z26" s="345">
        <v>3.89</v>
      </c>
      <c r="AA26" s="363">
        <f>Z26-V26</f>
        <v>0.25</v>
      </c>
      <c r="AB26" s="347">
        <v>2</v>
      </c>
      <c r="AC26" s="321">
        <v>3.81</v>
      </c>
      <c r="AD26" s="343">
        <f t="shared" si="6"/>
        <v>0.16999999999999993</v>
      </c>
      <c r="AE26" s="309">
        <v>3</v>
      </c>
      <c r="AF26" s="339">
        <v>3.96</v>
      </c>
      <c r="AG26" s="367">
        <f t="shared" si="7"/>
        <v>0.31999999999999984</v>
      </c>
      <c r="AH26" s="330">
        <v>1</v>
      </c>
      <c r="AJ26" s="345" t="s">
        <v>407</v>
      </c>
      <c r="AK26" s="345" t="s">
        <v>269</v>
      </c>
      <c r="AL26" s="346" t="s">
        <v>269</v>
      </c>
      <c r="AM26" s="347" t="s">
        <v>269</v>
      </c>
      <c r="AN26" s="345" t="s">
        <v>269</v>
      </c>
      <c r="AO26" s="346" t="s">
        <v>269</v>
      </c>
      <c r="AP26" s="347" t="s">
        <v>269</v>
      </c>
      <c r="AQ26" s="321" t="s">
        <v>269</v>
      </c>
      <c r="AR26" s="308" t="s">
        <v>269</v>
      </c>
      <c r="AS26" s="322" t="s">
        <v>269</v>
      </c>
      <c r="AT26" s="318" t="s">
        <v>269</v>
      </c>
      <c r="AU26" s="357" t="s">
        <v>269</v>
      </c>
      <c r="AV26" s="358" t="s">
        <v>269</v>
      </c>
      <c r="AX26" s="345" t="s">
        <v>407</v>
      </c>
      <c r="AY26" s="345" t="s">
        <v>269</v>
      </c>
      <c r="AZ26" s="346" t="s">
        <v>269</v>
      </c>
      <c r="BA26" s="347" t="s">
        <v>269</v>
      </c>
      <c r="BB26" s="345" t="s">
        <v>269</v>
      </c>
      <c r="BC26" s="346" t="s">
        <v>269</v>
      </c>
      <c r="BD26" s="347" t="s">
        <v>269</v>
      </c>
      <c r="BE26" s="321" t="s">
        <v>269</v>
      </c>
      <c r="BF26" s="308" t="s">
        <v>269</v>
      </c>
      <c r="BG26" s="322" t="s">
        <v>269</v>
      </c>
      <c r="BH26" s="321" t="s">
        <v>269</v>
      </c>
      <c r="BI26" s="308" t="s">
        <v>269</v>
      </c>
      <c r="BJ26" s="322" t="s">
        <v>269</v>
      </c>
      <c r="BK26" s="443" t="s">
        <v>269</v>
      </c>
      <c r="BL26" s="441" t="s">
        <v>269</v>
      </c>
      <c r="BM26" s="445" t="s">
        <v>269</v>
      </c>
      <c r="BO26" s="345" t="s">
        <v>238</v>
      </c>
      <c r="BP26" s="345" t="s">
        <v>269</v>
      </c>
      <c r="BQ26" s="346" t="s">
        <v>269</v>
      </c>
      <c r="BR26" s="347" t="s">
        <v>269</v>
      </c>
      <c r="BS26" s="345" t="s">
        <v>269</v>
      </c>
      <c r="BT26" s="346" t="s">
        <v>269</v>
      </c>
      <c r="BU26" s="347" t="s">
        <v>269</v>
      </c>
      <c r="BV26" s="485" t="s">
        <v>269</v>
      </c>
      <c r="BW26" s="483" t="s">
        <v>269</v>
      </c>
      <c r="BX26" s="487" t="s">
        <v>269</v>
      </c>
      <c r="BY26" s="321" t="s">
        <v>269</v>
      </c>
      <c r="BZ26" s="308" t="s">
        <v>269</v>
      </c>
      <c r="CA26" s="322" t="s">
        <v>269</v>
      </c>
      <c r="CB26" s="485" t="s">
        <v>269</v>
      </c>
      <c r="CC26" s="483" t="s">
        <v>269</v>
      </c>
      <c r="CD26" s="487" t="s">
        <v>269</v>
      </c>
      <c r="CF26" s="345" t="s">
        <v>238</v>
      </c>
      <c r="CG26" s="447" t="s">
        <v>269</v>
      </c>
      <c r="CH26" s="448" t="s">
        <v>269</v>
      </c>
      <c r="CI26" s="816" t="s">
        <v>269</v>
      </c>
      <c r="CJ26" s="345" t="s">
        <v>269</v>
      </c>
      <c r="CK26" s="346" t="s">
        <v>269</v>
      </c>
      <c r="CL26" s="347" t="s">
        <v>269</v>
      </c>
      <c r="CM26" s="53" t="s">
        <v>269</v>
      </c>
      <c r="CN26" s="93" t="s">
        <v>269</v>
      </c>
      <c r="CO26" s="806" t="s">
        <v>269</v>
      </c>
      <c r="CP26" s="321" t="s">
        <v>269</v>
      </c>
      <c r="CQ26" s="308" t="s">
        <v>269</v>
      </c>
      <c r="CR26" s="322" t="s">
        <v>269</v>
      </c>
      <c r="CT26" s="345" t="s">
        <v>238</v>
      </c>
      <c r="CU26" s="345" t="s">
        <v>269</v>
      </c>
      <c r="CV26" s="346" t="s">
        <v>269</v>
      </c>
      <c r="CW26" s="347" t="s">
        <v>269</v>
      </c>
      <c r="CX26" s="345" t="s">
        <v>269</v>
      </c>
      <c r="CY26" s="346" t="s">
        <v>269</v>
      </c>
      <c r="CZ26" s="347" t="s">
        <v>269</v>
      </c>
      <c r="DA26" s="830" t="s">
        <v>269</v>
      </c>
      <c r="DB26" s="828" t="s">
        <v>269</v>
      </c>
      <c r="DC26" s="832" t="s">
        <v>269</v>
      </c>
      <c r="DD26" s="321" t="s">
        <v>269</v>
      </c>
      <c r="DE26" s="308" t="s">
        <v>269</v>
      </c>
      <c r="DF26" s="322" t="s">
        <v>269</v>
      </c>
      <c r="DG26" s="53" t="s">
        <v>269</v>
      </c>
      <c r="DH26" s="93" t="s">
        <v>269</v>
      </c>
      <c r="DI26" s="806" t="s">
        <v>269</v>
      </c>
      <c r="DK26" s="345" t="s">
        <v>238</v>
      </c>
      <c r="DL26" s="345" t="s">
        <v>269</v>
      </c>
      <c r="DM26" s="346" t="s">
        <v>269</v>
      </c>
      <c r="DN26" s="347" t="s">
        <v>269</v>
      </c>
      <c r="DO26" s="345" t="s">
        <v>269</v>
      </c>
      <c r="DP26" s="346" t="s">
        <v>269</v>
      </c>
      <c r="DQ26" s="347" t="s">
        <v>269</v>
      </c>
      <c r="DR26" s="566" t="s">
        <v>269</v>
      </c>
      <c r="DS26" s="564" t="s">
        <v>269</v>
      </c>
      <c r="DT26" s="568" t="s">
        <v>269</v>
      </c>
      <c r="DU26" s="321" t="s">
        <v>269</v>
      </c>
      <c r="DV26" s="308" t="s">
        <v>269</v>
      </c>
      <c r="DW26" s="322" t="s">
        <v>269</v>
      </c>
    </row>
    <row r="27" spans="1:127">
      <c r="A27" s="306" t="s">
        <v>429</v>
      </c>
      <c r="C27" s="307">
        <v>16.75</v>
      </c>
      <c r="D27" s="307">
        <v>15.8</v>
      </c>
      <c r="E27" s="308">
        <f t="shared" si="0"/>
        <v>-0.94999999999999929</v>
      </c>
      <c r="F27" s="309">
        <v>1</v>
      </c>
      <c r="G27" s="360">
        <v>12.34</v>
      </c>
      <c r="H27" s="310">
        <f t="shared" si="1"/>
        <v>-4.41</v>
      </c>
      <c r="I27" s="349">
        <v>2</v>
      </c>
      <c r="J27" s="359"/>
      <c r="K27" s="307">
        <v>11.48</v>
      </c>
      <c r="L27" s="345">
        <v>11.71</v>
      </c>
      <c r="M27" s="346">
        <f t="shared" si="2"/>
        <v>0.23000000000000043</v>
      </c>
      <c r="N27" s="347">
        <v>2</v>
      </c>
      <c r="O27" s="307">
        <v>14.32</v>
      </c>
      <c r="P27" s="308">
        <f t="shared" si="3"/>
        <v>2.84</v>
      </c>
      <c r="Q27" s="368">
        <v>1</v>
      </c>
      <c r="R27" s="361">
        <v>10.6</v>
      </c>
      <c r="S27" s="313">
        <f t="shared" si="4"/>
        <v>-0.88000000000000078</v>
      </c>
      <c r="T27" s="314">
        <v>3</v>
      </c>
      <c r="V27" s="345">
        <v>6.72</v>
      </c>
      <c r="W27" s="345">
        <v>6.93</v>
      </c>
      <c r="X27" s="362">
        <f t="shared" si="5"/>
        <v>0.20999999999999996</v>
      </c>
      <c r="Y27" s="347">
        <v>4</v>
      </c>
      <c r="Z27" s="345">
        <v>7.04</v>
      </c>
      <c r="AA27" s="363">
        <f t="shared" ref="AA27:AA78" si="8">Z27-V27</f>
        <v>0.32000000000000028</v>
      </c>
      <c r="AB27" s="347">
        <v>2</v>
      </c>
      <c r="AC27" s="307">
        <v>7</v>
      </c>
      <c r="AD27" s="343">
        <f t="shared" si="6"/>
        <v>0.28000000000000025</v>
      </c>
      <c r="AE27" s="368">
        <v>3</v>
      </c>
      <c r="AF27" s="369">
        <v>7.05</v>
      </c>
      <c r="AG27" s="370">
        <f t="shared" si="7"/>
        <v>0.33000000000000007</v>
      </c>
      <c r="AH27" s="317">
        <v>1</v>
      </c>
      <c r="AJ27" s="307" t="s">
        <v>407</v>
      </c>
      <c r="AK27" s="307" t="s">
        <v>269</v>
      </c>
      <c r="AL27" s="308" t="s">
        <v>269</v>
      </c>
      <c r="AM27" s="308" t="s">
        <v>269</v>
      </c>
      <c r="AN27" s="307" t="s">
        <v>269</v>
      </c>
      <c r="AO27" s="308" t="s">
        <v>269</v>
      </c>
      <c r="AP27" s="308" t="s">
        <v>269</v>
      </c>
      <c r="AQ27" s="307" t="s">
        <v>269</v>
      </c>
      <c r="AR27" s="308" t="s">
        <v>269</v>
      </c>
      <c r="AS27" s="309" t="s">
        <v>269</v>
      </c>
      <c r="AT27" s="318" t="s">
        <v>269</v>
      </c>
      <c r="AU27" s="319" t="s">
        <v>269</v>
      </c>
      <c r="AV27" s="320" t="s">
        <v>269</v>
      </c>
      <c r="AX27" s="307" t="s">
        <v>407</v>
      </c>
      <c r="AY27" s="307" t="s">
        <v>269</v>
      </c>
      <c r="AZ27" s="308" t="s">
        <v>269</v>
      </c>
      <c r="BA27" s="308" t="s">
        <v>269</v>
      </c>
      <c r="BB27" s="307" t="s">
        <v>269</v>
      </c>
      <c r="BC27" s="308" t="s">
        <v>269</v>
      </c>
      <c r="BD27" s="308" t="s">
        <v>269</v>
      </c>
      <c r="BE27" s="307" t="s">
        <v>269</v>
      </c>
      <c r="BF27" s="308" t="s">
        <v>269</v>
      </c>
      <c r="BG27" s="309" t="s">
        <v>269</v>
      </c>
      <c r="BH27" s="307" t="s">
        <v>269</v>
      </c>
      <c r="BI27" s="308" t="s">
        <v>269</v>
      </c>
      <c r="BJ27" s="309" t="s">
        <v>269</v>
      </c>
      <c r="BK27" s="440" t="s">
        <v>269</v>
      </c>
      <c r="BL27" s="441" t="s">
        <v>269</v>
      </c>
      <c r="BM27" s="442" t="s">
        <v>269</v>
      </c>
      <c r="BO27" s="307" t="s">
        <v>238</v>
      </c>
      <c r="BP27" s="307" t="s">
        <v>269</v>
      </c>
      <c r="BQ27" s="308" t="s">
        <v>269</v>
      </c>
      <c r="BR27" s="308" t="s">
        <v>269</v>
      </c>
      <c r="BS27" s="307" t="s">
        <v>269</v>
      </c>
      <c r="BT27" s="308" t="s">
        <v>269</v>
      </c>
      <c r="BU27" s="308" t="s">
        <v>269</v>
      </c>
      <c r="BV27" s="482" t="s">
        <v>269</v>
      </c>
      <c r="BW27" s="483" t="s">
        <v>269</v>
      </c>
      <c r="BX27" s="484" t="s">
        <v>269</v>
      </c>
      <c r="BY27" s="307" t="s">
        <v>269</v>
      </c>
      <c r="BZ27" s="308" t="s">
        <v>269</v>
      </c>
      <c r="CA27" s="309" t="s">
        <v>269</v>
      </c>
      <c r="CB27" s="482" t="s">
        <v>269</v>
      </c>
      <c r="CC27" s="483" t="s">
        <v>269</v>
      </c>
      <c r="CD27" s="484" t="s">
        <v>269</v>
      </c>
      <c r="CF27" s="307" t="s">
        <v>238</v>
      </c>
      <c r="CG27" s="440" t="s">
        <v>269</v>
      </c>
      <c r="CH27" s="441" t="s">
        <v>269</v>
      </c>
      <c r="CI27" s="441" t="s">
        <v>269</v>
      </c>
      <c r="CJ27" s="307" t="s">
        <v>269</v>
      </c>
      <c r="CK27" s="308" t="s">
        <v>269</v>
      </c>
      <c r="CL27" s="308" t="s">
        <v>269</v>
      </c>
      <c r="CM27" s="92" t="s">
        <v>269</v>
      </c>
      <c r="CN27" s="93" t="s">
        <v>269</v>
      </c>
      <c r="CO27" s="805" t="s">
        <v>269</v>
      </c>
      <c r="CP27" s="307" t="s">
        <v>269</v>
      </c>
      <c r="CQ27" s="308" t="s">
        <v>269</v>
      </c>
      <c r="CR27" s="309" t="s">
        <v>269</v>
      </c>
      <c r="CT27" s="307" t="s">
        <v>238</v>
      </c>
      <c r="CU27" s="307" t="s">
        <v>269</v>
      </c>
      <c r="CV27" s="308" t="s">
        <v>269</v>
      </c>
      <c r="CW27" s="308" t="s">
        <v>269</v>
      </c>
      <c r="CX27" s="307" t="s">
        <v>269</v>
      </c>
      <c r="CY27" s="308" t="s">
        <v>269</v>
      </c>
      <c r="CZ27" s="308" t="s">
        <v>269</v>
      </c>
      <c r="DA27" s="827" t="s">
        <v>269</v>
      </c>
      <c r="DB27" s="828" t="s">
        <v>269</v>
      </c>
      <c r="DC27" s="829" t="s">
        <v>269</v>
      </c>
      <c r="DD27" s="307" t="s">
        <v>269</v>
      </c>
      <c r="DE27" s="308" t="s">
        <v>269</v>
      </c>
      <c r="DF27" s="309" t="s">
        <v>269</v>
      </c>
      <c r="DG27" s="92" t="s">
        <v>269</v>
      </c>
      <c r="DH27" s="93" t="s">
        <v>269</v>
      </c>
      <c r="DI27" s="805" t="s">
        <v>269</v>
      </c>
      <c r="DK27" s="307" t="s">
        <v>238</v>
      </c>
      <c r="DL27" s="307" t="s">
        <v>269</v>
      </c>
      <c r="DM27" s="308" t="s">
        <v>269</v>
      </c>
      <c r="DN27" s="308" t="s">
        <v>269</v>
      </c>
      <c r="DO27" s="307" t="s">
        <v>269</v>
      </c>
      <c r="DP27" s="308" t="s">
        <v>269</v>
      </c>
      <c r="DQ27" s="308" t="s">
        <v>269</v>
      </c>
      <c r="DR27" s="563" t="s">
        <v>269</v>
      </c>
      <c r="DS27" s="564" t="s">
        <v>269</v>
      </c>
      <c r="DT27" s="565" t="s">
        <v>269</v>
      </c>
      <c r="DU27" s="307" t="s">
        <v>269</v>
      </c>
      <c r="DV27" s="308" t="s">
        <v>269</v>
      </c>
      <c r="DW27" s="309" t="s">
        <v>269</v>
      </c>
    </row>
    <row r="28" spans="1:127">
      <c r="A28" s="306" t="s">
        <v>430</v>
      </c>
      <c r="C28" s="307">
        <v>16.899999999999999</v>
      </c>
      <c r="D28" s="307">
        <v>17.29</v>
      </c>
      <c r="E28" s="308">
        <f t="shared" si="0"/>
        <v>0.39000000000000057</v>
      </c>
      <c r="F28" s="322">
        <v>1</v>
      </c>
      <c r="G28" s="351">
        <v>13.11</v>
      </c>
      <c r="H28" s="310">
        <f t="shared" si="1"/>
        <v>-3.7899999999999991</v>
      </c>
      <c r="I28" s="349">
        <v>2</v>
      </c>
      <c r="J28" s="359"/>
      <c r="K28" s="307">
        <v>12.69</v>
      </c>
      <c r="L28" s="345">
        <v>13.09</v>
      </c>
      <c r="M28" s="346">
        <f t="shared" si="2"/>
        <v>0.40000000000000036</v>
      </c>
      <c r="N28" s="347">
        <v>2</v>
      </c>
      <c r="O28" s="307">
        <v>18.100000000000001</v>
      </c>
      <c r="P28" s="308">
        <f t="shared" si="3"/>
        <v>5.4100000000000019</v>
      </c>
      <c r="Q28" s="322">
        <v>1</v>
      </c>
      <c r="R28" s="361">
        <v>12.06</v>
      </c>
      <c r="S28" s="313">
        <f t="shared" si="4"/>
        <v>-0.62999999999999901</v>
      </c>
      <c r="T28" s="314">
        <v>3</v>
      </c>
      <c r="V28" s="345">
        <v>6.72</v>
      </c>
      <c r="W28" s="345">
        <v>6.9</v>
      </c>
      <c r="X28" s="362">
        <f t="shared" si="5"/>
        <v>0.1800000000000006</v>
      </c>
      <c r="Y28" s="347">
        <v>4</v>
      </c>
      <c r="Z28" s="345">
        <v>7.05</v>
      </c>
      <c r="AA28" s="363">
        <f t="shared" si="8"/>
        <v>0.33000000000000007</v>
      </c>
      <c r="AB28" s="347">
        <v>3</v>
      </c>
      <c r="AC28" s="307">
        <v>7.04</v>
      </c>
      <c r="AD28" s="343">
        <f t="shared" si="6"/>
        <v>0.32000000000000028</v>
      </c>
      <c r="AE28" s="322">
        <v>2</v>
      </c>
      <c r="AF28" s="369">
        <v>7.09</v>
      </c>
      <c r="AG28" s="370">
        <f t="shared" si="7"/>
        <v>0.37000000000000011</v>
      </c>
      <c r="AH28" s="317">
        <v>1</v>
      </c>
      <c r="AJ28" s="345">
        <v>0.1</v>
      </c>
      <c r="AK28" s="345">
        <v>0.42</v>
      </c>
      <c r="AL28" s="362">
        <f t="shared" ref="AL28:AL78" si="9">AK28-AJ28</f>
        <v>0.31999999999999995</v>
      </c>
      <c r="AM28" s="347">
        <v>2</v>
      </c>
      <c r="AN28" s="345">
        <v>0.05</v>
      </c>
      <c r="AO28" s="363">
        <f t="shared" ref="AO28:AO78" si="10">AN28-AJ28</f>
        <v>-0.05</v>
      </c>
      <c r="AP28" s="347">
        <v>4</v>
      </c>
      <c r="AQ28" s="307">
        <v>0.31</v>
      </c>
      <c r="AR28" s="343">
        <f t="shared" ref="AR28:AR78" si="11">AQ28-AJ28</f>
        <v>0.21</v>
      </c>
      <c r="AS28" s="322">
        <v>3</v>
      </c>
      <c r="AT28" s="371">
        <v>0.46</v>
      </c>
      <c r="AU28" s="372">
        <f t="shared" ref="AU28:AU78" si="12">AT28-AJ28</f>
        <v>0.36</v>
      </c>
      <c r="AV28" s="320">
        <v>1</v>
      </c>
      <c r="AX28" s="307" t="s">
        <v>407</v>
      </c>
      <c r="AY28" s="307" t="s">
        <v>269</v>
      </c>
      <c r="AZ28" s="308" t="s">
        <v>269</v>
      </c>
      <c r="BA28" s="308" t="s">
        <v>269</v>
      </c>
      <c r="BB28" s="307" t="s">
        <v>269</v>
      </c>
      <c r="BC28" s="308" t="s">
        <v>269</v>
      </c>
      <c r="BD28" s="308" t="s">
        <v>269</v>
      </c>
      <c r="BE28" s="307" t="s">
        <v>269</v>
      </c>
      <c r="BF28" s="308" t="s">
        <v>269</v>
      </c>
      <c r="BG28" s="309" t="s">
        <v>269</v>
      </c>
      <c r="BH28" s="307" t="s">
        <v>269</v>
      </c>
      <c r="BI28" s="308" t="s">
        <v>269</v>
      </c>
      <c r="BJ28" s="309" t="s">
        <v>269</v>
      </c>
      <c r="BK28" s="440" t="s">
        <v>269</v>
      </c>
      <c r="BL28" s="441" t="s">
        <v>269</v>
      </c>
      <c r="BM28" s="442" t="s">
        <v>269</v>
      </c>
      <c r="BO28" s="307" t="s">
        <v>238</v>
      </c>
      <c r="BP28" s="307" t="s">
        <v>269</v>
      </c>
      <c r="BQ28" s="308" t="s">
        <v>269</v>
      </c>
      <c r="BR28" s="308" t="s">
        <v>269</v>
      </c>
      <c r="BS28" s="307" t="s">
        <v>269</v>
      </c>
      <c r="BT28" s="308" t="s">
        <v>269</v>
      </c>
      <c r="BU28" s="308" t="s">
        <v>269</v>
      </c>
      <c r="BV28" s="482" t="s">
        <v>269</v>
      </c>
      <c r="BW28" s="483" t="s">
        <v>269</v>
      </c>
      <c r="BX28" s="484" t="s">
        <v>269</v>
      </c>
      <c r="BY28" s="307" t="s">
        <v>269</v>
      </c>
      <c r="BZ28" s="308" t="s">
        <v>269</v>
      </c>
      <c r="CA28" s="309" t="s">
        <v>269</v>
      </c>
      <c r="CB28" s="482" t="s">
        <v>269</v>
      </c>
      <c r="CC28" s="483" t="s">
        <v>269</v>
      </c>
      <c r="CD28" s="484" t="s">
        <v>269</v>
      </c>
      <c r="CF28" s="307" t="s">
        <v>238</v>
      </c>
      <c r="CG28" s="440" t="s">
        <v>269</v>
      </c>
      <c r="CH28" s="441" t="s">
        <v>269</v>
      </c>
      <c r="CI28" s="441" t="s">
        <v>269</v>
      </c>
      <c r="CJ28" s="307" t="s">
        <v>269</v>
      </c>
      <c r="CK28" s="308" t="s">
        <v>269</v>
      </c>
      <c r="CL28" s="308" t="s">
        <v>269</v>
      </c>
      <c r="CM28" s="92" t="s">
        <v>269</v>
      </c>
      <c r="CN28" s="93" t="s">
        <v>269</v>
      </c>
      <c r="CO28" s="805" t="s">
        <v>269</v>
      </c>
      <c r="CP28" s="307" t="s">
        <v>269</v>
      </c>
      <c r="CQ28" s="308" t="s">
        <v>269</v>
      </c>
      <c r="CR28" s="309" t="s">
        <v>269</v>
      </c>
      <c r="CT28" s="307" t="s">
        <v>238</v>
      </c>
      <c r="CU28" s="307" t="s">
        <v>269</v>
      </c>
      <c r="CV28" s="308" t="s">
        <v>269</v>
      </c>
      <c r="CW28" s="308" t="s">
        <v>269</v>
      </c>
      <c r="CX28" s="307" t="s">
        <v>269</v>
      </c>
      <c r="CY28" s="308" t="s">
        <v>269</v>
      </c>
      <c r="CZ28" s="308" t="s">
        <v>269</v>
      </c>
      <c r="DA28" s="827" t="s">
        <v>269</v>
      </c>
      <c r="DB28" s="828" t="s">
        <v>269</v>
      </c>
      <c r="DC28" s="829" t="s">
        <v>269</v>
      </c>
      <c r="DD28" s="307" t="s">
        <v>269</v>
      </c>
      <c r="DE28" s="308" t="s">
        <v>269</v>
      </c>
      <c r="DF28" s="309" t="s">
        <v>269</v>
      </c>
      <c r="DG28" s="92" t="s">
        <v>269</v>
      </c>
      <c r="DH28" s="93" t="s">
        <v>269</v>
      </c>
      <c r="DI28" s="805" t="s">
        <v>269</v>
      </c>
      <c r="DK28" s="307" t="s">
        <v>238</v>
      </c>
      <c r="DL28" s="307" t="s">
        <v>269</v>
      </c>
      <c r="DM28" s="308" t="s">
        <v>269</v>
      </c>
      <c r="DN28" s="308" t="s">
        <v>269</v>
      </c>
      <c r="DO28" s="307" t="s">
        <v>269</v>
      </c>
      <c r="DP28" s="308" t="s">
        <v>269</v>
      </c>
      <c r="DQ28" s="308" t="s">
        <v>269</v>
      </c>
      <c r="DR28" s="563" t="s">
        <v>269</v>
      </c>
      <c r="DS28" s="564" t="s">
        <v>269</v>
      </c>
      <c r="DT28" s="565" t="s">
        <v>269</v>
      </c>
      <c r="DU28" s="307" t="s">
        <v>269</v>
      </c>
      <c r="DV28" s="308" t="s">
        <v>269</v>
      </c>
      <c r="DW28" s="309" t="s">
        <v>269</v>
      </c>
    </row>
    <row r="29" spans="1:127">
      <c r="A29" s="306" t="s">
        <v>431</v>
      </c>
      <c r="C29" s="307">
        <v>16.52</v>
      </c>
      <c r="D29" s="307">
        <v>16.55</v>
      </c>
      <c r="E29" s="308">
        <f t="shared" si="0"/>
        <v>3.0000000000001137E-2</v>
      </c>
      <c r="F29" s="309">
        <v>1</v>
      </c>
      <c r="G29" s="360">
        <v>12.44</v>
      </c>
      <c r="H29" s="310">
        <f t="shared" si="1"/>
        <v>-4.08</v>
      </c>
      <c r="I29" s="349">
        <v>2</v>
      </c>
      <c r="J29" s="359"/>
      <c r="K29" s="307">
        <v>11.86</v>
      </c>
      <c r="L29" s="345">
        <v>12.72</v>
      </c>
      <c r="M29" s="346">
        <f t="shared" si="2"/>
        <v>0.86000000000000121</v>
      </c>
      <c r="N29" s="347">
        <v>2</v>
      </c>
      <c r="O29" s="321">
        <v>17.14</v>
      </c>
      <c r="P29" s="308">
        <f t="shared" si="3"/>
        <v>5.2800000000000011</v>
      </c>
      <c r="Q29" s="309">
        <v>1</v>
      </c>
      <c r="R29" s="361">
        <v>10.91</v>
      </c>
      <c r="S29" s="353">
        <f t="shared" si="4"/>
        <v>-0.94999999999999929</v>
      </c>
      <c r="T29" s="314">
        <v>3</v>
      </c>
      <c r="V29" s="345">
        <v>9.5399999999999991</v>
      </c>
      <c r="W29" s="345">
        <v>9.7799999999999994</v>
      </c>
      <c r="X29" s="362">
        <f t="shared" si="5"/>
        <v>0.24000000000000021</v>
      </c>
      <c r="Y29" s="347">
        <v>4</v>
      </c>
      <c r="Z29" s="345">
        <v>10</v>
      </c>
      <c r="AA29" s="363">
        <f t="shared" si="8"/>
        <v>0.46000000000000085</v>
      </c>
      <c r="AB29" s="347">
        <v>1</v>
      </c>
      <c r="AC29" s="321">
        <v>9.92</v>
      </c>
      <c r="AD29" s="343">
        <f t="shared" si="6"/>
        <v>0.38000000000000078</v>
      </c>
      <c r="AE29" s="309">
        <v>3</v>
      </c>
      <c r="AF29" s="369">
        <v>9.9700000000000006</v>
      </c>
      <c r="AG29" s="367">
        <f t="shared" si="7"/>
        <v>0.43000000000000149</v>
      </c>
      <c r="AH29" s="317">
        <v>2</v>
      </c>
      <c r="AJ29" s="345">
        <v>0.19</v>
      </c>
      <c r="AK29" s="345">
        <v>0.1</v>
      </c>
      <c r="AL29" s="362">
        <f t="shared" si="9"/>
        <v>-0.09</v>
      </c>
      <c r="AM29" s="347">
        <v>4</v>
      </c>
      <c r="AN29" s="345">
        <v>0.26</v>
      </c>
      <c r="AO29" s="363">
        <f t="shared" si="10"/>
        <v>7.0000000000000007E-2</v>
      </c>
      <c r="AP29" s="347">
        <v>3</v>
      </c>
      <c r="AQ29" s="321">
        <v>0.45</v>
      </c>
      <c r="AR29" s="343">
        <f t="shared" si="11"/>
        <v>0.26</v>
      </c>
      <c r="AS29" s="309">
        <v>2</v>
      </c>
      <c r="AT29" s="371">
        <v>0.59</v>
      </c>
      <c r="AU29" s="373">
        <f t="shared" si="12"/>
        <v>0.39999999999999997</v>
      </c>
      <c r="AV29" s="320">
        <v>1</v>
      </c>
      <c r="AX29" s="307" t="s">
        <v>407</v>
      </c>
      <c r="AY29" s="307" t="s">
        <v>269</v>
      </c>
      <c r="AZ29" s="308" t="s">
        <v>269</v>
      </c>
      <c r="BA29" s="308" t="s">
        <v>269</v>
      </c>
      <c r="BB29" s="307" t="s">
        <v>269</v>
      </c>
      <c r="BC29" s="308" t="s">
        <v>269</v>
      </c>
      <c r="BD29" s="308" t="s">
        <v>269</v>
      </c>
      <c r="BE29" s="307" t="s">
        <v>269</v>
      </c>
      <c r="BF29" s="308" t="s">
        <v>269</v>
      </c>
      <c r="BG29" s="309" t="s">
        <v>269</v>
      </c>
      <c r="BH29" s="307" t="s">
        <v>269</v>
      </c>
      <c r="BI29" s="308" t="s">
        <v>269</v>
      </c>
      <c r="BJ29" s="309" t="s">
        <v>269</v>
      </c>
      <c r="BK29" s="440" t="s">
        <v>269</v>
      </c>
      <c r="BL29" s="441" t="s">
        <v>269</v>
      </c>
      <c r="BM29" s="442" t="s">
        <v>269</v>
      </c>
      <c r="BO29" s="307" t="s">
        <v>238</v>
      </c>
      <c r="BP29" s="307" t="s">
        <v>269</v>
      </c>
      <c r="BQ29" s="308" t="s">
        <v>269</v>
      </c>
      <c r="BR29" s="308" t="s">
        <v>269</v>
      </c>
      <c r="BS29" s="307" t="s">
        <v>269</v>
      </c>
      <c r="BT29" s="308" t="s">
        <v>269</v>
      </c>
      <c r="BU29" s="308" t="s">
        <v>269</v>
      </c>
      <c r="BV29" s="482" t="s">
        <v>269</v>
      </c>
      <c r="BW29" s="483" t="s">
        <v>269</v>
      </c>
      <c r="BX29" s="484" t="s">
        <v>269</v>
      </c>
      <c r="BY29" s="307" t="s">
        <v>269</v>
      </c>
      <c r="BZ29" s="308" t="s">
        <v>269</v>
      </c>
      <c r="CA29" s="309" t="s">
        <v>269</v>
      </c>
      <c r="CB29" s="482" t="s">
        <v>269</v>
      </c>
      <c r="CC29" s="483" t="s">
        <v>269</v>
      </c>
      <c r="CD29" s="484" t="s">
        <v>269</v>
      </c>
      <c r="CF29" s="307" t="s">
        <v>238</v>
      </c>
      <c r="CG29" s="440" t="s">
        <v>269</v>
      </c>
      <c r="CH29" s="441" t="s">
        <v>269</v>
      </c>
      <c r="CI29" s="441" t="s">
        <v>269</v>
      </c>
      <c r="CJ29" s="307" t="s">
        <v>269</v>
      </c>
      <c r="CK29" s="308" t="s">
        <v>269</v>
      </c>
      <c r="CL29" s="308" t="s">
        <v>269</v>
      </c>
      <c r="CM29" s="92" t="s">
        <v>269</v>
      </c>
      <c r="CN29" s="93" t="s">
        <v>269</v>
      </c>
      <c r="CO29" s="805" t="s">
        <v>269</v>
      </c>
      <c r="CP29" s="307" t="s">
        <v>269</v>
      </c>
      <c r="CQ29" s="308" t="s">
        <v>269</v>
      </c>
      <c r="CR29" s="309" t="s">
        <v>269</v>
      </c>
      <c r="CT29" s="307" t="s">
        <v>238</v>
      </c>
      <c r="CU29" s="307" t="s">
        <v>269</v>
      </c>
      <c r="CV29" s="308" t="s">
        <v>269</v>
      </c>
      <c r="CW29" s="308" t="s">
        <v>269</v>
      </c>
      <c r="CX29" s="307" t="s">
        <v>269</v>
      </c>
      <c r="CY29" s="308" t="s">
        <v>269</v>
      </c>
      <c r="CZ29" s="308" t="s">
        <v>269</v>
      </c>
      <c r="DA29" s="827" t="s">
        <v>269</v>
      </c>
      <c r="DB29" s="828" t="s">
        <v>269</v>
      </c>
      <c r="DC29" s="829" t="s">
        <v>269</v>
      </c>
      <c r="DD29" s="307" t="s">
        <v>269</v>
      </c>
      <c r="DE29" s="308" t="s">
        <v>269</v>
      </c>
      <c r="DF29" s="309" t="s">
        <v>269</v>
      </c>
      <c r="DG29" s="92" t="s">
        <v>269</v>
      </c>
      <c r="DH29" s="93" t="s">
        <v>269</v>
      </c>
      <c r="DI29" s="805" t="s">
        <v>269</v>
      </c>
      <c r="DK29" s="307" t="s">
        <v>238</v>
      </c>
      <c r="DL29" s="307" t="s">
        <v>269</v>
      </c>
      <c r="DM29" s="308" t="s">
        <v>269</v>
      </c>
      <c r="DN29" s="308" t="s">
        <v>269</v>
      </c>
      <c r="DO29" s="307" t="s">
        <v>269</v>
      </c>
      <c r="DP29" s="308" t="s">
        <v>269</v>
      </c>
      <c r="DQ29" s="308" t="s">
        <v>269</v>
      </c>
      <c r="DR29" s="563" t="s">
        <v>269</v>
      </c>
      <c r="DS29" s="564" t="s">
        <v>269</v>
      </c>
      <c r="DT29" s="565" t="s">
        <v>269</v>
      </c>
      <c r="DU29" s="307" t="s">
        <v>269</v>
      </c>
      <c r="DV29" s="308" t="s">
        <v>269</v>
      </c>
      <c r="DW29" s="309" t="s">
        <v>269</v>
      </c>
    </row>
    <row r="30" spans="1:127">
      <c r="A30" s="306" t="s">
        <v>432</v>
      </c>
      <c r="C30" s="307">
        <v>15.95</v>
      </c>
      <c r="D30" s="307">
        <v>17.350000000000001</v>
      </c>
      <c r="E30" s="308">
        <f t="shared" si="0"/>
        <v>1.4000000000000021</v>
      </c>
      <c r="F30" s="322">
        <v>1</v>
      </c>
      <c r="G30" s="351">
        <v>12.56</v>
      </c>
      <c r="H30" s="310">
        <f t="shared" si="1"/>
        <v>-3.3899999999999988</v>
      </c>
      <c r="I30" s="349">
        <v>2</v>
      </c>
      <c r="J30" s="359"/>
      <c r="K30" s="307">
        <v>10.65</v>
      </c>
      <c r="L30" s="345">
        <v>11.41</v>
      </c>
      <c r="M30" s="346">
        <f t="shared" si="2"/>
        <v>0.75999999999999979</v>
      </c>
      <c r="N30" s="347">
        <v>2</v>
      </c>
      <c r="O30" s="307">
        <v>14.66</v>
      </c>
      <c r="P30" s="308">
        <f t="shared" si="3"/>
        <v>4.01</v>
      </c>
      <c r="Q30" s="322">
        <v>1</v>
      </c>
      <c r="R30" s="361">
        <v>9.1300000000000008</v>
      </c>
      <c r="S30" s="374">
        <f t="shared" si="4"/>
        <v>-1.5199999999999996</v>
      </c>
      <c r="T30" s="327">
        <v>3</v>
      </c>
      <c r="V30" s="345">
        <v>11.23</v>
      </c>
      <c r="W30" s="345">
        <v>11.4</v>
      </c>
      <c r="X30" s="362">
        <f t="shared" si="5"/>
        <v>0.16999999999999993</v>
      </c>
      <c r="Y30" s="347">
        <v>4</v>
      </c>
      <c r="Z30" s="345">
        <v>11.69</v>
      </c>
      <c r="AA30" s="363">
        <f t="shared" si="8"/>
        <v>0.45999999999999908</v>
      </c>
      <c r="AB30" s="347">
        <v>1</v>
      </c>
      <c r="AC30" s="307">
        <v>11.64</v>
      </c>
      <c r="AD30" s="343">
        <f t="shared" si="6"/>
        <v>0.41000000000000014</v>
      </c>
      <c r="AE30" s="322">
        <v>3</v>
      </c>
      <c r="AF30" s="369">
        <v>11.67</v>
      </c>
      <c r="AG30" s="375">
        <f t="shared" si="7"/>
        <v>0.4399999999999995</v>
      </c>
      <c r="AH30" s="330">
        <v>2</v>
      </c>
      <c r="AJ30" s="345">
        <v>0.27</v>
      </c>
      <c r="AK30" s="345">
        <v>0.26</v>
      </c>
      <c r="AL30" s="362">
        <f t="shared" si="9"/>
        <v>-1.0000000000000009E-2</v>
      </c>
      <c r="AM30" s="347">
        <v>4</v>
      </c>
      <c r="AN30" s="345">
        <v>0.62</v>
      </c>
      <c r="AO30" s="363">
        <f t="shared" si="10"/>
        <v>0.35</v>
      </c>
      <c r="AP30" s="347">
        <v>2</v>
      </c>
      <c r="AQ30" s="307">
        <v>0.73</v>
      </c>
      <c r="AR30" s="343">
        <f t="shared" si="11"/>
        <v>0.45999999999999996</v>
      </c>
      <c r="AS30" s="322">
        <v>1</v>
      </c>
      <c r="AT30" s="371">
        <v>0.54</v>
      </c>
      <c r="AU30" s="376">
        <f t="shared" si="12"/>
        <v>0.27</v>
      </c>
      <c r="AV30" s="333">
        <v>3</v>
      </c>
      <c r="AX30" s="307" t="s">
        <v>407</v>
      </c>
      <c r="AY30" s="307" t="s">
        <v>269</v>
      </c>
      <c r="AZ30" s="308" t="s">
        <v>269</v>
      </c>
      <c r="BA30" s="308" t="s">
        <v>269</v>
      </c>
      <c r="BB30" s="307" t="s">
        <v>269</v>
      </c>
      <c r="BC30" s="308" t="s">
        <v>269</v>
      </c>
      <c r="BD30" s="308" t="s">
        <v>269</v>
      </c>
      <c r="BE30" s="307" t="s">
        <v>269</v>
      </c>
      <c r="BF30" s="308" t="s">
        <v>269</v>
      </c>
      <c r="BG30" s="309" t="s">
        <v>269</v>
      </c>
      <c r="BH30" s="307" t="s">
        <v>269</v>
      </c>
      <c r="BI30" s="308" t="s">
        <v>269</v>
      </c>
      <c r="BJ30" s="309" t="s">
        <v>269</v>
      </c>
      <c r="BK30" s="440" t="s">
        <v>269</v>
      </c>
      <c r="BL30" s="441" t="s">
        <v>269</v>
      </c>
      <c r="BM30" s="442" t="s">
        <v>269</v>
      </c>
      <c r="BO30" s="307" t="s">
        <v>238</v>
      </c>
      <c r="BP30" s="307" t="s">
        <v>269</v>
      </c>
      <c r="BQ30" s="308" t="s">
        <v>269</v>
      </c>
      <c r="BR30" s="308" t="s">
        <v>269</v>
      </c>
      <c r="BS30" s="307" t="s">
        <v>269</v>
      </c>
      <c r="BT30" s="308" t="s">
        <v>269</v>
      </c>
      <c r="BU30" s="308" t="s">
        <v>269</v>
      </c>
      <c r="BV30" s="482" t="s">
        <v>269</v>
      </c>
      <c r="BW30" s="483" t="s">
        <v>269</v>
      </c>
      <c r="BX30" s="484" t="s">
        <v>269</v>
      </c>
      <c r="BY30" s="307" t="s">
        <v>269</v>
      </c>
      <c r="BZ30" s="308" t="s">
        <v>269</v>
      </c>
      <c r="CA30" s="309" t="s">
        <v>269</v>
      </c>
      <c r="CB30" s="482" t="s">
        <v>269</v>
      </c>
      <c r="CC30" s="483" t="s">
        <v>269</v>
      </c>
      <c r="CD30" s="484" t="s">
        <v>269</v>
      </c>
      <c r="CF30" s="307" t="s">
        <v>238</v>
      </c>
      <c r="CG30" s="440" t="s">
        <v>269</v>
      </c>
      <c r="CH30" s="441" t="s">
        <v>269</v>
      </c>
      <c r="CI30" s="441" t="s">
        <v>269</v>
      </c>
      <c r="CJ30" s="307" t="s">
        <v>269</v>
      </c>
      <c r="CK30" s="308" t="s">
        <v>269</v>
      </c>
      <c r="CL30" s="308" t="s">
        <v>269</v>
      </c>
      <c r="CM30" s="92" t="s">
        <v>269</v>
      </c>
      <c r="CN30" s="93" t="s">
        <v>269</v>
      </c>
      <c r="CO30" s="805" t="s">
        <v>269</v>
      </c>
      <c r="CP30" s="307" t="s">
        <v>269</v>
      </c>
      <c r="CQ30" s="308" t="s">
        <v>269</v>
      </c>
      <c r="CR30" s="309" t="s">
        <v>269</v>
      </c>
      <c r="CT30" s="307" t="s">
        <v>238</v>
      </c>
      <c r="CU30" s="307" t="s">
        <v>269</v>
      </c>
      <c r="CV30" s="308" t="s">
        <v>269</v>
      </c>
      <c r="CW30" s="308" t="s">
        <v>269</v>
      </c>
      <c r="CX30" s="307" t="s">
        <v>269</v>
      </c>
      <c r="CY30" s="308" t="s">
        <v>269</v>
      </c>
      <c r="CZ30" s="308" t="s">
        <v>269</v>
      </c>
      <c r="DA30" s="827" t="s">
        <v>269</v>
      </c>
      <c r="DB30" s="828" t="s">
        <v>269</v>
      </c>
      <c r="DC30" s="829" t="s">
        <v>269</v>
      </c>
      <c r="DD30" s="307" t="s">
        <v>269</v>
      </c>
      <c r="DE30" s="308" t="s">
        <v>269</v>
      </c>
      <c r="DF30" s="309" t="s">
        <v>269</v>
      </c>
      <c r="DG30" s="92" t="s">
        <v>269</v>
      </c>
      <c r="DH30" s="93" t="s">
        <v>269</v>
      </c>
      <c r="DI30" s="805" t="s">
        <v>269</v>
      </c>
      <c r="DK30" s="307" t="s">
        <v>238</v>
      </c>
      <c r="DL30" s="307" t="s">
        <v>269</v>
      </c>
      <c r="DM30" s="308" t="s">
        <v>269</v>
      </c>
      <c r="DN30" s="308" t="s">
        <v>269</v>
      </c>
      <c r="DO30" s="307" t="s">
        <v>269</v>
      </c>
      <c r="DP30" s="308" t="s">
        <v>269</v>
      </c>
      <c r="DQ30" s="308" t="s">
        <v>269</v>
      </c>
      <c r="DR30" s="563" t="s">
        <v>269</v>
      </c>
      <c r="DS30" s="564" t="s">
        <v>269</v>
      </c>
      <c r="DT30" s="565" t="s">
        <v>269</v>
      </c>
      <c r="DU30" s="307" t="s">
        <v>269</v>
      </c>
      <c r="DV30" s="308" t="s">
        <v>269</v>
      </c>
      <c r="DW30" s="309" t="s">
        <v>269</v>
      </c>
    </row>
    <row r="31" spans="1:127">
      <c r="A31" s="306" t="s">
        <v>433</v>
      </c>
      <c r="C31" s="307">
        <v>19.18</v>
      </c>
      <c r="D31" s="307">
        <v>20.75</v>
      </c>
      <c r="E31" s="308">
        <f t="shared" si="0"/>
        <v>1.5700000000000003</v>
      </c>
      <c r="F31" s="309">
        <v>1</v>
      </c>
      <c r="G31" s="360">
        <v>15.94</v>
      </c>
      <c r="H31" s="310">
        <f t="shared" si="1"/>
        <v>-3.24</v>
      </c>
      <c r="I31" s="349">
        <v>2</v>
      </c>
      <c r="J31" s="359"/>
      <c r="K31" s="307">
        <v>13.2</v>
      </c>
      <c r="L31" s="345">
        <v>13.81</v>
      </c>
      <c r="M31" s="346">
        <f t="shared" si="2"/>
        <v>0.61000000000000121</v>
      </c>
      <c r="N31" s="347">
        <v>2</v>
      </c>
      <c r="O31" s="307">
        <v>16.600000000000001</v>
      </c>
      <c r="P31" s="308">
        <f t="shared" si="3"/>
        <v>3.4000000000000021</v>
      </c>
      <c r="Q31" s="309">
        <v>1</v>
      </c>
      <c r="R31" s="361">
        <v>11.24</v>
      </c>
      <c r="S31" s="313">
        <f t="shared" si="4"/>
        <v>-1.9599999999999991</v>
      </c>
      <c r="T31" s="354">
        <v>3</v>
      </c>
      <c r="V31" s="345">
        <v>13.22</v>
      </c>
      <c r="W31" s="345">
        <v>13.44</v>
      </c>
      <c r="X31" s="362">
        <f t="shared" si="5"/>
        <v>0.21999999999999886</v>
      </c>
      <c r="Y31" s="347">
        <v>4</v>
      </c>
      <c r="Z31" s="345">
        <v>13.55</v>
      </c>
      <c r="AA31" s="363">
        <f t="shared" si="8"/>
        <v>0.33000000000000007</v>
      </c>
      <c r="AB31" s="347">
        <v>3</v>
      </c>
      <c r="AC31" s="307">
        <v>13.66</v>
      </c>
      <c r="AD31" s="343">
        <f t="shared" si="6"/>
        <v>0.4399999999999995</v>
      </c>
      <c r="AE31" s="309">
        <v>2</v>
      </c>
      <c r="AF31" s="369">
        <v>13.67</v>
      </c>
      <c r="AG31" s="370">
        <f t="shared" si="7"/>
        <v>0.44999999999999929</v>
      </c>
      <c r="AH31" s="356">
        <v>1</v>
      </c>
      <c r="AJ31" s="345">
        <v>0.37</v>
      </c>
      <c r="AK31" s="345">
        <v>0.05</v>
      </c>
      <c r="AL31" s="362">
        <f t="shared" si="9"/>
        <v>-0.32</v>
      </c>
      <c r="AM31" s="347">
        <v>4</v>
      </c>
      <c r="AN31" s="345">
        <v>0.84</v>
      </c>
      <c r="AO31" s="363">
        <f t="shared" si="10"/>
        <v>0.47</v>
      </c>
      <c r="AP31" s="347">
        <v>2</v>
      </c>
      <c r="AQ31" s="307">
        <v>0.94</v>
      </c>
      <c r="AR31" s="343">
        <f t="shared" si="11"/>
        <v>0.56999999999999995</v>
      </c>
      <c r="AS31" s="309">
        <v>1</v>
      </c>
      <c r="AT31" s="371">
        <v>0.26</v>
      </c>
      <c r="AU31" s="372">
        <f t="shared" si="12"/>
        <v>-0.10999999999999999</v>
      </c>
      <c r="AV31" s="358">
        <v>3</v>
      </c>
      <c r="AX31" s="307" t="s">
        <v>407</v>
      </c>
      <c r="AY31" s="307" t="s">
        <v>269</v>
      </c>
      <c r="AZ31" s="308" t="s">
        <v>269</v>
      </c>
      <c r="BA31" s="308" t="s">
        <v>269</v>
      </c>
      <c r="BB31" s="307" t="s">
        <v>269</v>
      </c>
      <c r="BC31" s="308" t="s">
        <v>269</v>
      </c>
      <c r="BD31" s="308" t="s">
        <v>269</v>
      </c>
      <c r="BE31" s="307" t="s">
        <v>269</v>
      </c>
      <c r="BF31" s="308" t="s">
        <v>269</v>
      </c>
      <c r="BG31" s="309" t="s">
        <v>269</v>
      </c>
      <c r="BH31" s="307" t="s">
        <v>269</v>
      </c>
      <c r="BI31" s="308" t="s">
        <v>269</v>
      </c>
      <c r="BJ31" s="309" t="s">
        <v>269</v>
      </c>
      <c r="BK31" s="440" t="s">
        <v>269</v>
      </c>
      <c r="BL31" s="441" t="s">
        <v>269</v>
      </c>
      <c r="BM31" s="442" t="s">
        <v>269</v>
      </c>
      <c r="BO31" s="307" t="s">
        <v>238</v>
      </c>
      <c r="BP31" s="307" t="s">
        <v>269</v>
      </c>
      <c r="BQ31" s="308" t="s">
        <v>269</v>
      </c>
      <c r="BR31" s="308" t="s">
        <v>269</v>
      </c>
      <c r="BS31" s="307" t="s">
        <v>269</v>
      </c>
      <c r="BT31" s="308" t="s">
        <v>269</v>
      </c>
      <c r="BU31" s="308" t="s">
        <v>269</v>
      </c>
      <c r="BV31" s="482" t="s">
        <v>269</v>
      </c>
      <c r="BW31" s="483" t="s">
        <v>269</v>
      </c>
      <c r="BX31" s="484" t="s">
        <v>269</v>
      </c>
      <c r="BY31" s="307" t="s">
        <v>269</v>
      </c>
      <c r="BZ31" s="308" t="s">
        <v>269</v>
      </c>
      <c r="CA31" s="309" t="s">
        <v>269</v>
      </c>
      <c r="CB31" s="482" t="s">
        <v>269</v>
      </c>
      <c r="CC31" s="483" t="s">
        <v>269</v>
      </c>
      <c r="CD31" s="484" t="s">
        <v>269</v>
      </c>
      <c r="CF31" s="307" t="s">
        <v>238</v>
      </c>
      <c r="CG31" s="440" t="s">
        <v>269</v>
      </c>
      <c r="CH31" s="441" t="s">
        <v>269</v>
      </c>
      <c r="CI31" s="441" t="s">
        <v>269</v>
      </c>
      <c r="CJ31" s="307" t="s">
        <v>269</v>
      </c>
      <c r="CK31" s="308" t="s">
        <v>269</v>
      </c>
      <c r="CL31" s="308" t="s">
        <v>269</v>
      </c>
      <c r="CM31" s="92" t="s">
        <v>269</v>
      </c>
      <c r="CN31" s="93" t="s">
        <v>269</v>
      </c>
      <c r="CO31" s="805" t="s">
        <v>269</v>
      </c>
      <c r="CP31" s="307" t="s">
        <v>269</v>
      </c>
      <c r="CQ31" s="308" t="s">
        <v>269</v>
      </c>
      <c r="CR31" s="309" t="s">
        <v>269</v>
      </c>
      <c r="CT31" s="307" t="s">
        <v>238</v>
      </c>
      <c r="CU31" s="307" t="s">
        <v>269</v>
      </c>
      <c r="CV31" s="308" t="s">
        <v>269</v>
      </c>
      <c r="CW31" s="308" t="s">
        <v>269</v>
      </c>
      <c r="CX31" s="307" t="s">
        <v>269</v>
      </c>
      <c r="CY31" s="308" t="s">
        <v>269</v>
      </c>
      <c r="CZ31" s="308" t="s">
        <v>269</v>
      </c>
      <c r="DA31" s="827" t="s">
        <v>269</v>
      </c>
      <c r="DB31" s="828" t="s">
        <v>269</v>
      </c>
      <c r="DC31" s="829" t="s">
        <v>269</v>
      </c>
      <c r="DD31" s="307" t="s">
        <v>269</v>
      </c>
      <c r="DE31" s="308" t="s">
        <v>269</v>
      </c>
      <c r="DF31" s="309" t="s">
        <v>269</v>
      </c>
      <c r="DG31" s="92" t="s">
        <v>269</v>
      </c>
      <c r="DH31" s="93" t="s">
        <v>269</v>
      </c>
      <c r="DI31" s="805" t="s">
        <v>269</v>
      </c>
      <c r="DK31" s="307" t="s">
        <v>238</v>
      </c>
      <c r="DL31" s="307" t="s">
        <v>269</v>
      </c>
      <c r="DM31" s="308" t="s">
        <v>269</v>
      </c>
      <c r="DN31" s="308" t="s">
        <v>269</v>
      </c>
      <c r="DO31" s="307" t="s">
        <v>269</v>
      </c>
      <c r="DP31" s="308" t="s">
        <v>269</v>
      </c>
      <c r="DQ31" s="308" t="s">
        <v>269</v>
      </c>
      <c r="DR31" s="563" t="s">
        <v>269</v>
      </c>
      <c r="DS31" s="564" t="s">
        <v>269</v>
      </c>
      <c r="DT31" s="565" t="s">
        <v>269</v>
      </c>
      <c r="DU31" s="307" t="s">
        <v>269</v>
      </c>
      <c r="DV31" s="308" t="s">
        <v>269</v>
      </c>
      <c r="DW31" s="309" t="s">
        <v>269</v>
      </c>
    </row>
    <row r="32" spans="1:127">
      <c r="A32" s="306" t="s">
        <v>434</v>
      </c>
      <c r="C32" s="307">
        <v>20.71</v>
      </c>
      <c r="D32" s="307">
        <v>22.4</v>
      </c>
      <c r="E32" s="308">
        <f t="shared" si="0"/>
        <v>1.6899999999999977</v>
      </c>
      <c r="F32" s="322">
        <v>1</v>
      </c>
      <c r="G32" s="351">
        <v>17.93</v>
      </c>
      <c r="H32" s="310">
        <f t="shared" si="1"/>
        <v>-2.7800000000000011</v>
      </c>
      <c r="I32" s="349">
        <v>2</v>
      </c>
      <c r="J32" s="359"/>
      <c r="K32" s="307">
        <v>11.61</v>
      </c>
      <c r="L32" s="345">
        <v>14.67</v>
      </c>
      <c r="M32" s="346">
        <f t="shared" si="2"/>
        <v>3.0600000000000005</v>
      </c>
      <c r="N32" s="347">
        <v>2</v>
      </c>
      <c r="O32" s="307">
        <v>17.77</v>
      </c>
      <c r="P32" s="308">
        <f t="shared" si="3"/>
        <v>6.16</v>
      </c>
      <c r="Q32" s="368">
        <v>1</v>
      </c>
      <c r="R32" s="361">
        <v>11.65</v>
      </c>
      <c r="S32" s="313">
        <f t="shared" si="4"/>
        <v>4.0000000000000924E-2</v>
      </c>
      <c r="T32" s="314">
        <v>3</v>
      </c>
      <c r="V32" s="345">
        <v>15.56</v>
      </c>
      <c r="W32" s="345">
        <v>15.7</v>
      </c>
      <c r="X32" s="362">
        <f t="shared" si="5"/>
        <v>0.13999999999999879</v>
      </c>
      <c r="Y32" s="347">
        <v>4</v>
      </c>
      <c r="Z32" s="345">
        <v>15.87</v>
      </c>
      <c r="AA32" s="363">
        <f t="shared" si="8"/>
        <v>0.30999999999999872</v>
      </c>
      <c r="AB32" s="347">
        <v>3</v>
      </c>
      <c r="AC32" s="321">
        <v>15.99</v>
      </c>
      <c r="AD32" s="343">
        <f t="shared" si="6"/>
        <v>0.42999999999999972</v>
      </c>
      <c r="AE32" s="309">
        <v>1</v>
      </c>
      <c r="AF32" s="369">
        <v>15.98</v>
      </c>
      <c r="AG32" s="367">
        <f t="shared" si="7"/>
        <v>0.41999999999999993</v>
      </c>
      <c r="AH32" s="317">
        <v>2</v>
      </c>
      <c r="AJ32" s="345">
        <v>0.48</v>
      </c>
      <c r="AK32" s="345">
        <v>0.31</v>
      </c>
      <c r="AL32" s="362">
        <f t="shared" si="9"/>
        <v>-0.16999999999999998</v>
      </c>
      <c r="AM32" s="347">
        <v>4</v>
      </c>
      <c r="AN32" s="345">
        <v>1.04</v>
      </c>
      <c r="AO32" s="363">
        <f t="shared" si="10"/>
        <v>0.56000000000000005</v>
      </c>
      <c r="AP32" s="347">
        <v>2</v>
      </c>
      <c r="AQ32" s="307">
        <v>1.24</v>
      </c>
      <c r="AR32" s="343">
        <f t="shared" si="11"/>
        <v>0.76</v>
      </c>
      <c r="AS32" s="322">
        <v>1</v>
      </c>
      <c r="AT32" s="371">
        <v>0.46</v>
      </c>
      <c r="AU32" s="372">
        <f t="shared" si="12"/>
        <v>-1.9999999999999962E-2</v>
      </c>
      <c r="AV32" s="320">
        <v>3</v>
      </c>
      <c r="AX32" s="307" t="s">
        <v>407</v>
      </c>
      <c r="AY32" s="307" t="s">
        <v>269</v>
      </c>
      <c r="AZ32" s="308" t="s">
        <v>269</v>
      </c>
      <c r="BA32" s="308" t="s">
        <v>269</v>
      </c>
      <c r="BB32" s="307" t="s">
        <v>269</v>
      </c>
      <c r="BC32" s="308" t="s">
        <v>269</v>
      </c>
      <c r="BD32" s="308" t="s">
        <v>269</v>
      </c>
      <c r="BE32" s="307" t="s">
        <v>269</v>
      </c>
      <c r="BF32" s="308" t="s">
        <v>269</v>
      </c>
      <c r="BG32" s="309" t="s">
        <v>269</v>
      </c>
      <c r="BH32" s="307" t="s">
        <v>269</v>
      </c>
      <c r="BI32" s="308" t="s">
        <v>269</v>
      </c>
      <c r="BJ32" s="309" t="s">
        <v>269</v>
      </c>
      <c r="BK32" s="440" t="s">
        <v>269</v>
      </c>
      <c r="BL32" s="441" t="s">
        <v>269</v>
      </c>
      <c r="BM32" s="442" t="s">
        <v>269</v>
      </c>
      <c r="BO32" s="307" t="s">
        <v>238</v>
      </c>
      <c r="BP32" s="307" t="s">
        <v>269</v>
      </c>
      <c r="BQ32" s="308" t="s">
        <v>269</v>
      </c>
      <c r="BR32" s="308" t="s">
        <v>269</v>
      </c>
      <c r="BS32" s="307" t="s">
        <v>269</v>
      </c>
      <c r="BT32" s="308" t="s">
        <v>269</v>
      </c>
      <c r="BU32" s="308" t="s">
        <v>269</v>
      </c>
      <c r="BV32" s="482" t="s">
        <v>269</v>
      </c>
      <c r="BW32" s="483" t="s">
        <v>269</v>
      </c>
      <c r="BX32" s="484" t="s">
        <v>269</v>
      </c>
      <c r="BY32" s="307" t="s">
        <v>269</v>
      </c>
      <c r="BZ32" s="308" t="s">
        <v>269</v>
      </c>
      <c r="CA32" s="309" t="s">
        <v>269</v>
      </c>
      <c r="CB32" s="482" t="s">
        <v>269</v>
      </c>
      <c r="CC32" s="483" t="s">
        <v>269</v>
      </c>
      <c r="CD32" s="484" t="s">
        <v>269</v>
      </c>
      <c r="CF32" s="307" t="s">
        <v>238</v>
      </c>
      <c r="CG32" s="440" t="s">
        <v>269</v>
      </c>
      <c r="CH32" s="441" t="s">
        <v>269</v>
      </c>
      <c r="CI32" s="441" t="s">
        <v>269</v>
      </c>
      <c r="CJ32" s="307" t="s">
        <v>269</v>
      </c>
      <c r="CK32" s="308" t="s">
        <v>269</v>
      </c>
      <c r="CL32" s="308" t="s">
        <v>269</v>
      </c>
      <c r="CM32" s="92" t="s">
        <v>269</v>
      </c>
      <c r="CN32" s="93" t="s">
        <v>269</v>
      </c>
      <c r="CO32" s="805" t="s">
        <v>269</v>
      </c>
      <c r="CP32" s="307" t="s">
        <v>269</v>
      </c>
      <c r="CQ32" s="308" t="s">
        <v>269</v>
      </c>
      <c r="CR32" s="309" t="s">
        <v>269</v>
      </c>
      <c r="CT32" s="307" t="s">
        <v>238</v>
      </c>
      <c r="CU32" s="307" t="s">
        <v>269</v>
      </c>
      <c r="CV32" s="308" t="s">
        <v>269</v>
      </c>
      <c r="CW32" s="308" t="s">
        <v>269</v>
      </c>
      <c r="CX32" s="307" t="s">
        <v>269</v>
      </c>
      <c r="CY32" s="308" t="s">
        <v>269</v>
      </c>
      <c r="CZ32" s="308" t="s">
        <v>269</v>
      </c>
      <c r="DA32" s="827" t="s">
        <v>269</v>
      </c>
      <c r="DB32" s="828" t="s">
        <v>269</v>
      </c>
      <c r="DC32" s="829" t="s">
        <v>269</v>
      </c>
      <c r="DD32" s="307" t="s">
        <v>269</v>
      </c>
      <c r="DE32" s="308" t="s">
        <v>269</v>
      </c>
      <c r="DF32" s="309" t="s">
        <v>269</v>
      </c>
      <c r="DG32" s="92" t="s">
        <v>269</v>
      </c>
      <c r="DH32" s="93" t="s">
        <v>269</v>
      </c>
      <c r="DI32" s="805" t="s">
        <v>269</v>
      </c>
      <c r="DK32" s="307" t="s">
        <v>238</v>
      </c>
      <c r="DL32" s="307" t="s">
        <v>269</v>
      </c>
      <c r="DM32" s="308" t="s">
        <v>269</v>
      </c>
      <c r="DN32" s="308" t="s">
        <v>269</v>
      </c>
      <c r="DO32" s="307" t="s">
        <v>269</v>
      </c>
      <c r="DP32" s="308" t="s">
        <v>269</v>
      </c>
      <c r="DQ32" s="308" t="s">
        <v>269</v>
      </c>
      <c r="DR32" s="563" t="s">
        <v>269</v>
      </c>
      <c r="DS32" s="564" t="s">
        <v>269</v>
      </c>
      <c r="DT32" s="565" t="s">
        <v>269</v>
      </c>
      <c r="DU32" s="307" t="s">
        <v>269</v>
      </c>
      <c r="DV32" s="308" t="s">
        <v>269</v>
      </c>
      <c r="DW32" s="309" t="s">
        <v>269</v>
      </c>
    </row>
    <row r="33" spans="1:127">
      <c r="A33" s="352" t="s">
        <v>435</v>
      </c>
      <c r="C33" s="307">
        <v>21.03</v>
      </c>
      <c r="D33" s="307">
        <v>21.75</v>
      </c>
      <c r="E33" s="308">
        <f t="shared" si="0"/>
        <v>0.71999999999999886</v>
      </c>
      <c r="F33" s="322">
        <v>1</v>
      </c>
      <c r="G33" s="360">
        <v>18.3</v>
      </c>
      <c r="H33" s="310">
        <f t="shared" si="1"/>
        <v>-2.7300000000000004</v>
      </c>
      <c r="I33" s="349">
        <v>2</v>
      </c>
      <c r="J33" s="359"/>
      <c r="K33" s="307">
        <v>18.79</v>
      </c>
      <c r="L33" s="345">
        <v>17.84</v>
      </c>
      <c r="M33" s="346">
        <f t="shared" si="2"/>
        <v>-0.94999999999999929</v>
      </c>
      <c r="N33" s="347">
        <v>2</v>
      </c>
      <c r="O33" s="307">
        <v>22.5</v>
      </c>
      <c r="P33" s="308">
        <f t="shared" si="3"/>
        <v>3.7100000000000009</v>
      </c>
      <c r="Q33" s="322">
        <v>1</v>
      </c>
      <c r="R33" s="361">
        <v>15.65</v>
      </c>
      <c r="S33" s="313">
        <f t="shared" si="4"/>
        <v>-3.1399999999999988</v>
      </c>
      <c r="T33" s="314">
        <v>3</v>
      </c>
      <c r="V33" s="345">
        <v>21.92</v>
      </c>
      <c r="W33" s="345">
        <v>21.71</v>
      </c>
      <c r="X33" s="362">
        <f t="shared" si="5"/>
        <v>-0.21000000000000085</v>
      </c>
      <c r="Y33" s="347">
        <v>4</v>
      </c>
      <c r="Z33" s="345">
        <v>21.95</v>
      </c>
      <c r="AA33" s="363">
        <f t="shared" si="8"/>
        <v>2.9999999999997584E-2</v>
      </c>
      <c r="AB33" s="347">
        <v>3</v>
      </c>
      <c r="AC33" s="307">
        <v>22</v>
      </c>
      <c r="AD33" s="343">
        <f t="shared" si="6"/>
        <v>7.9999999999998295E-2</v>
      </c>
      <c r="AE33" s="322">
        <v>2</v>
      </c>
      <c r="AF33" s="369">
        <v>22.03</v>
      </c>
      <c r="AG33" s="375">
        <f t="shared" si="7"/>
        <v>0.10999999999999943</v>
      </c>
      <c r="AH33" s="330">
        <v>1</v>
      </c>
      <c r="AJ33" s="345">
        <v>0.72</v>
      </c>
      <c r="AK33" s="345">
        <v>-0.37</v>
      </c>
      <c r="AL33" s="362">
        <f t="shared" si="9"/>
        <v>-1.0899999999999999</v>
      </c>
      <c r="AM33" s="347">
        <v>4</v>
      </c>
      <c r="AN33" s="345">
        <v>1.39</v>
      </c>
      <c r="AO33" s="363">
        <f t="shared" si="10"/>
        <v>0.66999999999999993</v>
      </c>
      <c r="AP33" s="347">
        <v>1</v>
      </c>
      <c r="AQ33" s="321">
        <v>1.25</v>
      </c>
      <c r="AR33" s="343">
        <f t="shared" si="11"/>
        <v>0.53</v>
      </c>
      <c r="AS33" s="309">
        <v>2</v>
      </c>
      <c r="AT33" s="371">
        <v>0.62</v>
      </c>
      <c r="AU33" s="372">
        <f t="shared" si="12"/>
        <v>-9.9999999999999978E-2</v>
      </c>
      <c r="AV33" s="320">
        <v>3</v>
      </c>
      <c r="AX33" s="307" t="s">
        <v>407</v>
      </c>
      <c r="AY33" s="307" t="s">
        <v>269</v>
      </c>
      <c r="AZ33" s="308" t="s">
        <v>269</v>
      </c>
      <c r="BA33" s="308" t="s">
        <v>269</v>
      </c>
      <c r="BB33" s="307" t="s">
        <v>269</v>
      </c>
      <c r="BC33" s="308" t="s">
        <v>269</v>
      </c>
      <c r="BD33" s="308" t="s">
        <v>269</v>
      </c>
      <c r="BE33" s="307" t="s">
        <v>269</v>
      </c>
      <c r="BF33" s="308" t="s">
        <v>269</v>
      </c>
      <c r="BG33" s="309" t="s">
        <v>269</v>
      </c>
      <c r="BH33" s="307" t="s">
        <v>269</v>
      </c>
      <c r="BI33" s="308" t="s">
        <v>269</v>
      </c>
      <c r="BJ33" s="309" t="s">
        <v>269</v>
      </c>
      <c r="BK33" s="440" t="s">
        <v>269</v>
      </c>
      <c r="BL33" s="441" t="s">
        <v>269</v>
      </c>
      <c r="BM33" s="442" t="s">
        <v>269</v>
      </c>
      <c r="BO33" s="307" t="s">
        <v>238</v>
      </c>
      <c r="BP33" s="307" t="s">
        <v>269</v>
      </c>
      <c r="BQ33" s="308" t="s">
        <v>269</v>
      </c>
      <c r="BR33" s="308" t="s">
        <v>269</v>
      </c>
      <c r="BS33" s="307" t="s">
        <v>269</v>
      </c>
      <c r="BT33" s="308" t="s">
        <v>269</v>
      </c>
      <c r="BU33" s="308" t="s">
        <v>269</v>
      </c>
      <c r="BV33" s="482" t="s">
        <v>269</v>
      </c>
      <c r="BW33" s="483" t="s">
        <v>269</v>
      </c>
      <c r="BX33" s="484" t="s">
        <v>269</v>
      </c>
      <c r="BY33" s="307" t="s">
        <v>269</v>
      </c>
      <c r="BZ33" s="308" t="s">
        <v>269</v>
      </c>
      <c r="CA33" s="309" t="s">
        <v>269</v>
      </c>
      <c r="CB33" s="482" t="s">
        <v>269</v>
      </c>
      <c r="CC33" s="483" t="s">
        <v>269</v>
      </c>
      <c r="CD33" s="484" t="s">
        <v>269</v>
      </c>
      <c r="CF33" s="307" t="s">
        <v>238</v>
      </c>
      <c r="CG33" s="440" t="s">
        <v>269</v>
      </c>
      <c r="CH33" s="441" t="s">
        <v>269</v>
      </c>
      <c r="CI33" s="441" t="s">
        <v>269</v>
      </c>
      <c r="CJ33" s="307" t="s">
        <v>269</v>
      </c>
      <c r="CK33" s="308" t="s">
        <v>269</v>
      </c>
      <c r="CL33" s="308" t="s">
        <v>269</v>
      </c>
      <c r="CM33" s="92" t="s">
        <v>269</v>
      </c>
      <c r="CN33" s="93" t="s">
        <v>269</v>
      </c>
      <c r="CO33" s="805" t="s">
        <v>269</v>
      </c>
      <c r="CP33" s="307" t="s">
        <v>269</v>
      </c>
      <c r="CQ33" s="308" t="s">
        <v>269</v>
      </c>
      <c r="CR33" s="309" t="s">
        <v>269</v>
      </c>
      <c r="CT33" s="307" t="s">
        <v>238</v>
      </c>
      <c r="CU33" s="307" t="s">
        <v>269</v>
      </c>
      <c r="CV33" s="308" t="s">
        <v>269</v>
      </c>
      <c r="CW33" s="308" t="s">
        <v>269</v>
      </c>
      <c r="CX33" s="307" t="s">
        <v>269</v>
      </c>
      <c r="CY33" s="308" t="s">
        <v>269</v>
      </c>
      <c r="CZ33" s="308" t="s">
        <v>269</v>
      </c>
      <c r="DA33" s="827" t="s">
        <v>269</v>
      </c>
      <c r="DB33" s="828" t="s">
        <v>269</v>
      </c>
      <c r="DC33" s="829" t="s">
        <v>269</v>
      </c>
      <c r="DD33" s="307" t="s">
        <v>269</v>
      </c>
      <c r="DE33" s="308" t="s">
        <v>269</v>
      </c>
      <c r="DF33" s="309" t="s">
        <v>269</v>
      </c>
      <c r="DG33" s="92" t="s">
        <v>269</v>
      </c>
      <c r="DH33" s="93" t="s">
        <v>269</v>
      </c>
      <c r="DI33" s="805" t="s">
        <v>269</v>
      </c>
      <c r="DK33" s="307" t="s">
        <v>238</v>
      </c>
      <c r="DL33" s="307" t="s">
        <v>269</v>
      </c>
      <c r="DM33" s="308" t="s">
        <v>269</v>
      </c>
      <c r="DN33" s="308" t="s">
        <v>269</v>
      </c>
      <c r="DO33" s="307" t="s">
        <v>269</v>
      </c>
      <c r="DP33" s="308" t="s">
        <v>269</v>
      </c>
      <c r="DQ33" s="308" t="s">
        <v>269</v>
      </c>
      <c r="DR33" s="563" t="s">
        <v>269</v>
      </c>
      <c r="DS33" s="564" t="s">
        <v>269</v>
      </c>
      <c r="DT33" s="565" t="s">
        <v>269</v>
      </c>
      <c r="DU33" s="307" t="s">
        <v>269</v>
      </c>
      <c r="DV33" s="308" t="s">
        <v>269</v>
      </c>
      <c r="DW33" s="309" t="s">
        <v>269</v>
      </c>
    </row>
    <row r="34" spans="1:127">
      <c r="A34" s="306" t="s">
        <v>436</v>
      </c>
      <c r="C34" s="307">
        <v>12.61</v>
      </c>
      <c r="D34" s="307">
        <v>16.93</v>
      </c>
      <c r="E34" s="308">
        <f t="shared" si="0"/>
        <v>4.32</v>
      </c>
      <c r="F34" s="322">
        <v>1</v>
      </c>
      <c r="G34" s="351">
        <v>10.57</v>
      </c>
      <c r="H34" s="310">
        <f t="shared" si="1"/>
        <v>-2.0399999999999991</v>
      </c>
      <c r="I34" s="349">
        <v>2</v>
      </c>
      <c r="J34" s="359"/>
      <c r="K34" s="307">
        <v>16.79</v>
      </c>
      <c r="L34" s="345">
        <v>15.75</v>
      </c>
      <c r="M34" s="346">
        <f t="shared" si="2"/>
        <v>-1.0399999999999991</v>
      </c>
      <c r="N34" s="347">
        <v>2</v>
      </c>
      <c r="O34" s="321">
        <v>20.399999999999999</v>
      </c>
      <c r="P34" s="308">
        <f t="shared" si="3"/>
        <v>3.6099999999999994</v>
      </c>
      <c r="Q34" s="309">
        <v>1</v>
      </c>
      <c r="R34" s="361">
        <v>13.54</v>
      </c>
      <c r="S34" s="313">
        <f t="shared" si="4"/>
        <v>-3.25</v>
      </c>
      <c r="T34" s="314">
        <v>3</v>
      </c>
      <c r="V34" s="345">
        <v>15.75</v>
      </c>
      <c r="W34" s="345">
        <v>15.81</v>
      </c>
      <c r="X34" s="362">
        <f t="shared" si="5"/>
        <v>6.0000000000000497E-2</v>
      </c>
      <c r="Y34" s="347">
        <v>4</v>
      </c>
      <c r="Z34" s="345">
        <v>16.14</v>
      </c>
      <c r="AA34" s="363">
        <f t="shared" si="8"/>
        <v>0.39000000000000057</v>
      </c>
      <c r="AB34" s="347">
        <v>3</v>
      </c>
      <c r="AC34" s="307">
        <v>16.23</v>
      </c>
      <c r="AD34" s="343">
        <f t="shared" si="6"/>
        <v>0.48000000000000043</v>
      </c>
      <c r="AE34" s="309">
        <v>1</v>
      </c>
      <c r="AF34" s="369">
        <v>16.18</v>
      </c>
      <c r="AG34" s="370">
        <f t="shared" si="7"/>
        <v>0.42999999999999972</v>
      </c>
      <c r="AH34" s="356">
        <v>2</v>
      </c>
      <c r="AJ34" s="345">
        <v>0.3</v>
      </c>
      <c r="AK34" s="345">
        <v>-0.81</v>
      </c>
      <c r="AL34" s="362">
        <f t="shared" si="9"/>
        <v>-1.1100000000000001</v>
      </c>
      <c r="AM34" s="347">
        <v>4</v>
      </c>
      <c r="AN34" s="345">
        <v>1.35</v>
      </c>
      <c r="AO34" s="363">
        <f t="shared" si="10"/>
        <v>1.05</v>
      </c>
      <c r="AP34" s="347">
        <v>1</v>
      </c>
      <c r="AQ34" s="307">
        <v>1</v>
      </c>
      <c r="AR34" s="343">
        <f t="shared" si="11"/>
        <v>0.7</v>
      </c>
      <c r="AS34" s="322">
        <v>2</v>
      </c>
      <c r="AT34" s="371">
        <v>-0.13</v>
      </c>
      <c r="AU34" s="372">
        <f t="shared" si="12"/>
        <v>-0.43</v>
      </c>
      <c r="AV34" s="333">
        <v>3</v>
      </c>
      <c r="AX34" s="307" t="s">
        <v>407</v>
      </c>
      <c r="AY34" s="307" t="s">
        <v>269</v>
      </c>
      <c r="AZ34" s="308" t="s">
        <v>269</v>
      </c>
      <c r="BA34" s="308" t="s">
        <v>269</v>
      </c>
      <c r="BB34" s="307" t="s">
        <v>269</v>
      </c>
      <c r="BC34" s="308" t="s">
        <v>269</v>
      </c>
      <c r="BD34" s="308" t="s">
        <v>269</v>
      </c>
      <c r="BE34" s="307" t="s">
        <v>269</v>
      </c>
      <c r="BF34" s="308" t="s">
        <v>269</v>
      </c>
      <c r="BG34" s="309" t="s">
        <v>269</v>
      </c>
      <c r="BH34" s="307" t="s">
        <v>269</v>
      </c>
      <c r="BI34" s="308" t="s">
        <v>269</v>
      </c>
      <c r="BJ34" s="309" t="s">
        <v>269</v>
      </c>
      <c r="BK34" s="440" t="s">
        <v>269</v>
      </c>
      <c r="BL34" s="441" t="s">
        <v>269</v>
      </c>
      <c r="BM34" s="442" t="s">
        <v>269</v>
      </c>
      <c r="BO34" s="307" t="s">
        <v>238</v>
      </c>
      <c r="BP34" s="307" t="s">
        <v>269</v>
      </c>
      <c r="BQ34" s="308" t="s">
        <v>269</v>
      </c>
      <c r="BR34" s="308" t="s">
        <v>269</v>
      </c>
      <c r="BS34" s="307" t="s">
        <v>269</v>
      </c>
      <c r="BT34" s="308" t="s">
        <v>269</v>
      </c>
      <c r="BU34" s="308" t="s">
        <v>269</v>
      </c>
      <c r="BV34" s="482" t="s">
        <v>269</v>
      </c>
      <c r="BW34" s="483" t="s">
        <v>269</v>
      </c>
      <c r="BX34" s="484" t="s">
        <v>269</v>
      </c>
      <c r="BY34" s="307" t="s">
        <v>269</v>
      </c>
      <c r="BZ34" s="308" t="s">
        <v>269</v>
      </c>
      <c r="CA34" s="309" t="s">
        <v>269</v>
      </c>
      <c r="CB34" s="482" t="s">
        <v>269</v>
      </c>
      <c r="CC34" s="483" t="s">
        <v>269</v>
      </c>
      <c r="CD34" s="484" t="s">
        <v>269</v>
      </c>
      <c r="CF34" s="307" t="s">
        <v>238</v>
      </c>
      <c r="CG34" s="440" t="s">
        <v>269</v>
      </c>
      <c r="CH34" s="441" t="s">
        <v>269</v>
      </c>
      <c r="CI34" s="441" t="s">
        <v>269</v>
      </c>
      <c r="CJ34" s="307" t="s">
        <v>269</v>
      </c>
      <c r="CK34" s="308" t="s">
        <v>269</v>
      </c>
      <c r="CL34" s="308" t="s">
        <v>269</v>
      </c>
      <c r="CM34" s="92" t="s">
        <v>269</v>
      </c>
      <c r="CN34" s="93" t="s">
        <v>269</v>
      </c>
      <c r="CO34" s="805" t="s">
        <v>269</v>
      </c>
      <c r="CP34" s="307" t="s">
        <v>269</v>
      </c>
      <c r="CQ34" s="308" t="s">
        <v>269</v>
      </c>
      <c r="CR34" s="309" t="s">
        <v>269</v>
      </c>
      <c r="CT34" s="307" t="s">
        <v>238</v>
      </c>
      <c r="CU34" s="307" t="s">
        <v>269</v>
      </c>
      <c r="CV34" s="308" t="s">
        <v>269</v>
      </c>
      <c r="CW34" s="308" t="s">
        <v>269</v>
      </c>
      <c r="CX34" s="307" t="s">
        <v>269</v>
      </c>
      <c r="CY34" s="308" t="s">
        <v>269</v>
      </c>
      <c r="CZ34" s="308" t="s">
        <v>269</v>
      </c>
      <c r="DA34" s="827" t="s">
        <v>269</v>
      </c>
      <c r="DB34" s="828" t="s">
        <v>269</v>
      </c>
      <c r="DC34" s="829" t="s">
        <v>269</v>
      </c>
      <c r="DD34" s="307" t="s">
        <v>269</v>
      </c>
      <c r="DE34" s="308" t="s">
        <v>269</v>
      </c>
      <c r="DF34" s="309" t="s">
        <v>269</v>
      </c>
      <c r="DG34" s="92" t="s">
        <v>269</v>
      </c>
      <c r="DH34" s="93" t="s">
        <v>269</v>
      </c>
      <c r="DI34" s="805" t="s">
        <v>269</v>
      </c>
      <c r="DK34" s="307" t="s">
        <v>238</v>
      </c>
      <c r="DL34" s="307" t="s">
        <v>269</v>
      </c>
      <c r="DM34" s="308" t="s">
        <v>269</v>
      </c>
      <c r="DN34" s="308" t="s">
        <v>269</v>
      </c>
      <c r="DO34" s="307" t="s">
        <v>269</v>
      </c>
      <c r="DP34" s="308" t="s">
        <v>269</v>
      </c>
      <c r="DQ34" s="308" t="s">
        <v>269</v>
      </c>
      <c r="DR34" s="563" t="s">
        <v>269</v>
      </c>
      <c r="DS34" s="564" t="s">
        <v>269</v>
      </c>
      <c r="DT34" s="565" t="s">
        <v>269</v>
      </c>
      <c r="DU34" s="307" t="s">
        <v>269</v>
      </c>
      <c r="DV34" s="308" t="s">
        <v>269</v>
      </c>
      <c r="DW34" s="309" t="s">
        <v>269</v>
      </c>
    </row>
    <row r="35" spans="1:127">
      <c r="A35" s="306" t="s">
        <v>437</v>
      </c>
      <c r="C35" s="307">
        <v>15.24</v>
      </c>
      <c r="D35" s="307">
        <v>20.440000000000001</v>
      </c>
      <c r="E35" s="308">
        <f t="shared" si="0"/>
        <v>5.2000000000000011</v>
      </c>
      <c r="F35" s="309">
        <v>1</v>
      </c>
      <c r="G35" s="360">
        <v>12.54</v>
      </c>
      <c r="H35" s="310">
        <f t="shared" si="1"/>
        <v>-2.7000000000000011</v>
      </c>
      <c r="I35" s="349">
        <v>2</v>
      </c>
      <c r="J35" s="359"/>
      <c r="K35" s="307">
        <v>16.93</v>
      </c>
      <c r="L35" s="345">
        <v>17.239999999999998</v>
      </c>
      <c r="M35" s="346">
        <f t="shared" si="2"/>
        <v>0.30999999999999872</v>
      </c>
      <c r="N35" s="347">
        <v>2</v>
      </c>
      <c r="O35" s="307">
        <v>21.99</v>
      </c>
      <c r="P35" s="308">
        <f t="shared" si="3"/>
        <v>5.0599999999999987</v>
      </c>
      <c r="Q35" s="322">
        <v>1</v>
      </c>
      <c r="R35" s="361">
        <v>14.94</v>
      </c>
      <c r="S35" s="313">
        <f t="shared" si="4"/>
        <v>-1.9900000000000002</v>
      </c>
      <c r="T35" s="327">
        <v>3</v>
      </c>
      <c r="V35" s="345">
        <v>13.55</v>
      </c>
      <c r="W35" s="345">
        <v>13.76</v>
      </c>
      <c r="X35" s="362">
        <f t="shared" si="5"/>
        <v>0.20999999999999908</v>
      </c>
      <c r="Y35" s="347">
        <v>4</v>
      </c>
      <c r="Z35" s="345">
        <v>13.96</v>
      </c>
      <c r="AA35" s="363">
        <f t="shared" si="8"/>
        <v>0.41000000000000014</v>
      </c>
      <c r="AB35" s="347">
        <v>3</v>
      </c>
      <c r="AC35" s="321">
        <v>14.12</v>
      </c>
      <c r="AD35" s="343">
        <f t="shared" si="6"/>
        <v>0.56999999999999851</v>
      </c>
      <c r="AE35" s="309">
        <v>1</v>
      </c>
      <c r="AF35" s="369">
        <v>14.11</v>
      </c>
      <c r="AG35" s="367">
        <f t="shared" si="7"/>
        <v>0.55999999999999872</v>
      </c>
      <c r="AH35" s="317">
        <v>2</v>
      </c>
      <c r="AJ35" s="345">
        <v>0.86</v>
      </c>
      <c r="AK35" s="345">
        <v>-1.59</v>
      </c>
      <c r="AL35" s="362">
        <f t="shared" si="9"/>
        <v>-2.4500000000000002</v>
      </c>
      <c r="AM35" s="347">
        <v>4</v>
      </c>
      <c r="AN35" s="345">
        <v>1.77</v>
      </c>
      <c r="AO35" s="363">
        <f t="shared" si="10"/>
        <v>0.91</v>
      </c>
      <c r="AP35" s="347">
        <v>1</v>
      </c>
      <c r="AQ35" s="307">
        <v>1.1399999999999999</v>
      </c>
      <c r="AR35" s="343">
        <f t="shared" si="11"/>
        <v>0.27999999999999992</v>
      </c>
      <c r="AS35" s="309">
        <v>2</v>
      </c>
      <c r="AT35" s="371">
        <v>0.28999999999999998</v>
      </c>
      <c r="AU35" s="372">
        <f t="shared" si="12"/>
        <v>-0.57000000000000006</v>
      </c>
      <c r="AV35" s="358">
        <v>3</v>
      </c>
      <c r="AX35" s="307" t="s">
        <v>407</v>
      </c>
      <c r="AY35" s="307" t="s">
        <v>269</v>
      </c>
      <c r="AZ35" s="308" t="s">
        <v>269</v>
      </c>
      <c r="BA35" s="308" t="s">
        <v>269</v>
      </c>
      <c r="BB35" s="307" t="s">
        <v>269</v>
      </c>
      <c r="BC35" s="308" t="s">
        <v>269</v>
      </c>
      <c r="BD35" s="308" t="s">
        <v>269</v>
      </c>
      <c r="BE35" s="307" t="s">
        <v>269</v>
      </c>
      <c r="BF35" s="308" t="s">
        <v>269</v>
      </c>
      <c r="BG35" s="309" t="s">
        <v>269</v>
      </c>
      <c r="BH35" s="307" t="s">
        <v>269</v>
      </c>
      <c r="BI35" s="308" t="s">
        <v>269</v>
      </c>
      <c r="BJ35" s="309" t="s">
        <v>269</v>
      </c>
      <c r="BK35" s="440" t="s">
        <v>269</v>
      </c>
      <c r="BL35" s="441" t="s">
        <v>269</v>
      </c>
      <c r="BM35" s="442" t="s">
        <v>269</v>
      </c>
      <c r="BO35" s="307" t="s">
        <v>238</v>
      </c>
      <c r="BP35" s="307" t="s">
        <v>269</v>
      </c>
      <c r="BQ35" s="308" t="s">
        <v>269</v>
      </c>
      <c r="BR35" s="308" t="s">
        <v>269</v>
      </c>
      <c r="BS35" s="307" t="s">
        <v>269</v>
      </c>
      <c r="BT35" s="308" t="s">
        <v>269</v>
      </c>
      <c r="BU35" s="308" t="s">
        <v>269</v>
      </c>
      <c r="BV35" s="482" t="s">
        <v>269</v>
      </c>
      <c r="BW35" s="483" t="s">
        <v>269</v>
      </c>
      <c r="BX35" s="484" t="s">
        <v>269</v>
      </c>
      <c r="BY35" s="307" t="s">
        <v>269</v>
      </c>
      <c r="BZ35" s="308" t="s">
        <v>269</v>
      </c>
      <c r="CA35" s="309" t="s">
        <v>269</v>
      </c>
      <c r="CB35" s="482" t="s">
        <v>269</v>
      </c>
      <c r="CC35" s="483" t="s">
        <v>269</v>
      </c>
      <c r="CD35" s="484" t="s">
        <v>269</v>
      </c>
      <c r="CF35" s="307" t="s">
        <v>238</v>
      </c>
      <c r="CG35" s="440" t="s">
        <v>269</v>
      </c>
      <c r="CH35" s="441" t="s">
        <v>269</v>
      </c>
      <c r="CI35" s="441" t="s">
        <v>269</v>
      </c>
      <c r="CJ35" s="307" t="s">
        <v>269</v>
      </c>
      <c r="CK35" s="308" t="s">
        <v>269</v>
      </c>
      <c r="CL35" s="308" t="s">
        <v>269</v>
      </c>
      <c r="CM35" s="92" t="s">
        <v>269</v>
      </c>
      <c r="CN35" s="93" t="s">
        <v>269</v>
      </c>
      <c r="CO35" s="805" t="s">
        <v>269</v>
      </c>
      <c r="CP35" s="307" t="s">
        <v>269</v>
      </c>
      <c r="CQ35" s="308" t="s">
        <v>269</v>
      </c>
      <c r="CR35" s="309" t="s">
        <v>269</v>
      </c>
      <c r="CT35" s="307" t="s">
        <v>238</v>
      </c>
      <c r="CU35" s="307" t="s">
        <v>269</v>
      </c>
      <c r="CV35" s="308" t="s">
        <v>269</v>
      </c>
      <c r="CW35" s="308" t="s">
        <v>269</v>
      </c>
      <c r="CX35" s="307" t="s">
        <v>269</v>
      </c>
      <c r="CY35" s="308" t="s">
        <v>269</v>
      </c>
      <c r="CZ35" s="308" t="s">
        <v>269</v>
      </c>
      <c r="DA35" s="827" t="s">
        <v>269</v>
      </c>
      <c r="DB35" s="828" t="s">
        <v>269</v>
      </c>
      <c r="DC35" s="829" t="s">
        <v>269</v>
      </c>
      <c r="DD35" s="307" t="s">
        <v>269</v>
      </c>
      <c r="DE35" s="308" t="s">
        <v>269</v>
      </c>
      <c r="DF35" s="309" t="s">
        <v>269</v>
      </c>
      <c r="DG35" s="92" t="s">
        <v>269</v>
      </c>
      <c r="DH35" s="93" t="s">
        <v>269</v>
      </c>
      <c r="DI35" s="805" t="s">
        <v>269</v>
      </c>
      <c r="DK35" s="307" t="s">
        <v>238</v>
      </c>
      <c r="DL35" s="307" t="s">
        <v>269</v>
      </c>
      <c r="DM35" s="308" t="s">
        <v>269</v>
      </c>
      <c r="DN35" s="308" t="s">
        <v>269</v>
      </c>
      <c r="DO35" s="307" t="s">
        <v>269</v>
      </c>
      <c r="DP35" s="308" t="s">
        <v>269</v>
      </c>
      <c r="DQ35" s="308" t="s">
        <v>269</v>
      </c>
      <c r="DR35" s="563" t="s">
        <v>269</v>
      </c>
      <c r="DS35" s="564" t="s">
        <v>269</v>
      </c>
      <c r="DT35" s="565" t="s">
        <v>269</v>
      </c>
      <c r="DU35" s="307" t="s">
        <v>269</v>
      </c>
      <c r="DV35" s="308" t="s">
        <v>269</v>
      </c>
      <c r="DW35" s="309" t="s">
        <v>269</v>
      </c>
    </row>
    <row r="36" spans="1:127">
      <c r="A36" s="306" t="s">
        <v>438</v>
      </c>
      <c r="C36" s="307">
        <v>17.5</v>
      </c>
      <c r="D36" s="307">
        <v>22.68</v>
      </c>
      <c r="E36" s="308">
        <f t="shared" si="0"/>
        <v>5.18</v>
      </c>
      <c r="F36" s="322">
        <v>1</v>
      </c>
      <c r="G36" s="351">
        <v>14.41</v>
      </c>
      <c r="H36" s="310">
        <f t="shared" si="1"/>
        <v>-3.09</v>
      </c>
      <c r="I36" s="349">
        <v>2</v>
      </c>
      <c r="J36" s="359"/>
      <c r="K36" s="307">
        <v>14.61</v>
      </c>
      <c r="L36" s="307">
        <v>15.21</v>
      </c>
      <c r="M36" s="346">
        <f t="shared" si="2"/>
        <v>0.60000000000000142</v>
      </c>
      <c r="N36" s="347">
        <v>2</v>
      </c>
      <c r="O36" s="345">
        <v>19.440000000000001</v>
      </c>
      <c r="P36" s="308">
        <f t="shared" si="3"/>
        <v>4.8300000000000018</v>
      </c>
      <c r="Q36" s="309">
        <v>1</v>
      </c>
      <c r="R36" s="361">
        <v>11.75</v>
      </c>
      <c r="S36" s="313">
        <f t="shared" si="4"/>
        <v>-2.8599999999999994</v>
      </c>
      <c r="T36" s="354">
        <v>3</v>
      </c>
      <c r="V36" s="345">
        <v>15.53</v>
      </c>
      <c r="W36" s="345">
        <v>15.84</v>
      </c>
      <c r="X36" s="362">
        <f t="shared" si="5"/>
        <v>0.3100000000000005</v>
      </c>
      <c r="Y36" s="347">
        <v>4</v>
      </c>
      <c r="Z36" s="345">
        <v>16.05</v>
      </c>
      <c r="AA36" s="363">
        <f t="shared" si="8"/>
        <v>0.52000000000000135</v>
      </c>
      <c r="AB36" s="347">
        <v>3</v>
      </c>
      <c r="AC36" s="307">
        <v>16.149999999999999</v>
      </c>
      <c r="AD36" s="343">
        <f t="shared" si="6"/>
        <v>0.61999999999999922</v>
      </c>
      <c r="AE36" s="322">
        <v>1</v>
      </c>
      <c r="AF36" s="369">
        <v>16.13</v>
      </c>
      <c r="AG36" s="375">
        <f t="shared" si="7"/>
        <v>0.59999999999999964</v>
      </c>
      <c r="AH36" s="317">
        <v>2</v>
      </c>
      <c r="AJ36" s="345">
        <v>1</v>
      </c>
      <c r="AK36" s="345">
        <v>-2.59</v>
      </c>
      <c r="AL36" s="362">
        <f t="shared" si="9"/>
        <v>-3.59</v>
      </c>
      <c r="AM36" s="347">
        <v>4</v>
      </c>
      <c r="AN36" s="345">
        <v>1.4</v>
      </c>
      <c r="AO36" s="363">
        <f t="shared" si="10"/>
        <v>0.39999999999999991</v>
      </c>
      <c r="AP36" s="347">
        <v>1</v>
      </c>
      <c r="AQ36" s="307">
        <v>1.04</v>
      </c>
      <c r="AR36" s="343">
        <f t="shared" si="11"/>
        <v>4.0000000000000036E-2</v>
      </c>
      <c r="AS36" s="322">
        <v>2</v>
      </c>
      <c r="AT36" s="371">
        <v>0.2</v>
      </c>
      <c r="AU36" s="372">
        <f t="shared" si="12"/>
        <v>-0.8</v>
      </c>
      <c r="AV36" s="320">
        <v>3</v>
      </c>
      <c r="AX36" s="307" t="s">
        <v>407</v>
      </c>
      <c r="AY36" s="307" t="s">
        <v>269</v>
      </c>
      <c r="AZ36" s="308" t="s">
        <v>269</v>
      </c>
      <c r="BA36" s="308" t="s">
        <v>269</v>
      </c>
      <c r="BB36" s="307" t="s">
        <v>269</v>
      </c>
      <c r="BC36" s="308" t="s">
        <v>269</v>
      </c>
      <c r="BD36" s="308" t="s">
        <v>269</v>
      </c>
      <c r="BE36" s="307" t="s">
        <v>269</v>
      </c>
      <c r="BF36" s="308" t="s">
        <v>269</v>
      </c>
      <c r="BG36" s="309" t="s">
        <v>269</v>
      </c>
      <c r="BH36" s="307" t="s">
        <v>269</v>
      </c>
      <c r="BI36" s="308" t="s">
        <v>269</v>
      </c>
      <c r="BJ36" s="309" t="s">
        <v>269</v>
      </c>
      <c r="BK36" s="440" t="s">
        <v>269</v>
      </c>
      <c r="BL36" s="441" t="s">
        <v>269</v>
      </c>
      <c r="BM36" s="442" t="s">
        <v>269</v>
      </c>
      <c r="BO36" s="307" t="s">
        <v>238</v>
      </c>
      <c r="BP36" s="307" t="s">
        <v>269</v>
      </c>
      <c r="BQ36" s="308" t="s">
        <v>269</v>
      </c>
      <c r="BR36" s="308" t="s">
        <v>269</v>
      </c>
      <c r="BS36" s="307" t="s">
        <v>269</v>
      </c>
      <c r="BT36" s="308" t="s">
        <v>269</v>
      </c>
      <c r="BU36" s="308" t="s">
        <v>269</v>
      </c>
      <c r="BV36" s="482" t="s">
        <v>269</v>
      </c>
      <c r="BW36" s="483" t="s">
        <v>269</v>
      </c>
      <c r="BX36" s="484" t="s">
        <v>269</v>
      </c>
      <c r="BY36" s="307" t="s">
        <v>269</v>
      </c>
      <c r="BZ36" s="308" t="s">
        <v>269</v>
      </c>
      <c r="CA36" s="309" t="s">
        <v>269</v>
      </c>
      <c r="CB36" s="482" t="s">
        <v>269</v>
      </c>
      <c r="CC36" s="483" t="s">
        <v>269</v>
      </c>
      <c r="CD36" s="484" t="s">
        <v>269</v>
      </c>
      <c r="CF36" s="307" t="s">
        <v>238</v>
      </c>
      <c r="CG36" s="440" t="s">
        <v>269</v>
      </c>
      <c r="CH36" s="441" t="s">
        <v>269</v>
      </c>
      <c r="CI36" s="441" t="s">
        <v>269</v>
      </c>
      <c r="CJ36" s="307" t="s">
        <v>269</v>
      </c>
      <c r="CK36" s="308" t="s">
        <v>269</v>
      </c>
      <c r="CL36" s="308" t="s">
        <v>269</v>
      </c>
      <c r="CM36" s="92" t="s">
        <v>269</v>
      </c>
      <c r="CN36" s="93" t="s">
        <v>269</v>
      </c>
      <c r="CO36" s="805" t="s">
        <v>269</v>
      </c>
      <c r="CP36" s="307" t="s">
        <v>269</v>
      </c>
      <c r="CQ36" s="308" t="s">
        <v>269</v>
      </c>
      <c r="CR36" s="309" t="s">
        <v>269</v>
      </c>
      <c r="CT36" s="307" t="s">
        <v>238</v>
      </c>
      <c r="CU36" s="307" t="s">
        <v>269</v>
      </c>
      <c r="CV36" s="308" t="s">
        <v>269</v>
      </c>
      <c r="CW36" s="308" t="s">
        <v>269</v>
      </c>
      <c r="CX36" s="307" t="s">
        <v>269</v>
      </c>
      <c r="CY36" s="308" t="s">
        <v>269</v>
      </c>
      <c r="CZ36" s="308" t="s">
        <v>269</v>
      </c>
      <c r="DA36" s="827" t="s">
        <v>269</v>
      </c>
      <c r="DB36" s="828" t="s">
        <v>269</v>
      </c>
      <c r="DC36" s="829" t="s">
        <v>269</v>
      </c>
      <c r="DD36" s="307" t="s">
        <v>269</v>
      </c>
      <c r="DE36" s="308" t="s">
        <v>269</v>
      </c>
      <c r="DF36" s="309" t="s">
        <v>269</v>
      </c>
      <c r="DG36" s="92" t="s">
        <v>269</v>
      </c>
      <c r="DH36" s="93" t="s">
        <v>269</v>
      </c>
      <c r="DI36" s="805" t="s">
        <v>269</v>
      </c>
      <c r="DK36" s="307" t="s">
        <v>238</v>
      </c>
      <c r="DL36" s="307" t="s">
        <v>269</v>
      </c>
      <c r="DM36" s="308" t="s">
        <v>269</v>
      </c>
      <c r="DN36" s="308" t="s">
        <v>269</v>
      </c>
      <c r="DO36" s="307" t="s">
        <v>269</v>
      </c>
      <c r="DP36" s="308" t="s">
        <v>269</v>
      </c>
      <c r="DQ36" s="308" t="s">
        <v>269</v>
      </c>
      <c r="DR36" s="563" t="s">
        <v>269</v>
      </c>
      <c r="DS36" s="564" t="s">
        <v>269</v>
      </c>
      <c r="DT36" s="565" t="s">
        <v>269</v>
      </c>
      <c r="DU36" s="307" t="s">
        <v>269</v>
      </c>
      <c r="DV36" s="308" t="s">
        <v>269</v>
      </c>
      <c r="DW36" s="309" t="s">
        <v>269</v>
      </c>
    </row>
    <row r="37" spans="1:127">
      <c r="A37" s="306" t="s">
        <v>439</v>
      </c>
      <c r="C37" s="307">
        <v>19.440000000000001</v>
      </c>
      <c r="D37" s="307">
        <v>23.19</v>
      </c>
      <c r="E37" s="308">
        <f t="shared" si="0"/>
        <v>3.75</v>
      </c>
      <c r="F37" s="309">
        <v>1</v>
      </c>
      <c r="G37" s="360">
        <v>14.94</v>
      </c>
      <c r="H37" s="310">
        <f t="shared" si="1"/>
        <v>-4.5000000000000018</v>
      </c>
      <c r="I37" s="349">
        <v>2</v>
      </c>
      <c r="J37" s="359"/>
      <c r="K37" s="307">
        <v>12.2</v>
      </c>
      <c r="L37" s="307">
        <v>12.51</v>
      </c>
      <c r="M37" s="346">
        <f t="shared" si="2"/>
        <v>0.3100000000000005</v>
      </c>
      <c r="N37" s="347">
        <v>2</v>
      </c>
      <c r="O37" s="307">
        <v>16.02</v>
      </c>
      <c r="P37" s="308">
        <f t="shared" si="3"/>
        <v>3.8200000000000003</v>
      </c>
      <c r="Q37" s="309">
        <v>1</v>
      </c>
      <c r="R37" s="361">
        <v>8.3800000000000008</v>
      </c>
      <c r="S37" s="313">
        <f t="shared" si="4"/>
        <v>-3.8199999999999985</v>
      </c>
      <c r="T37" s="354">
        <v>3</v>
      </c>
      <c r="V37" s="345">
        <v>13.86</v>
      </c>
      <c r="W37" s="345">
        <v>14.27</v>
      </c>
      <c r="X37" s="362">
        <f t="shared" si="5"/>
        <v>0.41000000000000014</v>
      </c>
      <c r="Y37" s="347">
        <v>4</v>
      </c>
      <c r="Z37" s="345">
        <v>14.47</v>
      </c>
      <c r="AA37" s="363">
        <f t="shared" si="8"/>
        <v>0.61000000000000121</v>
      </c>
      <c r="AB37" s="347">
        <v>3</v>
      </c>
      <c r="AC37" s="307">
        <v>14.58</v>
      </c>
      <c r="AD37" s="343">
        <f t="shared" si="6"/>
        <v>0.72000000000000064</v>
      </c>
      <c r="AE37" s="322">
        <v>1</v>
      </c>
      <c r="AF37" s="369">
        <v>14.55</v>
      </c>
      <c r="AG37" s="375">
        <f t="shared" si="7"/>
        <v>0.69000000000000128</v>
      </c>
      <c r="AH37" s="330">
        <v>2</v>
      </c>
      <c r="AJ37" s="345">
        <v>1.1599999999999999</v>
      </c>
      <c r="AK37" s="345">
        <v>-2.78</v>
      </c>
      <c r="AL37" s="362">
        <f t="shared" si="9"/>
        <v>-3.9399999999999995</v>
      </c>
      <c r="AM37" s="347">
        <v>4</v>
      </c>
      <c r="AN37" s="345">
        <v>1.47</v>
      </c>
      <c r="AO37" s="363">
        <f t="shared" si="10"/>
        <v>0.31000000000000005</v>
      </c>
      <c r="AP37" s="347">
        <v>1</v>
      </c>
      <c r="AQ37" s="321">
        <v>1.33</v>
      </c>
      <c r="AR37" s="343">
        <f t="shared" si="11"/>
        <v>0.17000000000000015</v>
      </c>
      <c r="AS37" s="309">
        <v>2</v>
      </c>
      <c r="AT37" s="371">
        <v>-0.17</v>
      </c>
      <c r="AU37" s="372">
        <f t="shared" si="12"/>
        <v>-1.3299999999999998</v>
      </c>
      <c r="AV37" s="320">
        <v>3</v>
      </c>
      <c r="AX37" s="307" t="s">
        <v>407</v>
      </c>
      <c r="AY37" s="307" t="s">
        <v>269</v>
      </c>
      <c r="AZ37" s="308" t="s">
        <v>269</v>
      </c>
      <c r="BA37" s="308" t="s">
        <v>269</v>
      </c>
      <c r="BB37" s="307" t="s">
        <v>269</v>
      </c>
      <c r="BC37" s="308" t="s">
        <v>269</v>
      </c>
      <c r="BD37" s="308" t="s">
        <v>269</v>
      </c>
      <c r="BE37" s="307" t="s">
        <v>269</v>
      </c>
      <c r="BF37" s="308" t="s">
        <v>269</v>
      </c>
      <c r="BG37" s="309" t="s">
        <v>269</v>
      </c>
      <c r="BH37" s="307" t="s">
        <v>269</v>
      </c>
      <c r="BI37" s="308" t="s">
        <v>269</v>
      </c>
      <c r="BJ37" s="309" t="s">
        <v>269</v>
      </c>
      <c r="BK37" s="440" t="s">
        <v>269</v>
      </c>
      <c r="BL37" s="441" t="s">
        <v>269</v>
      </c>
      <c r="BM37" s="442" t="s">
        <v>269</v>
      </c>
      <c r="BO37" s="307" t="s">
        <v>238</v>
      </c>
      <c r="BP37" s="307" t="s">
        <v>269</v>
      </c>
      <c r="BQ37" s="308" t="s">
        <v>269</v>
      </c>
      <c r="BR37" s="308" t="s">
        <v>269</v>
      </c>
      <c r="BS37" s="307" t="s">
        <v>269</v>
      </c>
      <c r="BT37" s="308" t="s">
        <v>269</v>
      </c>
      <c r="BU37" s="308" t="s">
        <v>269</v>
      </c>
      <c r="BV37" s="482" t="s">
        <v>269</v>
      </c>
      <c r="BW37" s="483" t="s">
        <v>269</v>
      </c>
      <c r="BX37" s="484" t="s">
        <v>269</v>
      </c>
      <c r="BY37" s="307" t="s">
        <v>269</v>
      </c>
      <c r="BZ37" s="308" t="s">
        <v>269</v>
      </c>
      <c r="CA37" s="309" t="s">
        <v>269</v>
      </c>
      <c r="CB37" s="482" t="s">
        <v>269</v>
      </c>
      <c r="CC37" s="483" t="s">
        <v>269</v>
      </c>
      <c r="CD37" s="484" t="s">
        <v>269</v>
      </c>
      <c r="CF37" s="307" t="s">
        <v>238</v>
      </c>
      <c r="CG37" s="440" t="s">
        <v>269</v>
      </c>
      <c r="CH37" s="441" t="s">
        <v>269</v>
      </c>
      <c r="CI37" s="441" t="s">
        <v>269</v>
      </c>
      <c r="CJ37" s="307" t="s">
        <v>269</v>
      </c>
      <c r="CK37" s="308" t="s">
        <v>269</v>
      </c>
      <c r="CL37" s="308" t="s">
        <v>269</v>
      </c>
      <c r="CM37" s="92" t="s">
        <v>269</v>
      </c>
      <c r="CN37" s="93" t="s">
        <v>269</v>
      </c>
      <c r="CO37" s="805" t="s">
        <v>269</v>
      </c>
      <c r="CP37" s="307" t="s">
        <v>269</v>
      </c>
      <c r="CQ37" s="308" t="s">
        <v>269</v>
      </c>
      <c r="CR37" s="309" t="s">
        <v>269</v>
      </c>
      <c r="CT37" s="307" t="s">
        <v>238</v>
      </c>
      <c r="CU37" s="307" t="s">
        <v>269</v>
      </c>
      <c r="CV37" s="308" t="s">
        <v>269</v>
      </c>
      <c r="CW37" s="308" t="s">
        <v>269</v>
      </c>
      <c r="CX37" s="307" t="s">
        <v>269</v>
      </c>
      <c r="CY37" s="308" t="s">
        <v>269</v>
      </c>
      <c r="CZ37" s="308" t="s">
        <v>269</v>
      </c>
      <c r="DA37" s="827" t="s">
        <v>269</v>
      </c>
      <c r="DB37" s="828" t="s">
        <v>269</v>
      </c>
      <c r="DC37" s="829" t="s">
        <v>269</v>
      </c>
      <c r="DD37" s="307" t="s">
        <v>269</v>
      </c>
      <c r="DE37" s="308" t="s">
        <v>269</v>
      </c>
      <c r="DF37" s="309" t="s">
        <v>269</v>
      </c>
      <c r="DG37" s="92" t="s">
        <v>269</v>
      </c>
      <c r="DH37" s="93" t="s">
        <v>269</v>
      </c>
      <c r="DI37" s="805" t="s">
        <v>269</v>
      </c>
      <c r="DK37" s="307" t="s">
        <v>238</v>
      </c>
      <c r="DL37" s="307" t="s">
        <v>269</v>
      </c>
      <c r="DM37" s="308" t="s">
        <v>269</v>
      </c>
      <c r="DN37" s="308" t="s">
        <v>269</v>
      </c>
      <c r="DO37" s="307" t="s">
        <v>269</v>
      </c>
      <c r="DP37" s="308" t="s">
        <v>269</v>
      </c>
      <c r="DQ37" s="308" t="s">
        <v>269</v>
      </c>
      <c r="DR37" s="563" t="s">
        <v>269</v>
      </c>
      <c r="DS37" s="564" t="s">
        <v>269</v>
      </c>
      <c r="DT37" s="565" t="s">
        <v>269</v>
      </c>
      <c r="DU37" s="307" t="s">
        <v>269</v>
      </c>
      <c r="DV37" s="308" t="s">
        <v>269</v>
      </c>
      <c r="DW37" s="309" t="s">
        <v>269</v>
      </c>
    </row>
    <row r="38" spans="1:127">
      <c r="A38" s="306" t="s">
        <v>440</v>
      </c>
      <c r="C38" s="307">
        <v>21.14</v>
      </c>
      <c r="D38" s="307">
        <v>24.75</v>
      </c>
      <c r="E38" s="308">
        <f t="shared" si="0"/>
        <v>3.6099999999999994</v>
      </c>
      <c r="F38" s="309">
        <v>1</v>
      </c>
      <c r="G38" s="360">
        <v>16.68</v>
      </c>
      <c r="H38" s="310">
        <f t="shared" si="1"/>
        <v>-4.4600000000000009</v>
      </c>
      <c r="I38" s="349">
        <v>2</v>
      </c>
      <c r="J38" s="359"/>
      <c r="K38" s="307">
        <v>10.76</v>
      </c>
      <c r="L38" s="345">
        <v>10.75</v>
      </c>
      <c r="M38" s="346">
        <f t="shared" si="2"/>
        <v>-9.9999999999997868E-3</v>
      </c>
      <c r="N38" s="347">
        <v>2</v>
      </c>
      <c r="O38" s="307">
        <v>14.69</v>
      </c>
      <c r="P38" s="308">
        <f t="shared" si="3"/>
        <v>3.9299999999999997</v>
      </c>
      <c r="Q38" s="322">
        <v>1</v>
      </c>
      <c r="R38" s="361">
        <v>6.53</v>
      </c>
      <c r="S38" s="313">
        <f t="shared" si="4"/>
        <v>-4.2299999999999995</v>
      </c>
      <c r="T38" s="314">
        <v>3</v>
      </c>
      <c r="V38" s="345">
        <v>12.77</v>
      </c>
      <c r="W38" s="345">
        <v>13.19</v>
      </c>
      <c r="X38" s="362">
        <f t="shared" si="5"/>
        <v>0.41999999999999993</v>
      </c>
      <c r="Y38" s="347">
        <v>4</v>
      </c>
      <c r="Z38" s="345">
        <v>13.29</v>
      </c>
      <c r="AA38" s="363">
        <f t="shared" si="8"/>
        <v>0.51999999999999957</v>
      </c>
      <c r="AB38" s="347">
        <v>3</v>
      </c>
      <c r="AC38" s="321">
        <v>13.54</v>
      </c>
      <c r="AD38" s="343">
        <f t="shared" si="6"/>
        <v>0.76999999999999957</v>
      </c>
      <c r="AE38" s="309">
        <v>1</v>
      </c>
      <c r="AF38" s="369">
        <v>13.47</v>
      </c>
      <c r="AG38" s="375">
        <f t="shared" si="7"/>
        <v>0.70000000000000107</v>
      </c>
      <c r="AH38" s="317">
        <v>2</v>
      </c>
      <c r="AJ38" s="345">
        <v>1.31</v>
      </c>
      <c r="AK38" s="345">
        <v>-3.69</v>
      </c>
      <c r="AL38" s="362">
        <f t="shared" si="9"/>
        <v>-5</v>
      </c>
      <c r="AM38" s="347">
        <v>4</v>
      </c>
      <c r="AN38" s="345">
        <v>1.66</v>
      </c>
      <c r="AO38" s="363">
        <f t="shared" si="10"/>
        <v>0.34999999999999987</v>
      </c>
      <c r="AP38" s="347">
        <v>1</v>
      </c>
      <c r="AQ38" s="307">
        <v>1.4</v>
      </c>
      <c r="AR38" s="343">
        <f t="shared" si="11"/>
        <v>8.9999999999999858E-2</v>
      </c>
      <c r="AS38" s="322">
        <v>2</v>
      </c>
      <c r="AT38" s="371">
        <v>-0.33</v>
      </c>
      <c r="AU38" s="372">
        <f t="shared" si="12"/>
        <v>-1.6400000000000001</v>
      </c>
      <c r="AV38" s="333">
        <v>3</v>
      </c>
      <c r="AX38" s="307" t="s">
        <v>407</v>
      </c>
      <c r="AY38" s="307" t="s">
        <v>269</v>
      </c>
      <c r="AZ38" s="308" t="s">
        <v>269</v>
      </c>
      <c r="BA38" s="308" t="s">
        <v>269</v>
      </c>
      <c r="BB38" s="307" t="s">
        <v>269</v>
      </c>
      <c r="BC38" s="308" t="s">
        <v>269</v>
      </c>
      <c r="BD38" s="308" t="s">
        <v>269</v>
      </c>
      <c r="BE38" s="307" t="s">
        <v>269</v>
      </c>
      <c r="BF38" s="308" t="s">
        <v>269</v>
      </c>
      <c r="BG38" s="309" t="s">
        <v>269</v>
      </c>
      <c r="BH38" s="307" t="s">
        <v>269</v>
      </c>
      <c r="BI38" s="308" t="s">
        <v>269</v>
      </c>
      <c r="BJ38" s="309" t="s">
        <v>269</v>
      </c>
      <c r="BK38" s="440" t="s">
        <v>269</v>
      </c>
      <c r="BL38" s="441" t="s">
        <v>269</v>
      </c>
      <c r="BM38" s="442" t="s">
        <v>269</v>
      </c>
      <c r="BO38" s="307" t="s">
        <v>238</v>
      </c>
      <c r="BP38" s="307" t="s">
        <v>269</v>
      </c>
      <c r="BQ38" s="308" t="s">
        <v>269</v>
      </c>
      <c r="BR38" s="308" t="s">
        <v>269</v>
      </c>
      <c r="BS38" s="307" t="s">
        <v>269</v>
      </c>
      <c r="BT38" s="308" t="s">
        <v>269</v>
      </c>
      <c r="BU38" s="308" t="s">
        <v>269</v>
      </c>
      <c r="BV38" s="482" t="s">
        <v>269</v>
      </c>
      <c r="BW38" s="483" t="s">
        <v>269</v>
      </c>
      <c r="BX38" s="484" t="s">
        <v>269</v>
      </c>
      <c r="BY38" s="307" t="s">
        <v>269</v>
      </c>
      <c r="BZ38" s="308" t="s">
        <v>269</v>
      </c>
      <c r="CA38" s="309" t="s">
        <v>269</v>
      </c>
      <c r="CB38" s="482" t="s">
        <v>269</v>
      </c>
      <c r="CC38" s="483" t="s">
        <v>269</v>
      </c>
      <c r="CD38" s="484" t="s">
        <v>269</v>
      </c>
      <c r="CF38" s="307" t="s">
        <v>238</v>
      </c>
      <c r="CG38" s="440" t="s">
        <v>269</v>
      </c>
      <c r="CH38" s="441" t="s">
        <v>269</v>
      </c>
      <c r="CI38" s="441" t="s">
        <v>269</v>
      </c>
      <c r="CJ38" s="307" t="s">
        <v>269</v>
      </c>
      <c r="CK38" s="308" t="s">
        <v>269</v>
      </c>
      <c r="CL38" s="308" t="s">
        <v>269</v>
      </c>
      <c r="CM38" s="92" t="s">
        <v>269</v>
      </c>
      <c r="CN38" s="93" t="s">
        <v>269</v>
      </c>
      <c r="CO38" s="805" t="s">
        <v>269</v>
      </c>
      <c r="CP38" s="307" t="s">
        <v>269</v>
      </c>
      <c r="CQ38" s="308" t="s">
        <v>269</v>
      </c>
      <c r="CR38" s="309" t="s">
        <v>269</v>
      </c>
      <c r="CT38" s="307" t="s">
        <v>238</v>
      </c>
      <c r="CU38" s="307" t="s">
        <v>269</v>
      </c>
      <c r="CV38" s="308" t="s">
        <v>269</v>
      </c>
      <c r="CW38" s="308" t="s">
        <v>269</v>
      </c>
      <c r="CX38" s="307" t="s">
        <v>269</v>
      </c>
      <c r="CY38" s="308" t="s">
        <v>269</v>
      </c>
      <c r="CZ38" s="308" t="s">
        <v>269</v>
      </c>
      <c r="DA38" s="827" t="s">
        <v>269</v>
      </c>
      <c r="DB38" s="828" t="s">
        <v>269</v>
      </c>
      <c r="DC38" s="829" t="s">
        <v>269</v>
      </c>
      <c r="DD38" s="307" t="s">
        <v>269</v>
      </c>
      <c r="DE38" s="308" t="s">
        <v>269</v>
      </c>
      <c r="DF38" s="309" t="s">
        <v>269</v>
      </c>
      <c r="DG38" s="92" t="s">
        <v>269</v>
      </c>
      <c r="DH38" s="93" t="s">
        <v>269</v>
      </c>
      <c r="DI38" s="805" t="s">
        <v>269</v>
      </c>
      <c r="DK38" s="307">
        <v>0.13</v>
      </c>
      <c r="DL38" s="307">
        <v>-0.06</v>
      </c>
      <c r="DM38" s="362" t="e">
        <f t="shared" ref="DM38:DM77" si="13">DL38-$CF38</f>
        <v>#VALUE!</v>
      </c>
      <c r="DN38" s="308">
        <v>2</v>
      </c>
      <c r="DO38" s="307">
        <v>0.11</v>
      </c>
      <c r="DP38" s="362" t="e">
        <f t="shared" ref="DP38:DP77" si="14">DO38-$CF38</f>
        <v>#VALUE!</v>
      </c>
      <c r="DQ38" s="308">
        <v>1</v>
      </c>
      <c r="DR38" s="563">
        <v>-0.11</v>
      </c>
      <c r="DS38" s="569" t="e">
        <f t="shared" ref="DS38:DS77" si="15">DR38-$CF38</f>
        <v>#VALUE!</v>
      </c>
      <c r="DT38" s="565">
        <v>3</v>
      </c>
      <c r="DU38" s="307">
        <v>-0.53</v>
      </c>
      <c r="DV38" s="362" t="e">
        <f t="shared" ref="DV38:DV77" si="16">DU38-$CF38</f>
        <v>#VALUE!</v>
      </c>
      <c r="DW38" s="309">
        <v>4</v>
      </c>
    </row>
    <row r="39" spans="1:127">
      <c r="A39" s="306" t="s">
        <v>441</v>
      </c>
      <c r="C39" s="307">
        <v>21.14</v>
      </c>
      <c r="D39" s="307">
        <v>24.37</v>
      </c>
      <c r="E39" s="308">
        <f t="shared" si="0"/>
        <v>3.2300000000000004</v>
      </c>
      <c r="F39" s="309">
        <v>1</v>
      </c>
      <c r="G39" s="360">
        <v>16.62</v>
      </c>
      <c r="H39" s="310">
        <f t="shared" si="1"/>
        <v>-4.5199999999999996</v>
      </c>
      <c r="I39" s="349">
        <v>2</v>
      </c>
      <c r="J39" s="359"/>
      <c r="K39" s="307">
        <v>10.76</v>
      </c>
      <c r="L39" s="345">
        <v>10.29</v>
      </c>
      <c r="M39" s="346">
        <f t="shared" si="2"/>
        <v>-0.47000000000000064</v>
      </c>
      <c r="N39" s="347">
        <v>2</v>
      </c>
      <c r="O39" s="321">
        <v>12.04</v>
      </c>
      <c r="P39" s="308">
        <f t="shared" si="3"/>
        <v>1.2799999999999994</v>
      </c>
      <c r="Q39" s="309">
        <v>1</v>
      </c>
      <c r="R39" s="361">
        <v>6.52</v>
      </c>
      <c r="S39" s="313">
        <f t="shared" si="4"/>
        <v>-4.24</v>
      </c>
      <c r="T39" s="314">
        <v>3</v>
      </c>
      <c r="V39" s="345">
        <v>12.77</v>
      </c>
      <c r="W39" s="345">
        <v>13.19</v>
      </c>
      <c r="X39" s="362">
        <f t="shared" si="5"/>
        <v>0.41999999999999993</v>
      </c>
      <c r="Y39" s="347">
        <v>4</v>
      </c>
      <c r="Z39" s="345">
        <v>13.29</v>
      </c>
      <c r="AA39" s="363">
        <f t="shared" si="8"/>
        <v>0.51999999999999957</v>
      </c>
      <c r="AB39" s="347">
        <v>3</v>
      </c>
      <c r="AC39" s="307">
        <v>13.54</v>
      </c>
      <c r="AD39" s="343">
        <f t="shared" si="6"/>
        <v>0.76999999999999957</v>
      </c>
      <c r="AE39" s="322">
        <v>1</v>
      </c>
      <c r="AF39" s="369">
        <v>13.47</v>
      </c>
      <c r="AG39" s="375">
        <f t="shared" si="7"/>
        <v>0.70000000000000107</v>
      </c>
      <c r="AH39" s="330">
        <v>2</v>
      </c>
      <c r="AJ39" s="345">
        <v>1.31</v>
      </c>
      <c r="AK39" s="345">
        <v>-3.47</v>
      </c>
      <c r="AL39" s="362">
        <f t="shared" si="9"/>
        <v>-4.78</v>
      </c>
      <c r="AM39" s="347">
        <v>4</v>
      </c>
      <c r="AN39" s="345">
        <v>1.55</v>
      </c>
      <c r="AO39" s="363">
        <f t="shared" si="10"/>
        <v>0.24</v>
      </c>
      <c r="AP39" s="347">
        <v>1</v>
      </c>
      <c r="AQ39" s="307">
        <v>1.4</v>
      </c>
      <c r="AR39" s="343">
        <f t="shared" si="11"/>
        <v>8.9999999999999858E-2</v>
      </c>
      <c r="AS39" s="309">
        <v>2</v>
      </c>
      <c r="AT39" s="371">
        <v>-0.34</v>
      </c>
      <c r="AU39" s="372">
        <f t="shared" si="12"/>
        <v>-1.6500000000000001</v>
      </c>
      <c r="AV39" s="358">
        <v>3</v>
      </c>
      <c r="AX39" s="307" t="s">
        <v>407</v>
      </c>
      <c r="AY39" s="307" t="s">
        <v>269</v>
      </c>
      <c r="AZ39" s="308" t="s">
        <v>269</v>
      </c>
      <c r="BA39" s="308" t="s">
        <v>269</v>
      </c>
      <c r="BB39" s="307" t="s">
        <v>269</v>
      </c>
      <c r="BC39" s="308" t="s">
        <v>269</v>
      </c>
      <c r="BD39" s="308" t="s">
        <v>269</v>
      </c>
      <c r="BE39" s="307" t="s">
        <v>269</v>
      </c>
      <c r="BF39" s="308" t="s">
        <v>269</v>
      </c>
      <c r="BG39" s="309" t="s">
        <v>269</v>
      </c>
      <c r="BH39" s="307" t="s">
        <v>269</v>
      </c>
      <c r="BI39" s="308" t="s">
        <v>269</v>
      </c>
      <c r="BJ39" s="309" t="s">
        <v>269</v>
      </c>
      <c r="BK39" s="440" t="s">
        <v>269</v>
      </c>
      <c r="BL39" s="441" t="s">
        <v>269</v>
      </c>
      <c r="BM39" s="442" t="s">
        <v>269</v>
      </c>
      <c r="BO39" s="307" t="s">
        <v>238</v>
      </c>
      <c r="BP39" s="307" t="s">
        <v>269</v>
      </c>
      <c r="BQ39" s="308" t="s">
        <v>269</v>
      </c>
      <c r="BR39" s="308" t="s">
        <v>269</v>
      </c>
      <c r="BS39" s="307" t="s">
        <v>269</v>
      </c>
      <c r="BT39" s="308" t="s">
        <v>269</v>
      </c>
      <c r="BU39" s="308" t="s">
        <v>269</v>
      </c>
      <c r="BV39" s="482" t="s">
        <v>269</v>
      </c>
      <c r="BW39" s="483" t="s">
        <v>269</v>
      </c>
      <c r="BX39" s="484" t="s">
        <v>269</v>
      </c>
      <c r="BY39" s="307" t="s">
        <v>269</v>
      </c>
      <c r="BZ39" s="308" t="s">
        <v>269</v>
      </c>
      <c r="CA39" s="309" t="s">
        <v>269</v>
      </c>
      <c r="CB39" s="482" t="s">
        <v>269</v>
      </c>
      <c r="CC39" s="483" t="s">
        <v>269</v>
      </c>
      <c r="CD39" s="484" t="s">
        <v>269</v>
      </c>
      <c r="CF39" s="307" t="s">
        <v>238</v>
      </c>
      <c r="CG39" s="440" t="s">
        <v>269</v>
      </c>
      <c r="CH39" s="441" t="s">
        <v>269</v>
      </c>
      <c r="CI39" s="441" t="s">
        <v>269</v>
      </c>
      <c r="CJ39" s="307" t="s">
        <v>269</v>
      </c>
      <c r="CK39" s="308" t="s">
        <v>269</v>
      </c>
      <c r="CL39" s="308" t="s">
        <v>269</v>
      </c>
      <c r="CM39" s="92" t="s">
        <v>269</v>
      </c>
      <c r="CN39" s="93" t="s">
        <v>269</v>
      </c>
      <c r="CO39" s="805" t="s">
        <v>269</v>
      </c>
      <c r="CP39" s="307" t="s">
        <v>269</v>
      </c>
      <c r="CQ39" s="308" t="s">
        <v>269</v>
      </c>
      <c r="CR39" s="309" t="s">
        <v>269</v>
      </c>
      <c r="CT39" s="307" t="s">
        <v>238</v>
      </c>
      <c r="CU39" s="307" t="s">
        <v>269</v>
      </c>
      <c r="CV39" s="308" t="s">
        <v>269</v>
      </c>
      <c r="CW39" s="308" t="s">
        <v>269</v>
      </c>
      <c r="CX39" s="307" t="s">
        <v>269</v>
      </c>
      <c r="CY39" s="308" t="s">
        <v>269</v>
      </c>
      <c r="CZ39" s="308" t="s">
        <v>269</v>
      </c>
      <c r="DA39" s="827" t="s">
        <v>269</v>
      </c>
      <c r="DB39" s="828" t="s">
        <v>269</v>
      </c>
      <c r="DC39" s="829" t="s">
        <v>269</v>
      </c>
      <c r="DD39" s="307" t="s">
        <v>269</v>
      </c>
      <c r="DE39" s="308" t="s">
        <v>269</v>
      </c>
      <c r="DF39" s="309" t="s">
        <v>269</v>
      </c>
      <c r="DG39" s="92" t="s">
        <v>269</v>
      </c>
      <c r="DH39" s="93" t="s">
        <v>269</v>
      </c>
      <c r="DI39" s="805" t="s">
        <v>269</v>
      </c>
      <c r="DK39" s="307">
        <v>0.3</v>
      </c>
      <c r="DL39" s="307">
        <v>0.34</v>
      </c>
      <c r="DM39" s="362" t="e">
        <f t="shared" si="13"/>
        <v>#VALUE!</v>
      </c>
      <c r="DN39" s="308">
        <v>3</v>
      </c>
      <c r="DO39" s="307">
        <v>0.56999999999999995</v>
      </c>
      <c r="DP39" s="362" t="e">
        <f t="shared" si="14"/>
        <v>#VALUE!</v>
      </c>
      <c r="DQ39" s="308">
        <v>1</v>
      </c>
      <c r="DR39" s="563">
        <v>0.31</v>
      </c>
      <c r="DS39" s="569" t="e">
        <f t="shared" si="15"/>
        <v>#VALUE!</v>
      </c>
      <c r="DT39" s="565">
        <v>4</v>
      </c>
      <c r="DU39" s="307">
        <v>0.45</v>
      </c>
      <c r="DV39" s="362" t="e">
        <f t="shared" si="16"/>
        <v>#VALUE!</v>
      </c>
      <c r="DW39" s="309">
        <v>2</v>
      </c>
    </row>
    <row r="40" spans="1:127">
      <c r="A40" s="306" t="s">
        <v>442</v>
      </c>
      <c r="C40" s="307">
        <v>23.32</v>
      </c>
      <c r="D40" s="307">
        <v>27.51</v>
      </c>
      <c r="E40" s="308">
        <f t="shared" si="0"/>
        <v>4.1900000000000013</v>
      </c>
      <c r="F40" s="309">
        <v>1</v>
      </c>
      <c r="G40" s="360">
        <v>18.149999999999999</v>
      </c>
      <c r="H40" s="310">
        <f t="shared" si="1"/>
        <v>-5.1700000000000017</v>
      </c>
      <c r="I40" s="349">
        <v>2</v>
      </c>
      <c r="J40" s="359"/>
      <c r="K40" s="307">
        <v>10.7</v>
      </c>
      <c r="L40" s="345">
        <v>10.039999999999999</v>
      </c>
      <c r="M40" s="346">
        <f t="shared" si="2"/>
        <v>-0.66000000000000014</v>
      </c>
      <c r="N40" s="347">
        <v>2</v>
      </c>
      <c r="O40" s="307">
        <v>10.49</v>
      </c>
      <c r="P40" s="308">
        <f t="shared" si="3"/>
        <v>-0.20999999999999908</v>
      </c>
      <c r="Q40" s="322">
        <v>1</v>
      </c>
      <c r="R40" s="361">
        <v>5.91</v>
      </c>
      <c r="S40" s="313">
        <f t="shared" si="4"/>
        <v>-4.7899999999999991</v>
      </c>
      <c r="T40" s="327">
        <v>3</v>
      </c>
      <c r="V40" s="345">
        <v>15.69</v>
      </c>
      <c r="W40" s="345">
        <v>16.05</v>
      </c>
      <c r="X40" s="362">
        <f t="shared" si="5"/>
        <v>0.36000000000000121</v>
      </c>
      <c r="Y40" s="347">
        <v>4</v>
      </c>
      <c r="Z40" s="345">
        <v>16.16</v>
      </c>
      <c r="AA40" s="363">
        <f t="shared" si="8"/>
        <v>0.47000000000000064</v>
      </c>
      <c r="AB40" s="347">
        <v>3</v>
      </c>
      <c r="AC40" s="307">
        <v>16.47</v>
      </c>
      <c r="AD40" s="343">
        <f t="shared" si="6"/>
        <v>0.77999999999999936</v>
      </c>
      <c r="AE40" s="309">
        <v>1</v>
      </c>
      <c r="AF40" s="369">
        <v>16.45</v>
      </c>
      <c r="AG40" s="375">
        <f t="shared" si="7"/>
        <v>0.75999999999999979</v>
      </c>
      <c r="AH40" s="356">
        <v>2</v>
      </c>
      <c r="AJ40" s="345">
        <v>1.65</v>
      </c>
      <c r="AK40" s="345">
        <v>-2.4700000000000002</v>
      </c>
      <c r="AL40" s="362">
        <f t="shared" si="9"/>
        <v>-4.12</v>
      </c>
      <c r="AM40" s="347">
        <v>4</v>
      </c>
      <c r="AN40" s="345">
        <v>2.06</v>
      </c>
      <c r="AO40" s="363">
        <f t="shared" si="10"/>
        <v>0.41000000000000014</v>
      </c>
      <c r="AP40" s="347">
        <v>1</v>
      </c>
      <c r="AQ40" s="307">
        <v>2.06</v>
      </c>
      <c r="AR40" s="343">
        <f t="shared" si="11"/>
        <v>0.41000000000000014</v>
      </c>
      <c r="AS40" s="322">
        <v>1</v>
      </c>
      <c r="AT40" s="371">
        <v>2.06</v>
      </c>
      <c r="AU40" s="372">
        <f t="shared" si="12"/>
        <v>0.41000000000000014</v>
      </c>
      <c r="AV40" s="320">
        <v>3</v>
      </c>
      <c r="AX40" s="307" t="s">
        <v>407</v>
      </c>
      <c r="AY40" s="307" t="s">
        <v>269</v>
      </c>
      <c r="AZ40" s="308" t="s">
        <v>269</v>
      </c>
      <c r="BA40" s="308" t="s">
        <v>269</v>
      </c>
      <c r="BB40" s="307" t="s">
        <v>269</v>
      </c>
      <c r="BC40" s="308" t="s">
        <v>269</v>
      </c>
      <c r="BD40" s="308" t="s">
        <v>269</v>
      </c>
      <c r="BE40" s="307" t="s">
        <v>269</v>
      </c>
      <c r="BF40" s="308" t="s">
        <v>269</v>
      </c>
      <c r="BG40" s="309" t="s">
        <v>269</v>
      </c>
      <c r="BH40" s="307" t="s">
        <v>269</v>
      </c>
      <c r="BI40" s="308" t="s">
        <v>269</v>
      </c>
      <c r="BJ40" s="309" t="s">
        <v>269</v>
      </c>
      <c r="BK40" s="440" t="s">
        <v>269</v>
      </c>
      <c r="BL40" s="441" t="s">
        <v>269</v>
      </c>
      <c r="BM40" s="442" t="s">
        <v>269</v>
      </c>
      <c r="BO40" s="307" t="s">
        <v>238</v>
      </c>
      <c r="BP40" s="307" t="s">
        <v>269</v>
      </c>
      <c r="BQ40" s="308" t="s">
        <v>269</v>
      </c>
      <c r="BR40" s="308" t="s">
        <v>269</v>
      </c>
      <c r="BS40" s="307" t="s">
        <v>269</v>
      </c>
      <c r="BT40" s="308" t="s">
        <v>269</v>
      </c>
      <c r="BU40" s="308" t="s">
        <v>269</v>
      </c>
      <c r="BV40" s="482" t="s">
        <v>269</v>
      </c>
      <c r="BW40" s="483" t="s">
        <v>269</v>
      </c>
      <c r="BX40" s="484" t="s">
        <v>269</v>
      </c>
      <c r="BY40" s="307" t="s">
        <v>269</v>
      </c>
      <c r="BZ40" s="308" t="s">
        <v>269</v>
      </c>
      <c r="CA40" s="309" t="s">
        <v>269</v>
      </c>
      <c r="CB40" s="482" t="s">
        <v>269</v>
      </c>
      <c r="CC40" s="483" t="s">
        <v>269</v>
      </c>
      <c r="CD40" s="484" t="s">
        <v>269</v>
      </c>
      <c r="CF40" s="307" t="s">
        <v>238</v>
      </c>
      <c r="CG40" s="440" t="s">
        <v>269</v>
      </c>
      <c r="CH40" s="441" t="s">
        <v>269</v>
      </c>
      <c r="CI40" s="441" t="s">
        <v>269</v>
      </c>
      <c r="CJ40" s="307" t="s">
        <v>269</v>
      </c>
      <c r="CK40" s="308" t="s">
        <v>269</v>
      </c>
      <c r="CL40" s="308" t="s">
        <v>269</v>
      </c>
      <c r="CM40" s="92" t="s">
        <v>269</v>
      </c>
      <c r="CN40" s="93" t="s">
        <v>269</v>
      </c>
      <c r="CO40" s="805" t="s">
        <v>269</v>
      </c>
      <c r="CP40" s="307" t="s">
        <v>269</v>
      </c>
      <c r="CQ40" s="308" t="s">
        <v>269</v>
      </c>
      <c r="CR40" s="309" t="s">
        <v>269</v>
      </c>
      <c r="CT40" s="307" t="s">
        <v>238</v>
      </c>
      <c r="CU40" s="307" t="s">
        <v>269</v>
      </c>
      <c r="CV40" s="308" t="s">
        <v>269</v>
      </c>
      <c r="CW40" s="308" t="s">
        <v>269</v>
      </c>
      <c r="CX40" s="307" t="s">
        <v>269</v>
      </c>
      <c r="CY40" s="308" t="s">
        <v>269</v>
      </c>
      <c r="CZ40" s="308" t="s">
        <v>269</v>
      </c>
      <c r="DA40" s="827" t="s">
        <v>269</v>
      </c>
      <c r="DB40" s="828" t="s">
        <v>269</v>
      </c>
      <c r="DC40" s="829" t="s">
        <v>269</v>
      </c>
      <c r="DD40" s="307" t="s">
        <v>269</v>
      </c>
      <c r="DE40" s="308" t="s">
        <v>269</v>
      </c>
      <c r="DF40" s="309" t="s">
        <v>269</v>
      </c>
      <c r="DG40" s="92" t="s">
        <v>269</v>
      </c>
      <c r="DH40" s="93" t="s">
        <v>269</v>
      </c>
      <c r="DI40" s="805" t="s">
        <v>269</v>
      </c>
      <c r="DK40" s="307">
        <v>0.47</v>
      </c>
      <c r="DL40" s="307">
        <v>0.2</v>
      </c>
      <c r="DM40" s="362" t="e">
        <f t="shared" si="13"/>
        <v>#VALUE!</v>
      </c>
      <c r="DN40" s="308">
        <v>3</v>
      </c>
      <c r="DO40" s="307">
        <v>0.65</v>
      </c>
      <c r="DP40" s="362" t="e">
        <f t="shared" si="14"/>
        <v>#VALUE!</v>
      </c>
      <c r="DQ40" s="308">
        <v>2</v>
      </c>
      <c r="DR40" s="563">
        <v>0.1</v>
      </c>
      <c r="DS40" s="569" t="e">
        <f t="shared" si="15"/>
        <v>#VALUE!</v>
      </c>
      <c r="DT40" s="565">
        <v>4</v>
      </c>
      <c r="DU40" s="307">
        <v>0.73</v>
      </c>
      <c r="DV40" s="362" t="e">
        <f t="shared" si="16"/>
        <v>#VALUE!</v>
      </c>
      <c r="DW40" s="309">
        <v>1</v>
      </c>
    </row>
    <row r="41" spans="1:127">
      <c r="A41" s="306" t="s">
        <v>443</v>
      </c>
      <c r="C41" s="307">
        <v>20.78</v>
      </c>
      <c r="D41" s="307">
        <v>25.54</v>
      </c>
      <c r="E41" s="308">
        <f t="shared" si="0"/>
        <v>4.759999999999998</v>
      </c>
      <c r="F41" s="309">
        <v>1</v>
      </c>
      <c r="G41" s="360">
        <v>16.190000000000001</v>
      </c>
      <c r="H41" s="310">
        <f t="shared" si="1"/>
        <v>-4.59</v>
      </c>
      <c r="I41" s="349">
        <v>2</v>
      </c>
      <c r="J41" s="359"/>
      <c r="K41" s="307">
        <v>10.44</v>
      </c>
      <c r="L41" s="345">
        <v>10.28</v>
      </c>
      <c r="M41" s="346">
        <f t="shared" si="2"/>
        <v>-0.16000000000000014</v>
      </c>
      <c r="N41" s="347">
        <v>2</v>
      </c>
      <c r="O41" s="307">
        <v>13.96</v>
      </c>
      <c r="P41" s="308">
        <f t="shared" si="3"/>
        <v>3.5200000000000014</v>
      </c>
      <c r="Q41" s="309">
        <v>1</v>
      </c>
      <c r="R41" s="361">
        <v>5.53</v>
      </c>
      <c r="S41" s="313">
        <f t="shared" si="4"/>
        <v>-4.9099999999999993</v>
      </c>
      <c r="T41" s="354">
        <v>3</v>
      </c>
      <c r="V41" s="345">
        <v>16.760000000000002</v>
      </c>
      <c r="W41" s="345">
        <v>17.14</v>
      </c>
      <c r="X41" s="362">
        <f t="shared" si="5"/>
        <v>0.37999999999999901</v>
      </c>
      <c r="Y41" s="347">
        <v>4</v>
      </c>
      <c r="Z41" s="345">
        <v>17.21</v>
      </c>
      <c r="AA41" s="363">
        <f t="shared" si="8"/>
        <v>0.44999999999999929</v>
      </c>
      <c r="AB41" s="347">
        <v>3</v>
      </c>
      <c r="AC41" s="321">
        <v>17.63</v>
      </c>
      <c r="AD41" s="343">
        <f t="shared" si="6"/>
        <v>0.86999999999999744</v>
      </c>
      <c r="AE41" s="309">
        <v>1</v>
      </c>
      <c r="AF41" s="369">
        <v>17.52</v>
      </c>
      <c r="AG41" s="375">
        <f t="shared" si="7"/>
        <v>0.75999999999999801</v>
      </c>
      <c r="AH41" s="317">
        <v>2</v>
      </c>
      <c r="AJ41" s="345">
        <v>1.83</v>
      </c>
      <c r="AK41" s="345">
        <v>-2.12</v>
      </c>
      <c r="AL41" s="362">
        <f t="shared" si="9"/>
        <v>-3.95</v>
      </c>
      <c r="AM41" s="347">
        <v>4</v>
      </c>
      <c r="AN41" s="345">
        <v>2.42</v>
      </c>
      <c r="AO41" s="363">
        <f t="shared" si="10"/>
        <v>0.58999999999999986</v>
      </c>
      <c r="AP41" s="309">
        <v>1</v>
      </c>
      <c r="AQ41" s="321">
        <v>2.39</v>
      </c>
      <c r="AR41" s="343">
        <f t="shared" si="11"/>
        <v>0.56000000000000005</v>
      </c>
      <c r="AS41" s="309">
        <v>2</v>
      </c>
      <c r="AT41" s="371">
        <v>0.35</v>
      </c>
      <c r="AU41" s="372">
        <f t="shared" si="12"/>
        <v>-1.48</v>
      </c>
      <c r="AV41" s="320">
        <v>3</v>
      </c>
      <c r="AX41" s="307" t="s">
        <v>407</v>
      </c>
      <c r="AY41" s="307" t="s">
        <v>269</v>
      </c>
      <c r="AZ41" s="308" t="s">
        <v>269</v>
      </c>
      <c r="BA41" s="308" t="s">
        <v>269</v>
      </c>
      <c r="BB41" s="307" t="s">
        <v>269</v>
      </c>
      <c r="BC41" s="308" t="s">
        <v>269</v>
      </c>
      <c r="BD41" s="308" t="s">
        <v>269</v>
      </c>
      <c r="BE41" s="307" t="s">
        <v>269</v>
      </c>
      <c r="BF41" s="308" t="s">
        <v>269</v>
      </c>
      <c r="BG41" s="309" t="s">
        <v>269</v>
      </c>
      <c r="BH41" s="307" t="s">
        <v>269</v>
      </c>
      <c r="BI41" s="308" t="s">
        <v>269</v>
      </c>
      <c r="BJ41" s="309" t="s">
        <v>269</v>
      </c>
      <c r="BK41" s="440" t="s">
        <v>269</v>
      </c>
      <c r="BL41" s="441" t="s">
        <v>269</v>
      </c>
      <c r="BM41" s="442" t="s">
        <v>269</v>
      </c>
      <c r="BO41" s="307" t="s">
        <v>238</v>
      </c>
      <c r="BP41" s="307" t="s">
        <v>269</v>
      </c>
      <c r="BQ41" s="308" t="s">
        <v>269</v>
      </c>
      <c r="BR41" s="308" t="s">
        <v>269</v>
      </c>
      <c r="BS41" s="307" t="s">
        <v>269</v>
      </c>
      <c r="BT41" s="308" t="s">
        <v>269</v>
      </c>
      <c r="BU41" s="308" t="s">
        <v>269</v>
      </c>
      <c r="BV41" s="482" t="s">
        <v>269</v>
      </c>
      <c r="BW41" s="483" t="s">
        <v>269</v>
      </c>
      <c r="BX41" s="484" t="s">
        <v>269</v>
      </c>
      <c r="BY41" s="307" t="s">
        <v>269</v>
      </c>
      <c r="BZ41" s="308" t="s">
        <v>269</v>
      </c>
      <c r="CA41" s="309" t="s">
        <v>269</v>
      </c>
      <c r="CB41" s="482" t="s">
        <v>269</v>
      </c>
      <c r="CC41" s="483" t="s">
        <v>269</v>
      </c>
      <c r="CD41" s="484" t="s">
        <v>269</v>
      </c>
      <c r="CF41" s="307" t="s">
        <v>238</v>
      </c>
      <c r="CG41" s="440" t="s">
        <v>269</v>
      </c>
      <c r="CH41" s="441" t="s">
        <v>269</v>
      </c>
      <c r="CI41" s="441" t="s">
        <v>269</v>
      </c>
      <c r="CJ41" s="307" t="s">
        <v>269</v>
      </c>
      <c r="CK41" s="308" t="s">
        <v>269</v>
      </c>
      <c r="CL41" s="308" t="s">
        <v>269</v>
      </c>
      <c r="CM41" s="92" t="s">
        <v>269</v>
      </c>
      <c r="CN41" s="93" t="s">
        <v>269</v>
      </c>
      <c r="CO41" s="805" t="s">
        <v>269</v>
      </c>
      <c r="CP41" s="307" t="s">
        <v>269</v>
      </c>
      <c r="CQ41" s="308" t="s">
        <v>269</v>
      </c>
      <c r="CR41" s="309" t="s">
        <v>269</v>
      </c>
      <c r="CT41" s="307" t="s">
        <v>238</v>
      </c>
      <c r="CU41" s="307" t="s">
        <v>269</v>
      </c>
      <c r="CV41" s="308" t="s">
        <v>269</v>
      </c>
      <c r="CW41" s="308" t="s">
        <v>269</v>
      </c>
      <c r="CX41" s="307" t="s">
        <v>269</v>
      </c>
      <c r="CY41" s="308" t="s">
        <v>269</v>
      </c>
      <c r="CZ41" s="308" t="s">
        <v>269</v>
      </c>
      <c r="DA41" s="827" t="s">
        <v>269</v>
      </c>
      <c r="DB41" s="828" t="s">
        <v>269</v>
      </c>
      <c r="DC41" s="829" t="s">
        <v>269</v>
      </c>
      <c r="DD41" s="307" t="s">
        <v>269</v>
      </c>
      <c r="DE41" s="308" t="s">
        <v>269</v>
      </c>
      <c r="DF41" s="309" t="s">
        <v>269</v>
      </c>
      <c r="DG41" s="92" t="s">
        <v>269</v>
      </c>
      <c r="DH41" s="93" t="s">
        <v>269</v>
      </c>
      <c r="DI41" s="805" t="s">
        <v>269</v>
      </c>
      <c r="DK41" s="307">
        <v>0.64</v>
      </c>
      <c r="DL41" s="307">
        <v>0.44</v>
      </c>
      <c r="DM41" s="362" t="e">
        <f t="shared" si="13"/>
        <v>#VALUE!</v>
      </c>
      <c r="DN41" s="308">
        <v>3</v>
      </c>
      <c r="DO41" s="307">
        <v>0.91</v>
      </c>
      <c r="DP41" s="362" t="e">
        <f t="shared" si="14"/>
        <v>#VALUE!</v>
      </c>
      <c r="DQ41" s="308">
        <v>2</v>
      </c>
      <c r="DR41" s="563">
        <v>0.34</v>
      </c>
      <c r="DS41" s="569" t="e">
        <f t="shared" si="15"/>
        <v>#VALUE!</v>
      </c>
      <c r="DT41" s="565">
        <v>4</v>
      </c>
      <c r="DU41" s="307">
        <v>1</v>
      </c>
      <c r="DV41" s="362" t="e">
        <f t="shared" si="16"/>
        <v>#VALUE!</v>
      </c>
      <c r="DW41" s="309">
        <v>1</v>
      </c>
    </row>
    <row r="42" spans="1:127">
      <c r="A42" s="306" t="s">
        <v>444</v>
      </c>
      <c r="C42" s="307">
        <v>16.3</v>
      </c>
      <c r="D42" s="307">
        <v>20.61</v>
      </c>
      <c r="E42" s="308">
        <f t="shared" si="0"/>
        <v>4.3099999999999987</v>
      </c>
      <c r="F42" s="309">
        <v>1</v>
      </c>
      <c r="G42" s="360">
        <v>10.82</v>
      </c>
      <c r="H42" s="310">
        <f t="shared" si="1"/>
        <v>-5.48</v>
      </c>
      <c r="I42" s="349">
        <v>2</v>
      </c>
      <c r="K42" s="307">
        <v>7.57</v>
      </c>
      <c r="L42" s="345">
        <v>7.16</v>
      </c>
      <c r="M42" s="346">
        <f t="shared" si="2"/>
        <v>-0.41000000000000014</v>
      </c>
      <c r="N42" s="347">
        <v>2</v>
      </c>
      <c r="O42" s="307">
        <v>9.11</v>
      </c>
      <c r="P42" s="308">
        <f t="shared" si="3"/>
        <v>1.5399999999999991</v>
      </c>
      <c r="Q42" s="309">
        <v>1</v>
      </c>
      <c r="R42" s="361">
        <v>1.47</v>
      </c>
      <c r="S42" s="313">
        <f t="shared" si="4"/>
        <v>-6.1000000000000005</v>
      </c>
      <c r="T42" s="314">
        <v>3</v>
      </c>
      <c r="V42" s="345">
        <v>8.7899999999999991</v>
      </c>
      <c r="W42" s="345">
        <v>9.19</v>
      </c>
      <c r="X42" s="362">
        <f t="shared" si="5"/>
        <v>0.40000000000000036</v>
      </c>
      <c r="Y42" s="347">
        <v>4</v>
      </c>
      <c r="Z42" s="345">
        <v>9.26</v>
      </c>
      <c r="AA42" s="363">
        <f t="shared" si="8"/>
        <v>0.47000000000000064</v>
      </c>
      <c r="AB42" s="347">
        <v>3</v>
      </c>
      <c r="AC42" s="307">
        <v>9.6300000000000008</v>
      </c>
      <c r="AD42" s="343">
        <f t="shared" si="6"/>
        <v>0.84000000000000163</v>
      </c>
      <c r="AE42" s="322">
        <v>1</v>
      </c>
      <c r="AF42" s="369">
        <v>9.52</v>
      </c>
      <c r="AG42" s="375">
        <f t="shared" si="7"/>
        <v>0.73000000000000043</v>
      </c>
      <c r="AH42" s="330">
        <v>2</v>
      </c>
      <c r="AJ42" s="345">
        <v>2.02</v>
      </c>
      <c r="AK42" s="345">
        <v>-3.84</v>
      </c>
      <c r="AL42" s="362">
        <f t="shared" si="9"/>
        <v>-5.8599999999999994</v>
      </c>
      <c r="AM42" s="347">
        <v>4</v>
      </c>
      <c r="AN42" s="345">
        <v>2.5</v>
      </c>
      <c r="AO42" s="363">
        <f t="shared" si="10"/>
        <v>0.48</v>
      </c>
      <c r="AP42" s="309">
        <v>1</v>
      </c>
      <c r="AQ42" s="307">
        <v>2.25</v>
      </c>
      <c r="AR42" s="343">
        <f t="shared" si="11"/>
        <v>0.22999999999999998</v>
      </c>
      <c r="AS42" s="309">
        <v>2</v>
      </c>
      <c r="AT42" s="371">
        <v>-0.48</v>
      </c>
      <c r="AU42" s="372">
        <f t="shared" si="12"/>
        <v>-2.5</v>
      </c>
      <c r="AV42" s="320">
        <v>3</v>
      </c>
      <c r="AX42" s="307" t="s">
        <v>407</v>
      </c>
      <c r="AY42" s="307" t="s">
        <v>269</v>
      </c>
      <c r="AZ42" s="308" t="s">
        <v>269</v>
      </c>
      <c r="BA42" s="308" t="s">
        <v>269</v>
      </c>
      <c r="BB42" s="307" t="s">
        <v>269</v>
      </c>
      <c r="BC42" s="308" t="s">
        <v>269</v>
      </c>
      <c r="BD42" s="308" t="s">
        <v>269</v>
      </c>
      <c r="BE42" s="307" t="s">
        <v>269</v>
      </c>
      <c r="BF42" s="308" t="s">
        <v>269</v>
      </c>
      <c r="BG42" s="309" t="s">
        <v>269</v>
      </c>
      <c r="BH42" s="307" t="s">
        <v>269</v>
      </c>
      <c r="BI42" s="308" t="s">
        <v>269</v>
      </c>
      <c r="BJ42" s="309" t="s">
        <v>269</v>
      </c>
      <c r="BK42" s="440" t="s">
        <v>269</v>
      </c>
      <c r="BL42" s="441" t="s">
        <v>269</v>
      </c>
      <c r="BM42" s="442" t="s">
        <v>269</v>
      </c>
      <c r="BO42" s="307" t="s">
        <v>238</v>
      </c>
      <c r="BP42" s="307" t="s">
        <v>269</v>
      </c>
      <c r="BQ42" s="308" t="s">
        <v>269</v>
      </c>
      <c r="BR42" s="308" t="s">
        <v>269</v>
      </c>
      <c r="BS42" s="307" t="s">
        <v>269</v>
      </c>
      <c r="BT42" s="308" t="s">
        <v>269</v>
      </c>
      <c r="BU42" s="308" t="s">
        <v>269</v>
      </c>
      <c r="BV42" s="482" t="s">
        <v>269</v>
      </c>
      <c r="BW42" s="483" t="s">
        <v>269</v>
      </c>
      <c r="BX42" s="484" t="s">
        <v>269</v>
      </c>
      <c r="BY42" s="307" t="s">
        <v>269</v>
      </c>
      <c r="BZ42" s="308" t="s">
        <v>269</v>
      </c>
      <c r="CA42" s="309" t="s">
        <v>269</v>
      </c>
      <c r="CB42" s="482" t="s">
        <v>269</v>
      </c>
      <c r="CC42" s="483" t="s">
        <v>269</v>
      </c>
      <c r="CD42" s="484" t="s">
        <v>269</v>
      </c>
      <c r="CF42" s="307" t="s">
        <v>238</v>
      </c>
      <c r="CG42" s="440" t="s">
        <v>269</v>
      </c>
      <c r="CH42" s="441" t="s">
        <v>269</v>
      </c>
      <c r="CI42" s="441" t="s">
        <v>269</v>
      </c>
      <c r="CJ42" s="307" t="s">
        <v>269</v>
      </c>
      <c r="CK42" s="308" t="s">
        <v>269</v>
      </c>
      <c r="CL42" s="308" t="s">
        <v>269</v>
      </c>
      <c r="CM42" s="92" t="s">
        <v>269</v>
      </c>
      <c r="CN42" s="93" t="s">
        <v>269</v>
      </c>
      <c r="CO42" s="805" t="s">
        <v>269</v>
      </c>
      <c r="CP42" s="307" t="s">
        <v>269</v>
      </c>
      <c r="CQ42" s="308" t="s">
        <v>269</v>
      </c>
      <c r="CR42" s="309" t="s">
        <v>269</v>
      </c>
      <c r="CT42" s="307" t="s">
        <v>238</v>
      </c>
      <c r="CU42" s="307" t="s">
        <v>269</v>
      </c>
      <c r="CV42" s="308" t="s">
        <v>269</v>
      </c>
      <c r="CW42" s="308" t="s">
        <v>269</v>
      </c>
      <c r="CX42" s="307" t="s">
        <v>269</v>
      </c>
      <c r="CY42" s="308" t="s">
        <v>269</v>
      </c>
      <c r="CZ42" s="308" t="s">
        <v>269</v>
      </c>
      <c r="DA42" s="827" t="s">
        <v>269</v>
      </c>
      <c r="DB42" s="828" t="s">
        <v>269</v>
      </c>
      <c r="DC42" s="829" t="s">
        <v>269</v>
      </c>
      <c r="DD42" s="307" t="s">
        <v>269</v>
      </c>
      <c r="DE42" s="308" t="s">
        <v>269</v>
      </c>
      <c r="DF42" s="309" t="s">
        <v>269</v>
      </c>
      <c r="DG42" s="92" t="s">
        <v>269</v>
      </c>
      <c r="DH42" s="93" t="s">
        <v>269</v>
      </c>
      <c r="DI42" s="805" t="s">
        <v>269</v>
      </c>
      <c r="DK42" s="307">
        <v>0.83</v>
      </c>
      <c r="DL42" s="307">
        <v>-0.06</v>
      </c>
      <c r="DM42" s="362" t="e">
        <f t="shared" si="13"/>
        <v>#VALUE!</v>
      </c>
      <c r="DN42" s="308">
        <v>3</v>
      </c>
      <c r="DO42" s="307">
        <v>0.33</v>
      </c>
      <c r="DP42" s="362" t="e">
        <f t="shared" si="14"/>
        <v>#VALUE!</v>
      </c>
      <c r="DQ42" s="308">
        <v>2</v>
      </c>
      <c r="DR42" s="563">
        <v>-0.34</v>
      </c>
      <c r="DS42" s="569" t="e">
        <f t="shared" si="15"/>
        <v>#VALUE!</v>
      </c>
      <c r="DT42" s="565">
        <v>4</v>
      </c>
      <c r="DU42" s="307">
        <v>0.73</v>
      </c>
      <c r="DV42" s="362" t="e">
        <f t="shared" si="16"/>
        <v>#VALUE!</v>
      </c>
      <c r="DW42" s="309">
        <v>1</v>
      </c>
    </row>
    <row r="43" spans="1:127">
      <c r="A43" s="306" t="s">
        <v>445</v>
      </c>
      <c r="C43" s="390">
        <v>20.62</v>
      </c>
      <c r="D43" s="307">
        <v>24.98</v>
      </c>
      <c r="E43" s="308">
        <f t="shared" si="0"/>
        <v>4.3599999999999994</v>
      </c>
      <c r="F43" s="309">
        <v>1</v>
      </c>
      <c r="G43" s="360">
        <v>14.86</v>
      </c>
      <c r="H43" s="310">
        <f t="shared" ref="H43:H52" si="17">G43-C43</f>
        <v>-5.7600000000000016</v>
      </c>
      <c r="I43" s="349">
        <v>2</v>
      </c>
      <c r="K43" s="390">
        <v>9.11</v>
      </c>
      <c r="L43" s="345">
        <v>8.39</v>
      </c>
      <c r="M43" s="346">
        <f t="shared" si="2"/>
        <v>-0.71999999999999886</v>
      </c>
      <c r="N43" s="347">
        <v>2</v>
      </c>
      <c r="O43" s="307">
        <v>9.92</v>
      </c>
      <c r="P43" s="308">
        <f t="shared" si="3"/>
        <v>0.8100000000000005</v>
      </c>
      <c r="Q43" s="309">
        <v>1</v>
      </c>
      <c r="R43" s="361">
        <v>3.24</v>
      </c>
      <c r="S43" s="313">
        <f t="shared" si="4"/>
        <v>-5.8699999999999992</v>
      </c>
      <c r="T43" s="314">
        <v>3</v>
      </c>
      <c r="V43" s="393">
        <v>9.61</v>
      </c>
      <c r="W43" s="345">
        <v>10.1</v>
      </c>
      <c r="X43" s="362">
        <f t="shared" si="5"/>
        <v>0.49000000000000021</v>
      </c>
      <c r="Y43" s="347">
        <v>4</v>
      </c>
      <c r="Z43" s="345">
        <v>10.15</v>
      </c>
      <c r="AA43" s="363">
        <f t="shared" si="8"/>
        <v>0.54000000000000092</v>
      </c>
      <c r="AB43" s="347">
        <v>3</v>
      </c>
      <c r="AC43" s="307">
        <v>10.5</v>
      </c>
      <c r="AD43" s="343">
        <f t="shared" si="6"/>
        <v>0.89000000000000057</v>
      </c>
      <c r="AE43" s="322">
        <v>1</v>
      </c>
      <c r="AF43" s="369">
        <v>10.43</v>
      </c>
      <c r="AG43" s="375">
        <f t="shared" si="7"/>
        <v>0.82000000000000028</v>
      </c>
      <c r="AH43" s="330">
        <v>2</v>
      </c>
      <c r="AJ43" s="345">
        <v>2.21</v>
      </c>
      <c r="AK43" s="345">
        <v>-3.84</v>
      </c>
      <c r="AL43" s="362">
        <f t="shared" si="9"/>
        <v>-6.05</v>
      </c>
      <c r="AM43" s="347">
        <v>4</v>
      </c>
      <c r="AN43" s="345">
        <v>2.04</v>
      </c>
      <c r="AO43" s="363">
        <f t="shared" si="10"/>
        <v>-0.16999999999999993</v>
      </c>
      <c r="AP43" s="309">
        <v>2</v>
      </c>
      <c r="AQ43" s="307">
        <v>2.16</v>
      </c>
      <c r="AR43" s="343">
        <f t="shared" si="11"/>
        <v>-4.9999999999999822E-2</v>
      </c>
      <c r="AS43" s="309">
        <v>1</v>
      </c>
      <c r="AT43" s="371">
        <v>-0.24</v>
      </c>
      <c r="AU43" s="372">
        <f t="shared" si="12"/>
        <v>-2.4500000000000002</v>
      </c>
      <c r="AV43" s="320">
        <v>3</v>
      </c>
      <c r="AX43" s="307" t="s">
        <v>407</v>
      </c>
      <c r="AY43" s="307" t="s">
        <v>269</v>
      </c>
      <c r="AZ43" s="308" t="s">
        <v>269</v>
      </c>
      <c r="BA43" s="308" t="s">
        <v>269</v>
      </c>
      <c r="BB43" s="307" t="s">
        <v>269</v>
      </c>
      <c r="BC43" s="308" t="s">
        <v>269</v>
      </c>
      <c r="BD43" s="308" t="s">
        <v>269</v>
      </c>
      <c r="BE43" s="307" t="s">
        <v>269</v>
      </c>
      <c r="BF43" s="308" t="s">
        <v>269</v>
      </c>
      <c r="BG43" s="309" t="s">
        <v>269</v>
      </c>
      <c r="BH43" s="307" t="s">
        <v>269</v>
      </c>
      <c r="BI43" s="308" t="s">
        <v>269</v>
      </c>
      <c r="BJ43" s="309" t="s">
        <v>269</v>
      </c>
      <c r="BK43" s="440" t="s">
        <v>269</v>
      </c>
      <c r="BL43" s="441" t="s">
        <v>269</v>
      </c>
      <c r="BM43" s="442" t="s">
        <v>269</v>
      </c>
      <c r="BO43" s="307" t="s">
        <v>238</v>
      </c>
      <c r="BP43" s="307" t="s">
        <v>269</v>
      </c>
      <c r="BQ43" s="308" t="s">
        <v>269</v>
      </c>
      <c r="BR43" s="308" t="s">
        <v>269</v>
      </c>
      <c r="BS43" s="307" t="s">
        <v>269</v>
      </c>
      <c r="BT43" s="308" t="s">
        <v>269</v>
      </c>
      <c r="BU43" s="308" t="s">
        <v>269</v>
      </c>
      <c r="BV43" s="482" t="s">
        <v>269</v>
      </c>
      <c r="BW43" s="483" t="s">
        <v>269</v>
      </c>
      <c r="BX43" s="484" t="s">
        <v>269</v>
      </c>
      <c r="BY43" s="307" t="s">
        <v>269</v>
      </c>
      <c r="BZ43" s="308" t="s">
        <v>269</v>
      </c>
      <c r="CA43" s="309" t="s">
        <v>269</v>
      </c>
      <c r="CB43" s="482" t="s">
        <v>269</v>
      </c>
      <c r="CC43" s="483" t="s">
        <v>269</v>
      </c>
      <c r="CD43" s="484" t="s">
        <v>269</v>
      </c>
      <c r="CF43" s="307" t="s">
        <v>238</v>
      </c>
      <c r="CG43" s="440" t="s">
        <v>269</v>
      </c>
      <c r="CH43" s="441" t="s">
        <v>269</v>
      </c>
      <c r="CI43" s="441" t="s">
        <v>269</v>
      </c>
      <c r="CJ43" s="307" t="s">
        <v>269</v>
      </c>
      <c r="CK43" s="308" t="s">
        <v>269</v>
      </c>
      <c r="CL43" s="308" t="s">
        <v>269</v>
      </c>
      <c r="CM43" s="92" t="s">
        <v>269</v>
      </c>
      <c r="CN43" s="93" t="s">
        <v>269</v>
      </c>
      <c r="CO43" s="805" t="s">
        <v>269</v>
      </c>
      <c r="CP43" s="307" t="s">
        <v>269</v>
      </c>
      <c r="CQ43" s="308" t="s">
        <v>269</v>
      </c>
      <c r="CR43" s="309" t="s">
        <v>269</v>
      </c>
      <c r="CT43" s="307" t="s">
        <v>238</v>
      </c>
      <c r="CU43" s="307" t="s">
        <v>269</v>
      </c>
      <c r="CV43" s="308" t="s">
        <v>269</v>
      </c>
      <c r="CW43" s="308" t="s">
        <v>269</v>
      </c>
      <c r="CX43" s="307" t="s">
        <v>269</v>
      </c>
      <c r="CY43" s="308" t="s">
        <v>269</v>
      </c>
      <c r="CZ43" s="308" t="s">
        <v>269</v>
      </c>
      <c r="DA43" s="827" t="s">
        <v>269</v>
      </c>
      <c r="DB43" s="828" t="s">
        <v>269</v>
      </c>
      <c r="DC43" s="829" t="s">
        <v>269</v>
      </c>
      <c r="DD43" s="307" t="s">
        <v>269</v>
      </c>
      <c r="DE43" s="308" t="s">
        <v>269</v>
      </c>
      <c r="DF43" s="309" t="s">
        <v>269</v>
      </c>
      <c r="DG43" s="92" t="s">
        <v>269</v>
      </c>
      <c r="DH43" s="93" t="s">
        <v>269</v>
      </c>
      <c r="DI43" s="805" t="s">
        <v>269</v>
      </c>
      <c r="DK43" s="307">
        <v>1.02</v>
      </c>
      <c r="DL43" s="307">
        <v>-0.28999999999999998</v>
      </c>
      <c r="DM43" s="362" t="e">
        <f t="shared" si="13"/>
        <v>#VALUE!</v>
      </c>
      <c r="DN43" s="308">
        <v>3</v>
      </c>
      <c r="DO43" s="307">
        <v>-0.34</v>
      </c>
      <c r="DP43" s="362" t="e">
        <f t="shared" si="14"/>
        <v>#VALUE!</v>
      </c>
      <c r="DQ43" s="308">
        <v>4</v>
      </c>
      <c r="DR43" s="563">
        <v>-0.11</v>
      </c>
      <c r="DS43" s="569" t="e">
        <f t="shared" si="15"/>
        <v>#VALUE!</v>
      </c>
      <c r="DT43" s="565">
        <v>2</v>
      </c>
      <c r="DU43" s="307">
        <v>0.7</v>
      </c>
      <c r="DV43" s="362" t="e">
        <f t="shared" si="16"/>
        <v>#VALUE!</v>
      </c>
      <c r="DW43" s="309">
        <v>1</v>
      </c>
    </row>
    <row r="44" spans="1:127">
      <c r="A44" s="306" t="s">
        <v>446</v>
      </c>
      <c r="C44" s="390">
        <v>13.91</v>
      </c>
      <c r="D44" s="307">
        <v>18.62</v>
      </c>
      <c r="E44" s="308">
        <f t="shared" si="0"/>
        <v>4.7100000000000009</v>
      </c>
      <c r="F44" s="309">
        <v>1</v>
      </c>
      <c r="G44" s="360">
        <v>9.16</v>
      </c>
      <c r="H44" s="310">
        <f t="shared" si="17"/>
        <v>-4.75</v>
      </c>
      <c r="I44" s="349">
        <v>2</v>
      </c>
      <c r="K44" s="390">
        <v>11.32</v>
      </c>
      <c r="L44" s="393">
        <v>10.28</v>
      </c>
      <c r="M44" s="346">
        <f t="shared" si="2"/>
        <v>-1.0400000000000009</v>
      </c>
      <c r="N44" s="347">
        <v>2</v>
      </c>
      <c r="O44" s="307">
        <v>11.68</v>
      </c>
      <c r="P44" s="308">
        <f t="shared" si="3"/>
        <v>0.35999999999999943</v>
      </c>
      <c r="Q44" s="309">
        <v>1</v>
      </c>
      <c r="R44" s="395">
        <v>4.92</v>
      </c>
      <c r="S44" s="313">
        <f t="shared" si="4"/>
        <v>-6.4</v>
      </c>
      <c r="T44" s="314">
        <v>3</v>
      </c>
      <c r="V44" s="393">
        <v>1.77</v>
      </c>
      <c r="W44" s="393">
        <v>2.2599999999999998</v>
      </c>
      <c r="X44" s="362">
        <f t="shared" si="5"/>
        <v>0.48999999999999977</v>
      </c>
      <c r="Y44" s="347">
        <v>3</v>
      </c>
      <c r="Z44" s="393">
        <v>2.2400000000000002</v>
      </c>
      <c r="AA44" s="363">
        <f t="shared" si="8"/>
        <v>0.4700000000000002</v>
      </c>
      <c r="AB44" s="347">
        <v>4</v>
      </c>
      <c r="AC44" s="394">
        <v>2.63</v>
      </c>
      <c r="AD44" s="343">
        <f t="shared" si="6"/>
        <v>0.85999999999999988</v>
      </c>
      <c r="AE44" s="309">
        <v>1</v>
      </c>
      <c r="AF44" s="369">
        <v>2.58</v>
      </c>
      <c r="AG44" s="375">
        <f t="shared" si="7"/>
        <v>0.81</v>
      </c>
      <c r="AH44" s="317">
        <v>2</v>
      </c>
      <c r="AJ44" s="345">
        <v>2.41</v>
      </c>
      <c r="AK44" s="345">
        <v>-3.53</v>
      </c>
      <c r="AL44" s="362">
        <f t="shared" si="9"/>
        <v>-5.9399999999999995</v>
      </c>
      <c r="AM44" s="347">
        <v>4</v>
      </c>
      <c r="AN44" s="345">
        <v>1.26</v>
      </c>
      <c r="AO44" s="363">
        <f t="shared" si="10"/>
        <v>-1.1500000000000001</v>
      </c>
      <c r="AP44" s="309">
        <v>2</v>
      </c>
      <c r="AQ44" s="307">
        <v>2.54</v>
      </c>
      <c r="AR44" s="343">
        <f t="shared" si="11"/>
        <v>0.12999999999999989</v>
      </c>
      <c r="AS44" s="309">
        <v>1</v>
      </c>
      <c r="AT44" s="371">
        <v>0.01</v>
      </c>
      <c r="AU44" s="372">
        <f t="shared" si="12"/>
        <v>-2.4000000000000004</v>
      </c>
      <c r="AV44" s="320">
        <v>3</v>
      </c>
      <c r="AX44" s="307" t="s">
        <v>407</v>
      </c>
      <c r="AY44" s="307" t="s">
        <v>269</v>
      </c>
      <c r="AZ44" s="308" t="s">
        <v>269</v>
      </c>
      <c r="BA44" s="308" t="s">
        <v>269</v>
      </c>
      <c r="BB44" s="307" t="s">
        <v>269</v>
      </c>
      <c r="BC44" s="308" t="s">
        <v>269</v>
      </c>
      <c r="BD44" s="308" t="s">
        <v>269</v>
      </c>
      <c r="BE44" s="307" t="s">
        <v>269</v>
      </c>
      <c r="BF44" s="308" t="s">
        <v>269</v>
      </c>
      <c r="BG44" s="309" t="s">
        <v>269</v>
      </c>
      <c r="BH44" s="307" t="s">
        <v>269</v>
      </c>
      <c r="BI44" s="308" t="s">
        <v>269</v>
      </c>
      <c r="BJ44" s="309" t="s">
        <v>269</v>
      </c>
      <c r="BK44" s="440" t="s">
        <v>269</v>
      </c>
      <c r="BL44" s="441" t="s">
        <v>269</v>
      </c>
      <c r="BM44" s="442" t="s">
        <v>269</v>
      </c>
      <c r="BO44" s="307" t="s">
        <v>238</v>
      </c>
      <c r="BP44" s="307" t="s">
        <v>269</v>
      </c>
      <c r="BQ44" s="308" t="s">
        <v>269</v>
      </c>
      <c r="BR44" s="308" t="s">
        <v>269</v>
      </c>
      <c r="BS44" s="307" t="s">
        <v>269</v>
      </c>
      <c r="BT44" s="308" t="s">
        <v>269</v>
      </c>
      <c r="BU44" s="308" t="s">
        <v>269</v>
      </c>
      <c r="BV44" s="482" t="s">
        <v>269</v>
      </c>
      <c r="BW44" s="483" t="s">
        <v>269</v>
      </c>
      <c r="BX44" s="484" t="s">
        <v>269</v>
      </c>
      <c r="BY44" s="307" t="s">
        <v>269</v>
      </c>
      <c r="BZ44" s="308" t="s">
        <v>269</v>
      </c>
      <c r="CA44" s="309" t="s">
        <v>269</v>
      </c>
      <c r="CB44" s="482" t="s">
        <v>269</v>
      </c>
      <c r="CC44" s="483" t="s">
        <v>269</v>
      </c>
      <c r="CD44" s="484" t="s">
        <v>269</v>
      </c>
      <c r="CF44" s="307" t="s">
        <v>238</v>
      </c>
      <c r="CG44" s="440" t="s">
        <v>269</v>
      </c>
      <c r="CH44" s="441" t="s">
        <v>269</v>
      </c>
      <c r="CI44" s="441" t="s">
        <v>269</v>
      </c>
      <c r="CJ44" s="307" t="s">
        <v>269</v>
      </c>
      <c r="CK44" s="308" t="s">
        <v>269</v>
      </c>
      <c r="CL44" s="308" t="s">
        <v>269</v>
      </c>
      <c r="CM44" s="92" t="s">
        <v>269</v>
      </c>
      <c r="CN44" s="93" t="s">
        <v>269</v>
      </c>
      <c r="CO44" s="805" t="s">
        <v>269</v>
      </c>
      <c r="CP44" s="307" t="s">
        <v>269</v>
      </c>
      <c r="CQ44" s="308" t="s">
        <v>269</v>
      </c>
      <c r="CR44" s="309" t="s">
        <v>269</v>
      </c>
      <c r="CT44" s="307" t="s">
        <v>238</v>
      </c>
      <c r="CU44" s="307" t="s">
        <v>269</v>
      </c>
      <c r="CV44" s="308" t="s">
        <v>269</v>
      </c>
      <c r="CW44" s="308" t="s">
        <v>269</v>
      </c>
      <c r="CX44" s="307" t="s">
        <v>269</v>
      </c>
      <c r="CY44" s="308" t="s">
        <v>269</v>
      </c>
      <c r="CZ44" s="308" t="s">
        <v>269</v>
      </c>
      <c r="DA44" s="827" t="s">
        <v>269</v>
      </c>
      <c r="DB44" s="828" t="s">
        <v>269</v>
      </c>
      <c r="DC44" s="829" t="s">
        <v>269</v>
      </c>
      <c r="DD44" s="307" t="s">
        <v>269</v>
      </c>
      <c r="DE44" s="308" t="s">
        <v>269</v>
      </c>
      <c r="DF44" s="309" t="s">
        <v>269</v>
      </c>
      <c r="DG44" s="92" t="s">
        <v>269</v>
      </c>
      <c r="DH44" s="93" t="s">
        <v>269</v>
      </c>
      <c r="DI44" s="805" t="s">
        <v>269</v>
      </c>
      <c r="DK44" s="307">
        <v>1.22</v>
      </c>
      <c r="DL44" s="307">
        <v>0.63</v>
      </c>
      <c r="DM44" s="362" t="e">
        <f t="shared" si="13"/>
        <v>#VALUE!</v>
      </c>
      <c r="DN44" s="308">
        <v>2</v>
      </c>
      <c r="DO44" s="307">
        <v>-0.54</v>
      </c>
      <c r="DP44" s="362" t="e">
        <f t="shared" si="14"/>
        <v>#VALUE!</v>
      </c>
      <c r="DQ44" s="308">
        <v>4</v>
      </c>
      <c r="DR44" s="563">
        <v>0.17</v>
      </c>
      <c r="DS44" s="569" t="e">
        <f t="shared" si="15"/>
        <v>#VALUE!</v>
      </c>
      <c r="DT44" s="565">
        <v>3</v>
      </c>
      <c r="DU44" s="307">
        <v>1.07</v>
      </c>
      <c r="DV44" s="362" t="e">
        <f t="shared" si="16"/>
        <v>#VALUE!</v>
      </c>
      <c r="DW44" s="309">
        <v>1</v>
      </c>
    </row>
    <row r="45" spans="1:127">
      <c r="A45" s="306" t="s">
        <v>466</v>
      </c>
      <c r="C45" s="390">
        <v>26.29</v>
      </c>
      <c r="D45" s="390">
        <v>31.79</v>
      </c>
      <c r="E45" s="308">
        <f t="shared" si="0"/>
        <v>5.5</v>
      </c>
      <c r="F45" s="309">
        <v>1</v>
      </c>
      <c r="G45" s="405">
        <v>21.21</v>
      </c>
      <c r="H45" s="310">
        <f t="shared" si="17"/>
        <v>-5.0799999999999983</v>
      </c>
      <c r="I45" s="349">
        <v>2</v>
      </c>
      <c r="K45" s="390">
        <v>14.11</v>
      </c>
      <c r="L45" s="390">
        <v>13.21</v>
      </c>
      <c r="M45" s="346">
        <f t="shared" si="2"/>
        <v>-0.89999999999999858</v>
      </c>
      <c r="N45" s="347">
        <v>2</v>
      </c>
      <c r="O45" s="307">
        <v>14.98</v>
      </c>
      <c r="P45" s="308">
        <f t="shared" si="3"/>
        <v>0.87000000000000099</v>
      </c>
      <c r="Q45" s="309">
        <v>1</v>
      </c>
      <c r="R45" s="401">
        <v>7.52</v>
      </c>
      <c r="S45" s="313">
        <f t="shared" si="4"/>
        <v>-6.59</v>
      </c>
      <c r="T45" s="314">
        <v>3</v>
      </c>
      <c r="U45" s="402"/>
      <c r="V45" s="390">
        <v>9.7799999999999994</v>
      </c>
      <c r="W45" s="390">
        <v>10.36</v>
      </c>
      <c r="X45" s="362">
        <f t="shared" si="5"/>
        <v>0.58000000000000007</v>
      </c>
      <c r="Y45" s="347">
        <v>4</v>
      </c>
      <c r="Z45" s="390">
        <v>10.4</v>
      </c>
      <c r="AA45" s="363">
        <f t="shared" si="8"/>
        <v>0.62000000000000099</v>
      </c>
      <c r="AB45" s="347">
        <v>3</v>
      </c>
      <c r="AC45" s="400">
        <v>10.73</v>
      </c>
      <c r="AD45" s="343">
        <f t="shared" si="6"/>
        <v>0.95000000000000107</v>
      </c>
      <c r="AE45" s="309">
        <v>1</v>
      </c>
      <c r="AF45" s="406">
        <v>10.67</v>
      </c>
      <c r="AG45" s="375">
        <f t="shared" si="7"/>
        <v>0.89000000000000057</v>
      </c>
      <c r="AH45" s="317">
        <v>2</v>
      </c>
      <c r="AI45" s="402"/>
      <c r="AJ45" s="307">
        <v>2.61</v>
      </c>
      <c r="AK45" s="307">
        <v>-0.04</v>
      </c>
      <c r="AL45" s="362">
        <f t="shared" si="9"/>
        <v>-2.65</v>
      </c>
      <c r="AM45" s="347">
        <v>4</v>
      </c>
      <c r="AN45" s="307">
        <v>2.5</v>
      </c>
      <c r="AO45" s="363">
        <f t="shared" si="10"/>
        <v>-0.10999999999999988</v>
      </c>
      <c r="AP45" s="309">
        <v>2</v>
      </c>
      <c r="AQ45" s="307">
        <v>3.7</v>
      </c>
      <c r="AR45" s="343">
        <f t="shared" si="11"/>
        <v>1.0900000000000003</v>
      </c>
      <c r="AS45" s="309">
        <v>1</v>
      </c>
      <c r="AT45" s="318">
        <v>1.19</v>
      </c>
      <c r="AU45" s="372">
        <f>AT45-AJ45</f>
        <v>-1.42</v>
      </c>
      <c r="AV45" s="320">
        <v>3</v>
      </c>
      <c r="AX45" s="307">
        <v>7.0000000000000007E-2</v>
      </c>
      <c r="AY45" s="307">
        <v>1.96</v>
      </c>
      <c r="AZ45" s="343">
        <f>AY45-AX45</f>
        <v>1.89</v>
      </c>
      <c r="BA45" s="308">
        <v>1</v>
      </c>
      <c r="BB45" s="307">
        <v>1.55</v>
      </c>
      <c r="BC45" s="363">
        <f>BB45-AX45</f>
        <v>1.48</v>
      </c>
      <c r="BD45" s="308">
        <v>3</v>
      </c>
      <c r="BE45" s="307">
        <v>0.4</v>
      </c>
      <c r="BF45" s="343">
        <f t="shared" ref="BF45:BF78" si="18">BE45-AX45</f>
        <v>0.33</v>
      </c>
      <c r="BG45" s="309">
        <v>4</v>
      </c>
      <c r="BH45" s="307">
        <v>1.73</v>
      </c>
      <c r="BI45" s="343">
        <f t="shared" ref="BI45:BI78" si="19">BH45-AX45</f>
        <v>1.66</v>
      </c>
      <c r="BJ45" s="309">
        <v>2</v>
      </c>
      <c r="BK45" s="440">
        <v>-0.01</v>
      </c>
      <c r="BL45" s="446">
        <f t="shared" ref="BL45:BL52" si="20">BK45-AX45</f>
        <v>-0.08</v>
      </c>
      <c r="BM45" s="442">
        <v>5</v>
      </c>
      <c r="BO45" s="307"/>
      <c r="BP45" s="307"/>
      <c r="BQ45" s="343"/>
      <c r="BR45" s="308"/>
      <c r="BS45" s="307"/>
      <c r="BT45" s="363"/>
      <c r="BU45" s="308"/>
      <c r="BV45" s="482"/>
      <c r="BW45" s="488"/>
      <c r="BX45" s="484"/>
      <c r="BY45" s="307"/>
      <c r="BZ45" s="343"/>
      <c r="CA45" s="309"/>
      <c r="CB45" s="482"/>
      <c r="CC45" s="488"/>
      <c r="CD45" s="484"/>
      <c r="CF45" s="307"/>
      <c r="CG45" s="440"/>
      <c r="CH45" s="446"/>
      <c r="CI45" s="441"/>
      <c r="CJ45" s="307"/>
      <c r="CK45" s="363"/>
      <c r="CL45" s="308"/>
      <c r="CM45" s="92"/>
      <c r="CN45" s="807"/>
      <c r="CO45" s="805"/>
      <c r="CP45" s="307"/>
      <c r="CQ45" s="343"/>
      <c r="CR45" s="309"/>
      <c r="CT45" s="307"/>
      <c r="CU45" s="307"/>
      <c r="CV45" s="343"/>
      <c r="CW45" s="308"/>
      <c r="CX45" s="307"/>
      <c r="CY45" s="363"/>
      <c r="CZ45" s="308"/>
      <c r="DA45" s="827"/>
      <c r="DB45" s="833"/>
      <c r="DC45" s="829"/>
      <c r="DD45" s="307"/>
      <c r="DE45" s="343"/>
      <c r="DF45" s="309"/>
      <c r="DG45" s="92"/>
      <c r="DH45" s="807"/>
      <c r="DI45" s="805"/>
      <c r="DK45" s="307">
        <v>1.45</v>
      </c>
      <c r="DL45" s="307">
        <v>2.27</v>
      </c>
      <c r="DM45" s="362">
        <f t="shared" si="13"/>
        <v>2.27</v>
      </c>
      <c r="DN45" s="308">
        <v>1</v>
      </c>
      <c r="DO45" s="307">
        <v>1.25</v>
      </c>
      <c r="DP45" s="362">
        <f t="shared" si="14"/>
        <v>1.25</v>
      </c>
      <c r="DQ45" s="308">
        <v>4</v>
      </c>
      <c r="DR45" s="563">
        <v>1.29</v>
      </c>
      <c r="DS45" s="569">
        <f t="shared" si="15"/>
        <v>1.29</v>
      </c>
      <c r="DT45" s="565">
        <v>3</v>
      </c>
      <c r="DU45" s="307">
        <v>2.13</v>
      </c>
      <c r="DV45" s="362">
        <f t="shared" si="16"/>
        <v>2.13</v>
      </c>
      <c r="DW45" s="309">
        <v>2</v>
      </c>
    </row>
    <row r="46" spans="1:127">
      <c r="A46" s="306" t="s">
        <v>467</v>
      </c>
      <c r="C46" s="390">
        <v>26.1</v>
      </c>
      <c r="D46" s="390">
        <v>32.229999999999997</v>
      </c>
      <c r="E46" s="308">
        <f t="shared" si="0"/>
        <v>6.1299999999999955</v>
      </c>
      <c r="F46" s="309">
        <v>1</v>
      </c>
      <c r="G46" s="405">
        <v>21.41</v>
      </c>
      <c r="H46" s="310">
        <f t="shared" si="17"/>
        <v>-4.6900000000000013</v>
      </c>
      <c r="I46" s="349">
        <v>2</v>
      </c>
      <c r="J46" s="359"/>
      <c r="K46" s="390">
        <v>13.66</v>
      </c>
      <c r="L46" s="393">
        <v>12.96</v>
      </c>
      <c r="M46" s="346">
        <f t="shared" si="2"/>
        <v>-0.69999999999999929</v>
      </c>
      <c r="N46" s="347">
        <v>2</v>
      </c>
      <c r="O46" s="307">
        <v>14.35</v>
      </c>
      <c r="P46" s="308">
        <f t="shared" si="3"/>
        <v>0.6899999999999995</v>
      </c>
      <c r="Q46" s="309">
        <v>1</v>
      </c>
      <c r="R46" s="395">
        <v>7.27</v>
      </c>
      <c r="S46" s="313">
        <f t="shared" si="4"/>
        <v>-6.3900000000000006</v>
      </c>
      <c r="T46" s="314">
        <v>3</v>
      </c>
      <c r="V46" s="393">
        <v>12.08</v>
      </c>
      <c r="W46" s="345">
        <v>12.65</v>
      </c>
      <c r="X46" s="362">
        <f t="shared" si="5"/>
        <v>0.57000000000000028</v>
      </c>
      <c r="Y46" s="347">
        <v>3</v>
      </c>
      <c r="Z46" s="345">
        <v>12.65</v>
      </c>
      <c r="AA46" s="363">
        <f t="shared" si="8"/>
        <v>0.57000000000000028</v>
      </c>
      <c r="AB46" s="347">
        <v>3</v>
      </c>
      <c r="AC46" s="307">
        <v>13.04</v>
      </c>
      <c r="AD46" s="343">
        <f t="shared" si="6"/>
        <v>0.95999999999999908</v>
      </c>
      <c r="AE46" s="322">
        <v>1</v>
      </c>
      <c r="AF46" s="369">
        <v>12.95</v>
      </c>
      <c r="AG46" s="375">
        <f t="shared" si="7"/>
        <v>0.86999999999999922</v>
      </c>
      <c r="AH46" s="330">
        <v>2</v>
      </c>
      <c r="AJ46" s="345">
        <v>2.8</v>
      </c>
      <c r="AK46" s="345">
        <v>1.69</v>
      </c>
      <c r="AL46" s="362">
        <f t="shared" si="9"/>
        <v>-1.1099999999999999</v>
      </c>
      <c r="AM46" s="347">
        <v>4</v>
      </c>
      <c r="AN46" s="345">
        <v>3.3</v>
      </c>
      <c r="AO46" s="363">
        <f t="shared" si="10"/>
        <v>0.5</v>
      </c>
      <c r="AP46" s="309">
        <v>2</v>
      </c>
      <c r="AQ46" s="394">
        <v>4.21</v>
      </c>
      <c r="AR46" s="343">
        <f t="shared" si="11"/>
        <v>1.4100000000000001</v>
      </c>
      <c r="AS46" s="309">
        <v>1</v>
      </c>
      <c r="AT46" s="371">
        <v>1.71</v>
      </c>
      <c r="AU46" s="372">
        <f t="shared" si="12"/>
        <v>-1.0899999999999999</v>
      </c>
      <c r="AV46" s="320">
        <v>3</v>
      </c>
      <c r="AX46" s="345">
        <v>0.27</v>
      </c>
      <c r="AY46" s="345">
        <v>4.4000000000000004</v>
      </c>
      <c r="AZ46" s="343">
        <f>AY46-AX46</f>
        <v>4.1300000000000008</v>
      </c>
      <c r="BA46" s="347">
        <v>1</v>
      </c>
      <c r="BB46" s="345">
        <v>4.1399999999999997</v>
      </c>
      <c r="BC46" s="363">
        <f t="shared" ref="BC46:BC78" si="21">BB46-AX46</f>
        <v>3.8699999999999997</v>
      </c>
      <c r="BD46" s="309">
        <v>2</v>
      </c>
      <c r="BE46" s="394">
        <v>0.9</v>
      </c>
      <c r="BF46" s="343">
        <f t="shared" si="18"/>
        <v>0.63</v>
      </c>
      <c r="BG46" s="309">
        <v>4</v>
      </c>
      <c r="BH46" s="394">
        <v>3.45</v>
      </c>
      <c r="BI46" s="343">
        <f t="shared" si="19"/>
        <v>3.18</v>
      </c>
      <c r="BJ46" s="309">
        <v>3</v>
      </c>
      <c r="BK46" s="449">
        <v>0.12</v>
      </c>
      <c r="BL46" s="446">
        <f t="shared" si="20"/>
        <v>-0.15000000000000002</v>
      </c>
      <c r="BM46" s="442">
        <v>5</v>
      </c>
      <c r="BO46" s="345"/>
      <c r="BP46" s="345"/>
      <c r="BQ46" s="343"/>
      <c r="BR46" s="347"/>
      <c r="BS46" s="345"/>
      <c r="BT46" s="363"/>
      <c r="BU46" s="309"/>
      <c r="BV46" s="491"/>
      <c r="BW46" s="488"/>
      <c r="BX46" s="484"/>
      <c r="BY46" s="394"/>
      <c r="BZ46" s="343"/>
      <c r="CA46" s="309"/>
      <c r="CB46" s="491"/>
      <c r="CC46" s="488"/>
      <c r="CD46" s="484"/>
      <c r="CF46" s="345"/>
      <c r="CG46" s="447"/>
      <c r="CH46" s="446"/>
      <c r="CI46" s="816"/>
      <c r="CJ46" s="345"/>
      <c r="CK46" s="363"/>
      <c r="CL46" s="309"/>
      <c r="CM46" s="810"/>
      <c r="CN46" s="807"/>
      <c r="CO46" s="805"/>
      <c r="CP46" s="394"/>
      <c r="CQ46" s="343"/>
      <c r="CR46" s="309"/>
      <c r="CT46" s="345"/>
      <c r="CU46" s="345"/>
      <c r="CV46" s="343"/>
      <c r="CW46" s="347"/>
      <c r="CX46" s="345"/>
      <c r="CY46" s="363"/>
      <c r="CZ46" s="309"/>
      <c r="DA46" s="836"/>
      <c r="DB46" s="833"/>
      <c r="DC46" s="829"/>
      <c r="DD46" s="394"/>
      <c r="DE46" s="343"/>
      <c r="DF46" s="309"/>
      <c r="DG46" s="810"/>
      <c r="DH46" s="807"/>
      <c r="DI46" s="805"/>
      <c r="DK46" s="345">
        <v>1.61</v>
      </c>
      <c r="DL46" s="345">
        <v>2.7</v>
      </c>
      <c r="DM46" s="362">
        <f t="shared" si="13"/>
        <v>2.7</v>
      </c>
      <c r="DN46" s="347">
        <v>1</v>
      </c>
      <c r="DO46" s="345">
        <v>2.1</v>
      </c>
      <c r="DP46" s="362">
        <f t="shared" si="14"/>
        <v>2.1</v>
      </c>
      <c r="DQ46" s="309">
        <v>3</v>
      </c>
      <c r="DR46" s="572">
        <v>1.59</v>
      </c>
      <c r="DS46" s="569">
        <f t="shared" si="15"/>
        <v>1.59</v>
      </c>
      <c r="DT46" s="565">
        <v>4</v>
      </c>
      <c r="DU46" s="394">
        <v>2.58</v>
      </c>
      <c r="DV46" s="362">
        <f t="shared" si="16"/>
        <v>2.58</v>
      </c>
      <c r="DW46" s="309">
        <v>2</v>
      </c>
    </row>
    <row r="47" spans="1:127">
      <c r="A47" s="306" t="s">
        <v>468</v>
      </c>
      <c r="C47" s="390">
        <v>30.53</v>
      </c>
      <c r="D47" s="390">
        <v>36.869999999999997</v>
      </c>
      <c r="E47" s="308">
        <f t="shared" si="0"/>
        <v>6.3399999999999963</v>
      </c>
      <c r="F47" s="309">
        <v>1</v>
      </c>
      <c r="G47" s="408">
        <v>26.15</v>
      </c>
      <c r="H47" s="310">
        <f t="shared" si="17"/>
        <v>-4.3800000000000026</v>
      </c>
      <c r="I47" s="349">
        <v>2</v>
      </c>
      <c r="J47" s="359"/>
      <c r="K47" s="390">
        <v>14.43</v>
      </c>
      <c r="L47" s="393">
        <v>13.24</v>
      </c>
      <c r="M47" s="346">
        <f t="shared" si="2"/>
        <v>-1.1899999999999995</v>
      </c>
      <c r="N47" s="347">
        <v>2</v>
      </c>
      <c r="O47" s="307">
        <v>15.13</v>
      </c>
      <c r="P47" s="308">
        <f t="shared" si="3"/>
        <v>0.70000000000000107</v>
      </c>
      <c r="Q47" s="309">
        <v>1</v>
      </c>
      <c r="R47" s="395">
        <v>7.25</v>
      </c>
      <c r="S47" s="313">
        <f t="shared" ref="S47:S52" si="22">R47-K47</f>
        <v>-7.18</v>
      </c>
      <c r="T47" s="314">
        <v>3</v>
      </c>
      <c r="V47" s="393">
        <v>12.02</v>
      </c>
      <c r="W47" s="393">
        <v>12.67</v>
      </c>
      <c r="X47" s="362">
        <f t="shared" si="5"/>
        <v>0.65000000000000036</v>
      </c>
      <c r="Y47" s="347">
        <v>3</v>
      </c>
      <c r="Z47" s="393">
        <v>12.56</v>
      </c>
      <c r="AA47" s="363">
        <f t="shared" si="8"/>
        <v>0.54000000000000092</v>
      </c>
      <c r="AB47" s="347">
        <v>4</v>
      </c>
      <c r="AC47" s="390">
        <v>13.03</v>
      </c>
      <c r="AD47" s="343">
        <f t="shared" si="6"/>
        <v>1.0099999999999998</v>
      </c>
      <c r="AE47" s="322">
        <v>1</v>
      </c>
      <c r="AF47" s="452">
        <v>12.94</v>
      </c>
      <c r="AG47" s="375">
        <f t="shared" si="7"/>
        <v>0.91999999999999993</v>
      </c>
      <c r="AH47" s="330">
        <v>2</v>
      </c>
      <c r="AJ47" s="345">
        <v>3.01</v>
      </c>
      <c r="AK47" s="393">
        <v>3.51</v>
      </c>
      <c r="AL47" s="362">
        <f t="shared" si="9"/>
        <v>0.5</v>
      </c>
      <c r="AM47" s="347">
        <v>3</v>
      </c>
      <c r="AN47" s="393">
        <v>3.68</v>
      </c>
      <c r="AO47" s="363">
        <f t="shared" si="10"/>
        <v>0.67000000000000037</v>
      </c>
      <c r="AP47" s="347">
        <v>2</v>
      </c>
      <c r="AQ47" s="390">
        <v>5.0199999999999996</v>
      </c>
      <c r="AR47" s="343">
        <f t="shared" si="11"/>
        <v>2.0099999999999998</v>
      </c>
      <c r="AS47" s="322">
        <v>1</v>
      </c>
      <c r="AT47" s="371">
        <v>2.11</v>
      </c>
      <c r="AU47" s="372">
        <f t="shared" si="12"/>
        <v>-0.89999999999999991</v>
      </c>
      <c r="AV47" s="333">
        <v>4</v>
      </c>
      <c r="AX47" s="345">
        <v>0.49</v>
      </c>
      <c r="AY47" s="393">
        <v>3.95</v>
      </c>
      <c r="AZ47" s="343">
        <f t="shared" ref="AZ47:AZ78" si="23">AY47-AX47</f>
        <v>3.46</v>
      </c>
      <c r="BA47" s="347">
        <v>3</v>
      </c>
      <c r="BB47" s="393">
        <v>5.01</v>
      </c>
      <c r="BC47" s="363">
        <f t="shared" si="21"/>
        <v>4.5199999999999996</v>
      </c>
      <c r="BD47" s="347">
        <v>2</v>
      </c>
      <c r="BE47" s="390">
        <v>1.1399999999999999</v>
      </c>
      <c r="BF47" s="343">
        <f t="shared" si="18"/>
        <v>0.64999999999999991</v>
      </c>
      <c r="BG47" s="322">
        <v>4</v>
      </c>
      <c r="BH47" s="390">
        <v>5.3</v>
      </c>
      <c r="BI47" s="343">
        <f t="shared" si="19"/>
        <v>4.8099999999999996</v>
      </c>
      <c r="BJ47" s="322">
        <v>1</v>
      </c>
      <c r="BK47" s="450">
        <v>-0.88</v>
      </c>
      <c r="BL47" s="446">
        <f t="shared" si="20"/>
        <v>-1.37</v>
      </c>
      <c r="BM47" s="442">
        <v>5</v>
      </c>
      <c r="BO47" s="345"/>
      <c r="BP47" s="393"/>
      <c r="BQ47" s="343"/>
      <c r="BR47" s="347"/>
      <c r="BS47" s="393"/>
      <c r="BT47" s="363"/>
      <c r="BU47" s="347"/>
      <c r="BV47" s="492"/>
      <c r="BW47" s="488"/>
      <c r="BX47" s="487"/>
      <c r="BY47" s="390"/>
      <c r="BZ47" s="343"/>
      <c r="CA47" s="322"/>
      <c r="CB47" s="492"/>
      <c r="CC47" s="488"/>
      <c r="CD47" s="484"/>
      <c r="CF47" s="345"/>
      <c r="CG47" s="817"/>
      <c r="CH47" s="446"/>
      <c r="CI47" s="816"/>
      <c r="CJ47" s="393"/>
      <c r="CK47" s="363"/>
      <c r="CL47" s="347"/>
      <c r="CM47" s="811"/>
      <c r="CN47" s="807"/>
      <c r="CO47" s="806"/>
      <c r="CP47" s="390"/>
      <c r="CQ47" s="343"/>
      <c r="CR47" s="322"/>
      <c r="CT47" s="345"/>
      <c r="CU47" s="393"/>
      <c r="CV47" s="343"/>
      <c r="CW47" s="347"/>
      <c r="CX47" s="393"/>
      <c r="CY47" s="363"/>
      <c r="CZ47" s="347"/>
      <c r="DA47" s="837"/>
      <c r="DB47" s="833"/>
      <c r="DC47" s="832"/>
      <c r="DD47" s="390"/>
      <c r="DE47" s="343"/>
      <c r="DF47" s="322"/>
      <c r="DG47" s="811"/>
      <c r="DH47" s="807"/>
      <c r="DI47" s="805"/>
      <c r="DK47" s="345">
        <v>1.81</v>
      </c>
      <c r="DL47" s="393">
        <v>3.56</v>
      </c>
      <c r="DM47" s="362">
        <f t="shared" si="13"/>
        <v>3.56</v>
      </c>
      <c r="DN47" s="347">
        <v>1</v>
      </c>
      <c r="DO47" s="393">
        <v>3.02</v>
      </c>
      <c r="DP47" s="362">
        <f t="shared" si="14"/>
        <v>3.02</v>
      </c>
      <c r="DQ47" s="347">
        <v>3</v>
      </c>
      <c r="DR47" s="573">
        <v>1.84</v>
      </c>
      <c r="DS47" s="569">
        <f t="shared" si="15"/>
        <v>1.84</v>
      </c>
      <c r="DT47" s="568">
        <v>4</v>
      </c>
      <c r="DU47" s="390">
        <v>3.34</v>
      </c>
      <c r="DV47" s="362">
        <f t="shared" si="16"/>
        <v>3.34</v>
      </c>
      <c r="DW47" s="322">
        <v>2</v>
      </c>
    </row>
    <row r="48" spans="1:127">
      <c r="A48" s="306" t="s">
        <v>477</v>
      </c>
      <c r="C48" s="307">
        <v>28.8</v>
      </c>
      <c r="D48" s="307">
        <v>35.979999999999997</v>
      </c>
      <c r="E48" s="308">
        <f t="shared" si="0"/>
        <v>7.1799999999999962</v>
      </c>
      <c r="F48" s="309">
        <v>1</v>
      </c>
      <c r="G48" s="360">
        <v>25.47</v>
      </c>
      <c r="H48" s="310">
        <f t="shared" si="17"/>
        <v>-3.3300000000000018</v>
      </c>
      <c r="I48" s="349">
        <v>2</v>
      </c>
      <c r="J48" s="359"/>
      <c r="K48" s="307">
        <v>13.84</v>
      </c>
      <c r="L48" s="345">
        <v>12.95</v>
      </c>
      <c r="M48" s="346">
        <f t="shared" si="2"/>
        <v>-0.89000000000000057</v>
      </c>
      <c r="N48" s="347">
        <v>2</v>
      </c>
      <c r="O48" s="307">
        <v>14.3</v>
      </c>
      <c r="P48" s="468">
        <f t="shared" si="3"/>
        <v>0.46000000000000085</v>
      </c>
      <c r="Q48" s="347">
        <v>1</v>
      </c>
      <c r="R48" s="361">
        <v>6.7</v>
      </c>
      <c r="S48" s="313">
        <f t="shared" si="22"/>
        <v>-7.14</v>
      </c>
      <c r="T48" s="314">
        <v>3</v>
      </c>
      <c r="V48" s="345">
        <v>15.62</v>
      </c>
      <c r="W48" s="345">
        <v>16.309999999999999</v>
      </c>
      <c r="X48" s="362">
        <f t="shared" si="5"/>
        <v>0.6899999999999995</v>
      </c>
      <c r="Y48" s="347">
        <v>3</v>
      </c>
      <c r="Z48" s="345">
        <v>16.28</v>
      </c>
      <c r="AA48" s="363">
        <f t="shared" si="8"/>
        <v>0.66000000000000192</v>
      </c>
      <c r="AB48" s="347">
        <v>4</v>
      </c>
      <c r="AC48" s="321">
        <v>16.57</v>
      </c>
      <c r="AD48" s="343">
        <f t="shared" si="6"/>
        <v>0.95000000000000107</v>
      </c>
      <c r="AE48" s="309">
        <v>2</v>
      </c>
      <c r="AF48" s="369">
        <v>16.59</v>
      </c>
      <c r="AG48" s="375">
        <f t="shared" si="7"/>
        <v>0.97000000000000064</v>
      </c>
      <c r="AH48" s="317">
        <v>1</v>
      </c>
      <c r="AJ48" s="345">
        <v>3.21</v>
      </c>
      <c r="AK48" s="345">
        <v>4.42</v>
      </c>
      <c r="AL48" s="362">
        <f t="shared" si="9"/>
        <v>1.21</v>
      </c>
      <c r="AM48" s="347">
        <v>3</v>
      </c>
      <c r="AN48" s="345">
        <v>3.86</v>
      </c>
      <c r="AO48" s="363">
        <f t="shared" si="10"/>
        <v>0.64999999999999991</v>
      </c>
      <c r="AP48" s="347">
        <v>2</v>
      </c>
      <c r="AQ48" s="307">
        <v>5.69</v>
      </c>
      <c r="AR48" s="343">
        <f t="shared" si="11"/>
        <v>2.4800000000000004</v>
      </c>
      <c r="AS48" s="309">
        <v>1</v>
      </c>
      <c r="AT48" s="371">
        <v>2.4700000000000002</v>
      </c>
      <c r="AU48" s="372">
        <f t="shared" si="12"/>
        <v>-0.73999999999999977</v>
      </c>
      <c r="AV48" s="358">
        <v>4</v>
      </c>
      <c r="AX48" s="345">
        <v>0.7</v>
      </c>
      <c r="AY48" s="345">
        <v>6.32</v>
      </c>
      <c r="AZ48" s="343">
        <f t="shared" si="23"/>
        <v>5.62</v>
      </c>
      <c r="BA48" s="347">
        <v>2</v>
      </c>
      <c r="BB48" s="345">
        <v>7.36</v>
      </c>
      <c r="BC48" s="363">
        <f t="shared" si="21"/>
        <v>6.66</v>
      </c>
      <c r="BD48" s="347">
        <v>1</v>
      </c>
      <c r="BE48" s="307">
        <v>4.05</v>
      </c>
      <c r="BF48" s="343">
        <f t="shared" si="18"/>
        <v>3.3499999999999996</v>
      </c>
      <c r="BG48" s="309">
        <v>4</v>
      </c>
      <c r="BH48" s="307">
        <v>5.78</v>
      </c>
      <c r="BI48" s="343">
        <f t="shared" si="19"/>
        <v>5.08</v>
      </c>
      <c r="BJ48" s="309">
        <v>3</v>
      </c>
      <c r="BK48" s="440">
        <v>-0.08</v>
      </c>
      <c r="BL48" s="446">
        <f t="shared" si="20"/>
        <v>-0.77999999999999992</v>
      </c>
      <c r="BM48" s="442">
        <v>5</v>
      </c>
      <c r="BO48" s="345"/>
      <c r="BP48" s="345"/>
      <c r="BQ48" s="343"/>
      <c r="BR48" s="347"/>
      <c r="BS48" s="345"/>
      <c r="BT48" s="363"/>
      <c r="BU48" s="347"/>
      <c r="BV48" s="482"/>
      <c r="BW48" s="488"/>
      <c r="BX48" s="484"/>
      <c r="BY48" s="307"/>
      <c r="BZ48" s="343"/>
      <c r="CA48" s="309"/>
      <c r="CB48" s="482"/>
      <c r="CC48" s="488"/>
      <c r="CD48" s="484"/>
      <c r="CF48" s="345"/>
      <c r="CG48" s="447"/>
      <c r="CH48" s="446"/>
      <c r="CI48" s="816"/>
      <c r="CJ48" s="345"/>
      <c r="CK48" s="363"/>
      <c r="CL48" s="347"/>
      <c r="CM48" s="92"/>
      <c r="CN48" s="807"/>
      <c r="CO48" s="805"/>
      <c r="CP48" s="307"/>
      <c r="CQ48" s="343"/>
      <c r="CR48" s="309"/>
      <c r="CT48" s="345"/>
      <c r="CU48" s="345"/>
      <c r="CV48" s="343"/>
      <c r="CW48" s="347"/>
      <c r="CX48" s="345"/>
      <c r="CY48" s="363"/>
      <c r="CZ48" s="347"/>
      <c r="DA48" s="827"/>
      <c r="DB48" s="833"/>
      <c r="DC48" s="829"/>
      <c r="DD48" s="307"/>
      <c r="DE48" s="343"/>
      <c r="DF48" s="309"/>
      <c r="DG48" s="92"/>
      <c r="DH48" s="807"/>
      <c r="DI48" s="805"/>
      <c r="DK48" s="345">
        <v>2.0099999999999998</v>
      </c>
      <c r="DL48" s="345">
        <v>4.29</v>
      </c>
      <c r="DM48" s="362">
        <f t="shared" si="13"/>
        <v>4.29</v>
      </c>
      <c r="DN48" s="347">
        <v>1</v>
      </c>
      <c r="DO48" s="345">
        <v>3.79</v>
      </c>
      <c r="DP48" s="362">
        <f t="shared" si="14"/>
        <v>3.79</v>
      </c>
      <c r="DQ48" s="347">
        <v>3</v>
      </c>
      <c r="DR48" s="563">
        <v>2.2799999999999998</v>
      </c>
      <c r="DS48" s="569">
        <f t="shared" si="15"/>
        <v>2.2799999999999998</v>
      </c>
      <c r="DT48" s="565">
        <v>4</v>
      </c>
      <c r="DU48" s="307">
        <v>4</v>
      </c>
      <c r="DV48" s="362">
        <f t="shared" si="16"/>
        <v>4</v>
      </c>
      <c r="DW48" s="309">
        <v>2</v>
      </c>
    </row>
    <row r="49" spans="1:127">
      <c r="A49" s="306" t="s">
        <v>491</v>
      </c>
      <c r="C49" s="390">
        <v>28.43</v>
      </c>
      <c r="D49" s="307">
        <v>37.1</v>
      </c>
      <c r="E49" s="308">
        <f t="shared" si="0"/>
        <v>8.6700000000000017</v>
      </c>
      <c r="F49" s="309">
        <v>1</v>
      </c>
      <c r="G49" s="351">
        <v>25.78</v>
      </c>
      <c r="H49" s="310">
        <f t="shared" si="17"/>
        <v>-2.6499999999999986</v>
      </c>
      <c r="I49" s="349">
        <v>2</v>
      </c>
      <c r="J49" s="359"/>
      <c r="K49" s="307">
        <v>14.37</v>
      </c>
      <c r="L49" s="307">
        <v>12.82</v>
      </c>
      <c r="M49" s="346">
        <f t="shared" si="2"/>
        <v>-1.5499999999999989</v>
      </c>
      <c r="N49" s="347">
        <v>2</v>
      </c>
      <c r="O49" s="345">
        <v>14.45</v>
      </c>
      <c r="P49" s="308">
        <f t="shared" si="3"/>
        <v>8.0000000000000071E-2</v>
      </c>
      <c r="Q49" s="347">
        <v>1</v>
      </c>
      <c r="R49" s="361">
        <v>6.39</v>
      </c>
      <c r="S49" s="313">
        <f t="shared" si="22"/>
        <v>-7.9799999999999995</v>
      </c>
      <c r="T49" s="314">
        <v>3</v>
      </c>
      <c r="V49" s="393">
        <v>7.89</v>
      </c>
      <c r="W49" s="345">
        <v>8.66</v>
      </c>
      <c r="X49" s="362">
        <f t="shared" si="5"/>
        <v>0.77000000000000046</v>
      </c>
      <c r="Y49" s="347">
        <v>3</v>
      </c>
      <c r="Z49" s="345">
        <v>8.6</v>
      </c>
      <c r="AA49" s="363">
        <f t="shared" si="8"/>
        <v>0.71</v>
      </c>
      <c r="AB49" s="347">
        <v>4</v>
      </c>
      <c r="AC49" s="307">
        <v>8.94</v>
      </c>
      <c r="AD49" s="343">
        <f t="shared" si="6"/>
        <v>1.0499999999999998</v>
      </c>
      <c r="AE49" s="309">
        <v>2</v>
      </c>
      <c r="AF49" s="369">
        <v>8.9600000000000009</v>
      </c>
      <c r="AG49" s="375">
        <f t="shared" si="7"/>
        <v>1.0700000000000012</v>
      </c>
      <c r="AH49" s="317">
        <v>1</v>
      </c>
      <c r="AJ49" s="345">
        <v>3.41</v>
      </c>
      <c r="AK49" s="345">
        <v>4.97</v>
      </c>
      <c r="AL49" s="362">
        <f t="shared" si="9"/>
        <v>1.5599999999999996</v>
      </c>
      <c r="AM49" s="347">
        <v>2</v>
      </c>
      <c r="AN49" s="345">
        <v>4.18</v>
      </c>
      <c r="AO49" s="363">
        <f t="shared" si="10"/>
        <v>0.76999999999999957</v>
      </c>
      <c r="AP49" s="347">
        <v>3</v>
      </c>
      <c r="AQ49" s="307">
        <v>6.24</v>
      </c>
      <c r="AR49" s="343">
        <f t="shared" si="11"/>
        <v>2.83</v>
      </c>
      <c r="AS49" s="322">
        <v>1</v>
      </c>
      <c r="AT49" s="371">
        <v>2.79</v>
      </c>
      <c r="AU49" s="372">
        <f t="shared" si="12"/>
        <v>-0.62000000000000011</v>
      </c>
      <c r="AV49" s="320">
        <v>4</v>
      </c>
      <c r="AX49" s="345">
        <v>0.91</v>
      </c>
      <c r="AY49" s="393">
        <v>-0.63</v>
      </c>
      <c r="AZ49" s="343">
        <f t="shared" si="23"/>
        <v>-1.54</v>
      </c>
      <c r="BA49" s="347">
        <v>4</v>
      </c>
      <c r="BB49" s="345">
        <v>4.82</v>
      </c>
      <c r="BC49" s="363">
        <f t="shared" si="21"/>
        <v>3.91</v>
      </c>
      <c r="BD49" s="347">
        <v>1</v>
      </c>
      <c r="BE49" s="307">
        <v>-0.15</v>
      </c>
      <c r="BF49" s="343">
        <f t="shared" si="18"/>
        <v>-1.06</v>
      </c>
      <c r="BG49" s="322">
        <v>3</v>
      </c>
      <c r="BH49" s="307">
        <v>4.53</v>
      </c>
      <c r="BI49" s="343">
        <f t="shared" si="19"/>
        <v>3.62</v>
      </c>
      <c r="BJ49" s="322">
        <v>2</v>
      </c>
      <c r="BK49" s="450">
        <v>-4.1900000000000004</v>
      </c>
      <c r="BL49" s="446">
        <f t="shared" si="20"/>
        <v>-5.1000000000000005</v>
      </c>
      <c r="BM49" s="442">
        <v>5</v>
      </c>
      <c r="BO49" s="345"/>
      <c r="BP49" s="393"/>
      <c r="BQ49" s="343"/>
      <c r="BR49" s="347"/>
      <c r="BS49" s="345"/>
      <c r="BT49" s="363"/>
      <c r="BU49" s="347"/>
      <c r="BV49" s="482"/>
      <c r="BW49" s="488"/>
      <c r="BX49" s="487"/>
      <c r="BY49" s="307"/>
      <c r="BZ49" s="343"/>
      <c r="CA49" s="322"/>
      <c r="CB49" s="492"/>
      <c r="CC49" s="488"/>
      <c r="CD49" s="484"/>
      <c r="CF49" s="345"/>
      <c r="CG49" s="817"/>
      <c r="CH49" s="446"/>
      <c r="CI49" s="816"/>
      <c r="CJ49" s="345"/>
      <c r="CK49" s="363"/>
      <c r="CL49" s="347"/>
      <c r="CM49" s="92"/>
      <c r="CN49" s="807"/>
      <c r="CO49" s="806"/>
      <c r="CP49" s="307"/>
      <c r="CQ49" s="343"/>
      <c r="CR49" s="322"/>
      <c r="CT49" s="345"/>
      <c r="CU49" s="393"/>
      <c r="CV49" s="343"/>
      <c r="CW49" s="347"/>
      <c r="CX49" s="345"/>
      <c r="CY49" s="363"/>
      <c r="CZ49" s="347"/>
      <c r="DA49" s="827"/>
      <c r="DB49" s="833"/>
      <c r="DC49" s="832"/>
      <c r="DD49" s="307"/>
      <c r="DE49" s="343"/>
      <c r="DF49" s="322"/>
      <c r="DG49" s="811"/>
      <c r="DH49" s="807"/>
      <c r="DI49" s="805"/>
      <c r="DK49" s="345">
        <v>2.2000000000000002</v>
      </c>
      <c r="DL49" s="393">
        <v>4.57</v>
      </c>
      <c r="DM49" s="362">
        <f t="shared" si="13"/>
        <v>4.57</v>
      </c>
      <c r="DN49" s="347">
        <v>1</v>
      </c>
      <c r="DO49" s="345">
        <v>3.98</v>
      </c>
      <c r="DP49" s="362">
        <f t="shared" si="14"/>
        <v>3.98</v>
      </c>
      <c r="DQ49" s="347">
        <v>3</v>
      </c>
      <c r="DR49" s="563">
        <v>2.61</v>
      </c>
      <c r="DS49" s="569">
        <f t="shared" si="15"/>
        <v>2.61</v>
      </c>
      <c r="DT49" s="568">
        <v>4</v>
      </c>
      <c r="DU49" s="307">
        <v>4.46</v>
      </c>
      <c r="DV49" s="362">
        <f t="shared" si="16"/>
        <v>4.46</v>
      </c>
      <c r="DW49" s="322">
        <v>2</v>
      </c>
    </row>
    <row r="50" spans="1:127">
      <c r="A50" s="306" t="s">
        <v>496</v>
      </c>
      <c r="C50" s="390">
        <v>30.44</v>
      </c>
      <c r="D50" s="390">
        <v>39.130000000000003</v>
      </c>
      <c r="E50" s="308">
        <f t="shared" si="0"/>
        <v>8.6900000000000013</v>
      </c>
      <c r="F50" s="309">
        <v>1</v>
      </c>
      <c r="G50" s="405">
        <v>28.32</v>
      </c>
      <c r="H50" s="310">
        <f t="shared" si="17"/>
        <v>-2.120000000000001</v>
      </c>
      <c r="I50" s="349">
        <v>2</v>
      </c>
      <c r="J50" s="359"/>
      <c r="K50" s="390">
        <v>18.73</v>
      </c>
      <c r="L50" s="390">
        <v>17.079999999999998</v>
      </c>
      <c r="M50" s="346">
        <f t="shared" si="2"/>
        <v>-1.6500000000000021</v>
      </c>
      <c r="N50" s="347">
        <v>2</v>
      </c>
      <c r="O50" s="390">
        <v>19.39</v>
      </c>
      <c r="P50" s="308">
        <f t="shared" si="3"/>
        <v>0.66000000000000014</v>
      </c>
      <c r="Q50" s="347">
        <v>1</v>
      </c>
      <c r="R50" s="361">
        <v>10.29</v>
      </c>
      <c r="S50" s="313">
        <f t="shared" si="22"/>
        <v>-8.4400000000000013</v>
      </c>
      <c r="T50" s="314">
        <v>3</v>
      </c>
      <c r="V50" s="393">
        <v>14.92</v>
      </c>
      <c r="W50" s="393">
        <v>15.78</v>
      </c>
      <c r="X50" s="362">
        <f t="shared" si="5"/>
        <v>0.85999999999999943</v>
      </c>
      <c r="Y50" s="347">
        <v>3</v>
      </c>
      <c r="Z50" s="393">
        <v>15.78</v>
      </c>
      <c r="AA50" s="363">
        <f t="shared" si="8"/>
        <v>0.85999999999999943</v>
      </c>
      <c r="AB50" s="347">
        <v>4</v>
      </c>
      <c r="AC50" s="390">
        <v>15.98</v>
      </c>
      <c r="AD50" s="343">
        <f t="shared" si="6"/>
        <v>1.0600000000000005</v>
      </c>
      <c r="AE50" s="309">
        <v>2</v>
      </c>
      <c r="AF50" s="369">
        <v>16.09</v>
      </c>
      <c r="AG50" s="375">
        <f t="shared" si="7"/>
        <v>1.17</v>
      </c>
      <c r="AH50" s="317">
        <v>1</v>
      </c>
      <c r="AJ50" s="345">
        <v>3.59</v>
      </c>
      <c r="AK50" s="345">
        <v>7.97</v>
      </c>
      <c r="AL50" s="362">
        <f t="shared" si="9"/>
        <v>4.38</v>
      </c>
      <c r="AM50" s="347">
        <v>1</v>
      </c>
      <c r="AN50" s="345">
        <v>4.33</v>
      </c>
      <c r="AO50" s="363">
        <f t="shared" si="10"/>
        <v>0.74000000000000021</v>
      </c>
      <c r="AP50" s="347">
        <v>3</v>
      </c>
      <c r="AQ50" s="321">
        <v>7.35</v>
      </c>
      <c r="AR50" s="343">
        <f t="shared" si="11"/>
        <v>3.76</v>
      </c>
      <c r="AS50" s="309">
        <v>2</v>
      </c>
      <c r="AT50" s="371">
        <v>3.51</v>
      </c>
      <c r="AU50" s="372">
        <f t="shared" si="12"/>
        <v>-8.0000000000000071E-2</v>
      </c>
      <c r="AV50" s="320">
        <v>4</v>
      </c>
      <c r="AX50" s="345">
        <v>1.1100000000000001</v>
      </c>
      <c r="AY50" s="345">
        <v>6.4</v>
      </c>
      <c r="AZ50" s="343">
        <f t="shared" si="23"/>
        <v>5.29</v>
      </c>
      <c r="BA50" s="347">
        <v>3</v>
      </c>
      <c r="BB50" s="345">
        <v>9.24</v>
      </c>
      <c r="BC50" s="363">
        <f t="shared" si="21"/>
        <v>8.1300000000000008</v>
      </c>
      <c r="BD50" s="347">
        <v>2</v>
      </c>
      <c r="BE50" s="321">
        <v>3.78</v>
      </c>
      <c r="BF50" s="343">
        <f t="shared" si="18"/>
        <v>2.67</v>
      </c>
      <c r="BG50" s="309">
        <v>4</v>
      </c>
      <c r="BH50" s="321">
        <v>9.42</v>
      </c>
      <c r="BI50" s="343">
        <f t="shared" si="19"/>
        <v>8.31</v>
      </c>
      <c r="BJ50" s="309">
        <v>1</v>
      </c>
      <c r="BK50" s="443">
        <v>-2.4</v>
      </c>
      <c r="BL50" s="446">
        <f t="shared" si="20"/>
        <v>-3.51</v>
      </c>
      <c r="BM50" s="442">
        <v>5</v>
      </c>
      <c r="BO50" s="345"/>
      <c r="BP50" s="345"/>
      <c r="BQ50" s="343"/>
      <c r="BR50" s="347"/>
      <c r="BS50" s="345"/>
      <c r="BT50" s="363"/>
      <c r="BU50" s="347"/>
      <c r="BV50" s="485"/>
      <c r="BW50" s="488"/>
      <c r="BX50" s="484"/>
      <c r="BY50" s="321"/>
      <c r="BZ50" s="343"/>
      <c r="CA50" s="309"/>
      <c r="CB50" s="485"/>
      <c r="CC50" s="488"/>
      <c r="CD50" s="484"/>
      <c r="CF50" s="345"/>
      <c r="CG50" s="447"/>
      <c r="CH50" s="446"/>
      <c r="CI50" s="816"/>
      <c r="CJ50" s="345"/>
      <c r="CK50" s="363"/>
      <c r="CL50" s="347"/>
      <c r="CM50" s="53"/>
      <c r="CN50" s="807"/>
      <c r="CO50" s="805"/>
      <c r="CP50" s="321"/>
      <c r="CQ50" s="343"/>
      <c r="CR50" s="309"/>
      <c r="CT50" s="345"/>
      <c r="CU50" s="345"/>
      <c r="CV50" s="343"/>
      <c r="CW50" s="347"/>
      <c r="CX50" s="345"/>
      <c r="CY50" s="363"/>
      <c r="CZ50" s="347"/>
      <c r="DA50" s="830"/>
      <c r="DB50" s="833"/>
      <c r="DC50" s="829"/>
      <c r="DD50" s="321"/>
      <c r="DE50" s="343"/>
      <c r="DF50" s="309"/>
      <c r="DG50" s="53"/>
      <c r="DH50" s="807"/>
      <c r="DI50" s="805"/>
      <c r="DK50" s="345">
        <v>2.38</v>
      </c>
      <c r="DL50" s="345">
        <v>6.2</v>
      </c>
      <c r="DM50" s="362">
        <f t="shared" si="13"/>
        <v>6.2</v>
      </c>
      <c r="DN50" s="347">
        <v>1</v>
      </c>
      <c r="DO50" s="345">
        <v>5.49</v>
      </c>
      <c r="DP50" s="362">
        <f t="shared" si="14"/>
        <v>5.49</v>
      </c>
      <c r="DQ50" s="347">
        <v>3</v>
      </c>
      <c r="DR50" s="566">
        <v>3.24</v>
      </c>
      <c r="DS50" s="569">
        <f t="shared" si="15"/>
        <v>3.24</v>
      </c>
      <c r="DT50" s="565">
        <v>4</v>
      </c>
      <c r="DU50" s="321">
        <v>5.56</v>
      </c>
      <c r="DV50" s="362">
        <f t="shared" si="16"/>
        <v>5.56</v>
      </c>
      <c r="DW50" s="309">
        <v>2</v>
      </c>
    </row>
    <row r="51" spans="1:127">
      <c r="A51" s="306" t="s">
        <v>498</v>
      </c>
      <c r="C51" s="307">
        <v>30.89</v>
      </c>
      <c r="D51" s="307">
        <v>39.72</v>
      </c>
      <c r="E51" s="308">
        <f t="shared" si="0"/>
        <v>8.8299999999999983</v>
      </c>
      <c r="F51" s="309">
        <v>1</v>
      </c>
      <c r="G51" s="360">
        <v>29.22</v>
      </c>
      <c r="H51" s="310">
        <f t="shared" si="17"/>
        <v>-1.6700000000000017</v>
      </c>
      <c r="I51" s="349">
        <v>2</v>
      </c>
      <c r="J51" s="359"/>
      <c r="K51" s="307">
        <v>19.12</v>
      </c>
      <c r="L51" s="345">
        <v>17.16</v>
      </c>
      <c r="M51" s="346">
        <f t="shared" si="2"/>
        <v>-1.9600000000000009</v>
      </c>
      <c r="N51" s="347">
        <v>2</v>
      </c>
      <c r="O51" s="307">
        <v>17.739999999999998</v>
      </c>
      <c r="P51" s="308">
        <f t="shared" si="3"/>
        <v>-1.3800000000000026</v>
      </c>
      <c r="Q51" s="347">
        <v>1</v>
      </c>
      <c r="R51" s="361">
        <v>10.17</v>
      </c>
      <c r="S51" s="313">
        <f t="shared" si="22"/>
        <v>-8.9500000000000011</v>
      </c>
      <c r="T51" s="314">
        <v>3</v>
      </c>
      <c r="V51" s="345">
        <v>14.3</v>
      </c>
      <c r="W51" s="345">
        <v>15.12</v>
      </c>
      <c r="X51" s="362">
        <f t="shared" si="5"/>
        <v>0.81999999999999851</v>
      </c>
      <c r="Y51" s="347">
        <v>4</v>
      </c>
      <c r="Z51" s="345">
        <v>15.21</v>
      </c>
      <c r="AA51" s="363">
        <f t="shared" si="8"/>
        <v>0.91000000000000014</v>
      </c>
      <c r="AB51" s="347">
        <v>3</v>
      </c>
      <c r="AC51" s="321">
        <v>15.38</v>
      </c>
      <c r="AD51" s="343">
        <f t="shared" si="6"/>
        <v>1.08</v>
      </c>
      <c r="AE51" s="309">
        <v>2</v>
      </c>
      <c r="AF51" s="369">
        <v>15.47</v>
      </c>
      <c r="AG51" s="375">
        <f t="shared" si="7"/>
        <v>1.17</v>
      </c>
      <c r="AH51" s="317">
        <v>1</v>
      </c>
      <c r="AJ51" s="345">
        <v>3.77</v>
      </c>
      <c r="AK51" s="345">
        <v>9.1199999999999992</v>
      </c>
      <c r="AL51" s="362">
        <f t="shared" si="9"/>
        <v>5.35</v>
      </c>
      <c r="AM51" s="347">
        <v>1</v>
      </c>
      <c r="AN51" s="345">
        <v>4.74</v>
      </c>
      <c r="AO51" s="363">
        <f t="shared" si="10"/>
        <v>0.9700000000000002</v>
      </c>
      <c r="AP51" s="347">
        <v>3</v>
      </c>
      <c r="AQ51" s="307">
        <v>7.73</v>
      </c>
      <c r="AR51" s="343">
        <f t="shared" si="11"/>
        <v>3.9600000000000004</v>
      </c>
      <c r="AS51" s="309">
        <v>2</v>
      </c>
      <c r="AT51" s="371">
        <v>3.46</v>
      </c>
      <c r="AU51" s="372">
        <f t="shared" si="12"/>
        <v>-0.31000000000000005</v>
      </c>
      <c r="AV51" s="320">
        <v>4</v>
      </c>
      <c r="AX51" s="345">
        <v>1.31</v>
      </c>
      <c r="AY51" s="345">
        <v>5.37</v>
      </c>
      <c r="AZ51" s="362">
        <f t="shared" si="23"/>
        <v>4.0600000000000005</v>
      </c>
      <c r="BA51" s="347">
        <v>3</v>
      </c>
      <c r="BB51" s="345">
        <v>10.29</v>
      </c>
      <c r="BC51" s="363">
        <f t="shared" si="21"/>
        <v>8.9799999999999986</v>
      </c>
      <c r="BD51" s="347">
        <v>1</v>
      </c>
      <c r="BE51" s="307">
        <v>3.67</v>
      </c>
      <c r="BF51" s="343">
        <f t="shared" si="18"/>
        <v>2.36</v>
      </c>
      <c r="BG51" s="322">
        <v>4</v>
      </c>
      <c r="BH51" s="307">
        <v>9.17</v>
      </c>
      <c r="BI51" s="343">
        <f t="shared" si="19"/>
        <v>7.8599999999999994</v>
      </c>
      <c r="BJ51" s="322">
        <v>2</v>
      </c>
      <c r="BK51" s="440">
        <v>-3.45</v>
      </c>
      <c r="BL51" s="446">
        <f t="shared" si="20"/>
        <v>-4.76</v>
      </c>
      <c r="BM51" s="442">
        <v>5</v>
      </c>
      <c r="BO51" s="345"/>
      <c r="BP51" s="345"/>
      <c r="BQ51" s="362"/>
      <c r="BR51" s="347"/>
      <c r="BS51" s="345"/>
      <c r="BT51" s="363"/>
      <c r="BU51" s="347"/>
      <c r="BV51" s="482"/>
      <c r="BW51" s="488"/>
      <c r="BX51" s="487"/>
      <c r="BY51" s="307"/>
      <c r="BZ51" s="343"/>
      <c r="CA51" s="322"/>
      <c r="CB51" s="482"/>
      <c r="CC51" s="488"/>
      <c r="CD51" s="484"/>
      <c r="CF51" s="345"/>
      <c r="CG51" s="447"/>
      <c r="CH51" s="818"/>
      <c r="CI51" s="816"/>
      <c r="CJ51" s="345"/>
      <c r="CK51" s="363"/>
      <c r="CL51" s="347"/>
      <c r="CM51" s="92"/>
      <c r="CN51" s="807"/>
      <c r="CO51" s="806"/>
      <c r="CP51" s="307"/>
      <c r="CQ51" s="343"/>
      <c r="CR51" s="322"/>
      <c r="CT51" s="345"/>
      <c r="CU51" s="345"/>
      <c r="CV51" s="362"/>
      <c r="CW51" s="347"/>
      <c r="CX51" s="345"/>
      <c r="CY51" s="363"/>
      <c r="CZ51" s="347"/>
      <c r="DA51" s="827"/>
      <c r="DB51" s="833"/>
      <c r="DC51" s="832"/>
      <c r="DD51" s="307"/>
      <c r="DE51" s="343"/>
      <c r="DF51" s="322"/>
      <c r="DG51" s="92"/>
      <c r="DH51" s="807"/>
      <c r="DI51" s="805"/>
      <c r="DK51" s="345">
        <v>2.56</v>
      </c>
      <c r="DL51" s="345">
        <v>6.85</v>
      </c>
      <c r="DM51" s="362">
        <f t="shared" si="13"/>
        <v>6.85</v>
      </c>
      <c r="DN51" s="347">
        <v>1</v>
      </c>
      <c r="DO51" s="345">
        <v>6.1</v>
      </c>
      <c r="DP51" s="362">
        <f t="shared" si="14"/>
        <v>6.1</v>
      </c>
      <c r="DQ51" s="347">
        <v>2</v>
      </c>
      <c r="DR51" s="563">
        <v>3.27</v>
      </c>
      <c r="DS51" s="569">
        <f t="shared" si="15"/>
        <v>3.27</v>
      </c>
      <c r="DT51" s="568">
        <v>4</v>
      </c>
      <c r="DU51" s="307">
        <v>6.04</v>
      </c>
      <c r="DV51" s="362">
        <f t="shared" si="16"/>
        <v>6.04</v>
      </c>
      <c r="DW51" s="322">
        <v>3</v>
      </c>
    </row>
    <row r="52" spans="1:127">
      <c r="A52" s="306" t="s">
        <v>500</v>
      </c>
      <c r="C52" s="307">
        <v>33.340000000000003</v>
      </c>
      <c r="D52" s="307">
        <v>42.54</v>
      </c>
      <c r="E52" s="308">
        <f t="shared" si="0"/>
        <v>9.1999999999999957</v>
      </c>
      <c r="F52" s="309">
        <v>1</v>
      </c>
      <c r="G52" s="360">
        <v>32.26</v>
      </c>
      <c r="H52" s="310">
        <f t="shared" si="17"/>
        <v>-1.0800000000000054</v>
      </c>
      <c r="I52" s="349">
        <v>2</v>
      </c>
      <c r="J52" s="359"/>
      <c r="K52" s="307">
        <v>20.13</v>
      </c>
      <c r="L52" s="345">
        <v>17.21</v>
      </c>
      <c r="M52" s="346">
        <f t="shared" si="2"/>
        <v>-2.9199999999999982</v>
      </c>
      <c r="N52" s="347">
        <v>1</v>
      </c>
      <c r="O52" s="321">
        <v>16.190000000000001</v>
      </c>
      <c r="P52" s="308">
        <f t="shared" si="3"/>
        <v>-3.9399999999999977</v>
      </c>
      <c r="Q52" s="347">
        <v>2</v>
      </c>
      <c r="R52" s="361">
        <v>10.32</v>
      </c>
      <c r="S52" s="313">
        <f t="shared" si="22"/>
        <v>-9.8099999999999987</v>
      </c>
      <c r="T52" s="314">
        <v>3</v>
      </c>
      <c r="V52" s="345">
        <v>10.26</v>
      </c>
      <c r="W52" s="345">
        <v>11.08</v>
      </c>
      <c r="X52" s="362">
        <f t="shared" si="5"/>
        <v>0.82000000000000028</v>
      </c>
      <c r="Y52" s="347">
        <v>4</v>
      </c>
      <c r="Z52" s="345">
        <v>11.18</v>
      </c>
      <c r="AA52" s="363">
        <f t="shared" si="8"/>
        <v>0.91999999999999993</v>
      </c>
      <c r="AB52" s="347">
        <v>3</v>
      </c>
      <c r="AC52" s="390">
        <v>11.37</v>
      </c>
      <c r="AD52" s="343">
        <f t="shared" si="6"/>
        <v>1.1099999999999994</v>
      </c>
      <c r="AE52" s="309">
        <v>2</v>
      </c>
      <c r="AF52" s="369">
        <v>11.48</v>
      </c>
      <c r="AG52" s="375">
        <f t="shared" si="7"/>
        <v>1.2200000000000006</v>
      </c>
      <c r="AH52" s="317">
        <v>1</v>
      </c>
      <c r="AJ52" s="345">
        <v>3.94</v>
      </c>
      <c r="AK52" s="345">
        <v>8.17</v>
      </c>
      <c r="AL52" s="362">
        <f t="shared" si="9"/>
        <v>4.2300000000000004</v>
      </c>
      <c r="AM52" s="347">
        <v>2</v>
      </c>
      <c r="AN52" s="345">
        <v>4.5599999999999996</v>
      </c>
      <c r="AO52" s="363">
        <f t="shared" si="10"/>
        <v>0.61999999999999966</v>
      </c>
      <c r="AP52" s="347">
        <v>3</v>
      </c>
      <c r="AQ52" s="307">
        <v>8.23</v>
      </c>
      <c r="AR52" s="343">
        <f t="shared" si="11"/>
        <v>4.2900000000000009</v>
      </c>
      <c r="AS52" s="309">
        <v>1</v>
      </c>
      <c r="AT52" s="371">
        <v>3.71</v>
      </c>
      <c r="AU52" s="372">
        <f t="shared" si="12"/>
        <v>-0.22999999999999998</v>
      </c>
      <c r="AV52" s="358">
        <v>4</v>
      </c>
      <c r="AX52" s="345">
        <v>1.49</v>
      </c>
      <c r="AY52" s="345">
        <v>0.26</v>
      </c>
      <c r="AZ52" s="362">
        <f t="shared" si="23"/>
        <v>-1.23</v>
      </c>
      <c r="BA52" s="347">
        <v>4</v>
      </c>
      <c r="BB52" s="345">
        <v>9.59</v>
      </c>
      <c r="BC52" s="363">
        <f t="shared" si="21"/>
        <v>8.1</v>
      </c>
      <c r="BD52" s="347">
        <v>1</v>
      </c>
      <c r="BE52" s="307">
        <v>1.6</v>
      </c>
      <c r="BF52" s="343">
        <f t="shared" si="18"/>
        <v>0.1100000000000001</v>
      </c>
      <c r="BG52" s="309">
        <v>3</v>
      </c>
      <c r="BH52" s="307">
        <v>9.33</v>
      </c>
      <c r="BI52" s="343">
        <f t="shared" si="19"/>
        <v>7.84</v>
      </c>
      <c r="BJ52" s="309">
        <v>2</v>
      </c>
      <c r="BK52" s="440">
        <v>-4.76</v>
      </c>
      <c r="BL52" s="446">
        <f t="shared" si="20"/>
        <v>-6.25</v>
      </c>
      <c r="BM52" s="442">
        <v>5</v>
      </c>
      <c r="BO52" s="345"/>
      <c r="BP52" s="345"/>
      <c r="BQ52" s="362"/>
      <c r="BR52" s="347"/>
      <c r="BS52" s="345"/>
      <c r="BT52" s="363"/>
      <c r="BU52" s="347"/>
      <c r="BV52" s="482"/>
      <c r="BW52" s="488"/>
      <c r="BX52" s="484"/>
      <c r="BY52" s="307"/>
      <c r="BZ52" s="343"/>
      <c r="CA52" s="309"/>
      <c r="CB52" s="482"/>
      <c r="CC52" s="488"/>
      <c r="CD52" s="484"/>
      <c r="CF52" s="345"/>
      <c r="CG52" s="447"/>
      <c r="CH52" s="818"/>
      <c r="CI52" s="816"/>
      <c r="CJ52" s="345"/>
      <c r="CK52" s="363"/>
      <c r="CL52" s="347"/>
      <c r="CM52" s="92"/>
      <c r="CN52" s="807"/>
      <c r="CO52" s="805"/>
      <c r="CP52" s="307"/>
      <c r="CQ52" s="343"/>
      <c r="CR52" s="309"/>
      <c r="CT52" s="345"/>
      <c r="CU52" s="345"/>
      <c r="CV52" s="362"/>
      <c r="CW52" s="347"/>
      <c r="CX52" s="345"/>
      <c r="CY52" s="363"/>
      <c r="CZ52" s="347"/>
      <c r="DA52" s="827"/>
      <c r="DB52" s="833"/>
      <c r="DC52" s="829"/>
      <c r="DD52" s="307"/>
      <c r="DE52" s="343"/>
      <c r="DF52" s="309"/>
      <c r="DG52" s="92"/>
      <c r="DH52" s="807"/>
      <c r="DI52" s="805"/>
      <c r="DK52" s="345">
        <v>2.72</v>
      </c>
      <c r="DL52" s="345">
        <v>7.97</v>
      </c>
      <c r="DM52" s="362">
        <f t="shared" si="13"/>
        <v>7.97</v>
      </c>
      <c r="DN52" s="347">
        <v>1</v>
      </c>
      <c r="DO52" s="345">
        <v>7.16</v>
      </c>
      <c r="DP52" s="362">
        <f t="shared" si="14"/>
        <v>7.16</v>
      </c>
      <c r="DQ52" s="347">
        <v>2</v>
      </c>
      <c r="DR52" s="563">
        <v>3.56</v>
      </c>
      <c r="DS52" s="569">
        <f t="shared" si="15"/>
        <v>3.56</v>
      </c>
      <c r="DT52" s="565">
        <v>4</v>
      </c>
      <c r="DU52" s="307">
        <v>6.66</v>
      </c>
      <c r="DV52" s="362">
        <f t="shared" si="16"/>
        <v>6.66</v>
      </c>
      <c r="DW52" s="309">
        <v>3</v>
      </c>
    </row>
    <row r="53" spans="1:127">
      <c r="A53" s="306" t="s">
        <v>502</v>
      </c>
      <c r="C53" s="307">
        <v>36.479999999999997</v>
      </c>
      <c r="D53" s="307">
        <v>44.8</v>
      </c>
      <c r="E53" s="308">
        <f t="shared" si="0"/>
        <v>8.32</v>
      </c>
      <c r="F53" s="309">
        <v>1</v>
      </c>
      <c r="G53" s="360">
        <v>34.83</v>
      </c>
      <c r="H53" s="310">
        <f t="shared" ref="H53:H78" si="24">G53-C53</f>
        <v>-1.6499999999999986</v>
      </c>
      <c r="I53" s="349">
        <v>2</v>
      </c>
      <c r="J53" s="359"/>
      <c r="K53" s="307">
        <v>19.760000000000002</v>
      </c>
      <c r="L53" s="345">
        <v>17.190000000000001</v>
      </c>
      <c r="M53" s="346">
        <f>L53-K53</f>
        <v>-2.5700000000000003</v>
      </c>
      <c r="N53" s="347">
        <v>1</v>
      </c>
      <c r="O53" s="390">
        <v>16.89</v>
      </c>
      <c r="P53" s="308">
        <f>O53-K53</f>
        <v>-2.870000000000001</v>
      </c>
      <c r="Q53" s="347">
        <v>2</v>
      </c>
      <c r="R53" s="361">
        <v>10.28</v>
      </c>
      <c r="S53" s="313">
        <f t="shared" ref="S53:S66" si="25">R53-K53</f>
        <v>-9.4800000000000022</v>
      </c>
      <c r="T53" s="314">
        <v>3</v>
      </c>
      <c r="V53" s="345">
        <v>14.42</v>
      </c>
      <c r="W53" s="345">
        <v>15.28</v>
      </c>
      <c r="X53" s="362">
        <f t="shared" si="5"/>
        <v>0.85999999999999943</v>
      </c>
      <c r="Y53" s="347">
        <v>4</v>
      </c>
      <c r="Z53" s="345">
        <v>15.39</v>
      </c>
      <c r="AA53" s="363">
        <f t="shared" si="8"/>
        <v>0.97000000000000064</v>
      </c>
      <c r="AB53" s="347">
        <v>3</v>
      </c>
      <c r="AC53" s="390">
        <v>15.6</v>
      </c>
      <c r="AD53" s="343">
        <f t="shared" si="6"/>
        <v>1.1799999999999997</v>
      </c>
      <c r="AE53" s="309">
        <v>2</v>
      </c>
      <c r="AF53" s="369">
        <v>15.73</v>
      </c>
      <c r="AG53" s="375">
        <f t="shared" si="7"/>
        <v>1.3100000000000005</v>
      </c>
      <c r="AH53" s="317">
        <v>1</v>
      </c>
      <c r="AJ53" s="345">
        <v>4.09</v>
      </c>
      <c r="AK53" s="345">
        <v>9.33</v>
      </c>
      <c r="AL53" s="362">
        <f t="shared" si="9"/>
        <v>5.24</v>
      </c>
      <c r="AM53" s="347">
        <v>1</v>
      </c>
      <c r="AN53" s="345">
        <v>4.93</v>
      </c>
      <c r="AO53" s="363">
        <f t="shared" si="10"/>
        <v>0.83999999999999986</v>
      </c>
      <c r="AP53" s="347">
        <v>3</v>
      </c>
      <c r="AQ53" s="307">
        <v>8.5399999999999991</v>
      </c>
      <c r="AR53" s="343">
        <f t="shared" si="11"/>
        <v>4.4499999999999993</v>
      </c>
      <c r="AS53" s="309">
        <v>2</v>
      </c>
      <c r="AT53" s="371">
        <v>4.01</v>
      </c>
      <c r="AU53" s="372">
        <f t="shared" si="12"/>
        <v>-8.0000000000000071E-2</v>
      </c>
      <c r="AV53" s="320">
        <v>4</v>
      </c>
      <c r="AX53" s="345">
        <v>1.67</v>
      </c>
      <c r="AY53" s="345">
        <v>2.71</v>
      </c>
      <c r="AZ53" s="362">
        <f t="shared" si="23"/>
        <v>1.04</v>
      </c>
      <c r="BA53" s="347">
        <v>3</v>
      </c>
      <c r="BB53" s="345">
        <v>10.5</v>
      </c>
      <c r="BC53" s="363">
        <f t="shared" si="21"/>
        <v>8.83</v>
      </c>
      <c r="BD53" s="347">
        <v>2</v>
      </c>
      <c r="BE53" s="307">
        <v>2.33</v>
      </c>
      <c r="BF53" s="343">
        <f t="shared" si="18"/>
        <v>0.66000000000000014</v>
      </c>
      <c r="BG53" s="322">
        <v>4</v>
      </c>
      <c r="BH53" s="307">
        <v>11.04</v>
      </c>
      <c r="BI53" s="343">
        <f t="shared" si="19"/>
        <v>9.3699999999999992</v>
      </c>
      <c r="BJ53" s="322">
        <v>1</v>
      </c>
      <c r="BK53" s="440">
        <v>-3.58</v>
      </c>
      <c r="BL53" s="446">
        <f t="shared" ref="BL53:BL78" si="26">BK53-AX53</f>
        <v>-5.25</v>
      </c>
      <c r="BM53" s="445">
        <v>5</v>
      </c>
      <c r="BO53" s="345"/>
      <c r="BP53" s="345"/>
      <c r="BQ53" s="362"/>
      <c r="BR53" s="347"/>
      <c r="BS53" s="345"/>
      <c r="BT53" s="363"/>
      <c r="BU53" s="347"/>
      <c r="BV53" s="482"/>
      <c r="BW53" s="488"/>
      <c r="BX53" s="487"/>
      <c r="BY53" s="307"/>
      <c r="BZ53" s="343"/>
      <c r="CA53" s="322"/>
      <c r="CB53" s="482"/>
      <c r="CC53" s="488"/>
      <c r="CD53" s="487"/>
      <c r="CF53" s="345"/>
      <c r="CG53" s="447"/>
      <c r="CH53" s="818"/>
      <c r="CI53" s="816"/>
      <c r="CJ53" s="345"/>
      <c r="CK53" s="363"/>
      <c r="CL53" s="347"/>
      <c r="CM53" s="92"/>
      <c r="CN53" s="807"/>
      <c r="CO53" s="806"/>
      <c r="CP53" s="307"/>
      <c r="CQ53" s="343"/>
      <c r="CR53" s="322"/>
      <c r="CT53" s="345"/>
      <c r="CU53" s="345"/>
      <c r="CV53" s="362"/>
      <c r="CW53" s="347"/>
      <c r="CX53" s="345"/>
      <c r="CY53" s="363"/>
      <c r="CZ53" s="347"/>
      <c r="DA53" s="827"/>
      <c r="DB53" s="833"/>
      <c r="DC53" s="832"/>
      <c r="DD53" s="307"/>
      <c r="DE53" s="343"/>
      <c r="DF53" s="322"/>
      <c r="DG53" s="92"/>
      <c r="DH53" s="807"/>
      <c r="DI53" s="806"/>
      <c r="DK53" s="345">
        <v>2.87</v>
      </c>
      <c r="DL53" s="345">
        <v>7.95</v>
      </c>
      <c r="DM53" s="362">
        <f t="shared" si="13"/>
        <v>7.95</v>
      </c>
      <c r="DN53" s="347">
        <v>1</v>
      </c>
      <c r="DO53" s="345">
        <v>7.15</v>
      </c>
      <c r="DP53" s="362">
        <f t="shared" si="14"/>
        <v>7.15</v>
      </c>
      <c r="DQ53" s="347">
        <v>2</v>
      </c>
      <c r="DR53" s="563">
        <v>3.69</v>
      </c>
      <c r="DS53" s="569">
        <f t="shared" si="15"/>
        <v>3.69</v>
      </c>
      <c r="DT53" s="568">
        <v>4</v>
      </c>
      <c r="DU53" s="307">
        <v>6.92</v>
      </c>
      <c r="DV53" s="362">
        <f t="shared" si="16"/>
        <v>6.92</v>
      </c>
      <c r="DW53" s="322">
        <v>3</v>
      </c>
    </row>
    <row r="54" spans="1:127">
      <c r="A54" s="306" t="s">
        <v>505</v>
      </c>
      <c r="C54" s="307">
        <v>39.89</v>
      </c>
      <c r="D54" s="307">
        <v>49.91</v>
      </c>
      <c r="E54" s="308">
        <f t="shared" si="0"/>
        <v>10.019999999999996</v>
      </c>
      <c r="F54" s="309">
        <v>1</v>
      </c>
      <c r="G54" s="360">
        <v>38.51</v>
      </c>
      <c r="H54" s="310">
        <f t="shared" si="24"/>
        <v>-1.3800000000000026</v>
      </c>
      <c r="I54" s="349">
        <v>2</v>
      </c>
      <c r="J54" s="359"/>
      <c r="K54" s="307">
        <v>21.59</v>
      </c>
      <c r="L54" s="345">
        <v>19.21</v>
      </c>
      <c r="M54" s="346">
        <f>L54-K54</f>
        <v>-2.379999999999999</v>
      </c>
      <c r="N54" s="347">
        <v>2</v>
      </c>
      <c r="O54" s="390">
        <v>20.54</v>
      </c>
      <c r="P54" s="308">
        <f>O54-K54</f>
        <v>-1.0500000000000007</v>
      </c>
      <c r="Q54" s="309">
        <v>1</v>
      </c>
      <c r="R54" s="361">
        <v>12.28</v>
      </c>
      <c r="S54" s="313">
        <f t="shared" si="25"/>
        <v>-9.31</v>
      </c>
      <c r="T54" s="354">
        <v>3</v>
      </c>
      <c r="V54" s="345">
        <v>17.59</v>
      </c>
      <c r="W54" s="345">
        <v>18.440000000000001</v>
      </c>
      <c r="X54" s="362">
        <f t="shared" si="5"/>
        <v>0.85000000000000142</v>
      </c>
      <c r="Y54" s="347">
        <v>4</v>
      </c>
      <c r="Z54" s="345">
        <v>18.62</v>
      </c>
      <c r="AA54" s="363">
        <f t="shared" si="8"/>
        <v>1.0300000000000011</v>
      </c>
      <c r="AB54" s="347">
        <v>3</v>
      </c>
      <c r="AC54" s="390">
        <v>18.77</v>
      </c>
      <c r="AD54" s="343">
        <f t="shared" si="6"/>
        <v>1.1799999999999997</v>
      </c>
      <c r="AE54" s="309">
        <v>2</v>
      </c>
      <c r="AF54" s="369">
        <v>18.89</v>
      </c>
      <c r="AG54" s="375">
        <f t="shared" si="7"/>
        <v>1.3000000000000007</v>
      </c>
      <c r="AH54" s="317">
        <v>1</v>
      </c>
      <c r="AJ54" s="345">
        <v>4.2300000000000004</v>
      </c>
      <c r="AK54" s="345">
        <v>10.6</v>
      </c>
      <c r="AL54" s="362">
        <f t="shared" si="9"/>
        <v>6.3699999999999992</v>
      </c>
      <c r="AM54" s="347">
        <v>1</v>
      </c>
      <c r="AN54" s="345">
        <v>4.8099999999999996</v>
      </c>
      <c r="AO54" s="363">
        <f t="shared" si="10"/>
        <v>0.57999999999999918</v>
      </c>
      <c r="AP54" s="347">
        <v>3</v>
      </c>
      <c r="AQ54" s="321">
        <v>8.99</v>
      </c>
      <c r="AR54" s="343">
        <f t="shared" si="11"/>
        <v>4.76</v>
      </c>
      <c r="AS54" s="309">
        <v>2</v>
      </c>
      <c r="AT54" s="371">
        <v>4.59</v>
      </c>
      <c r="AU54" s="372">
        <f t="shared" si="12"/>
        <v>0.35999999999999943</v>
      </c>
      <c r="AV54" s="320">
        <v>4</v>
      </c>
      <c r="AX54" s="345">
        <v>1.84</v>
      </c>
      <c r="AY54" s="345">
        <v>5.15</v>
      </c>
      <c r="AZ54" s="362">
        <f t="shared" si="23"/>
        <v>3.3100000000000005</v>
      </c>
      <c r="BA54" s="347">
        <v>3</v>
      </c>
      <c r="BB54" s="345">
        <v>11.57</v>
      </c>
      <c r="BC54" s="363">
        <f t="shared" si="21"/>
        <v>9.73</v>
      </c>
      <c r="BD54" s="347">
        <v>1</v>
      </c>
      <c r="BE54" s="321">
        <v>2.89</v>
      </c>
      <c r="BF54" s="343">
        <f t="shared" si="18"/>
        <v>1.05</v>
      </c>
      <c r="BG54" s="347">
        <v>4</v>
      </c>
      <c r="BH54" s="321">
        <v>11.51</v>
      </c>
      <c r="BI54" s="343">
        <f t="shared" si="19"/>
        <v>9.67</v>
      </c>
      <c r="BJ54" s="309">
        <v>2</v>
      </c>
      <c r="BK54" s="443">
        <v>-2.4</v>
      </c>
      <c r="BL54" s="446">
        <f t="shared" si="26"/>
        <v>-4.24</v>
      </c>
      <c r="BM54" s="442">
        <v>5</v>
      </c>
      <c r="BO54" s="345"/>
      <c r="BP54" s="345"/>
      <c r="BQ54" s="362"/>
      <c r="BR54" s="347"/>
      <c r="BS54" s="345"/>
      <c r="BT54" s="363"/>
      <c r="BU54" s="347"/>
      <c r="BV54" s="485"/>
      <c r="BW54" s="488"/>
      <c r="BX54" s="493"/>
      <c r="BY54" s="321"/>
      <c r="BZ54" s="343"/>
      <c r="CA54" s="309"/>
      <c r="CB54" s="485"/>
      <c r="CC54" s="488"/>
      <c r="CD54" s="484"/>
      <c r="CF54" s="345"/>
      <c r="CG54" s="447"/>
      <c r="CH54" s="818"/>
      <c r="CI54" s="816"/>
      <c r="CJ54" s="345"/>
      <c r="CK54" s="363"/>
      <c r="CL54" s="347"/>
      <c r="CM54" s="53"/>
      <c r="CN54" s="807"/>
      <c r="CO54" s="812"/>
      <c r="CP54" s="321"/>
      <c r="CQ54" s="343"/>
      <c r="CR54" s="309"/>
      <c r="CT54" s="345"/>
      <c r="CU54" s="345"/>
      <c r="CV54" s="362"/>
      <c r="CW54" s="347"/>
      <c r="CX54" s="345"/>
      <c r="CY54" s="363"/>
      <c r="CZ54" s="347"/>
      <c r="DA54" s="830"/>
      <c r="DB54" s="833"/>
      <c r="DC54" s="838"/>
      <c r="DD54" s="321"/>
      <c r="DE54" s="343"/>
      <c r="DF54" s="309"/>
      <c r="DG54" s="53"/>
      <c r="DH54" s="807"/>
      <c r="DI54" s="805"/>
      <c r="DK54" s="345">
        <v>3.01</v>
      </c>
      <c r="DL54" s="345">
        <v>8.5299999999999994</v>
      </c>
      <c r="DM54" s="362">
        <f t="shared" si="13"/>
        <v>8.5299999999999994</v>
      </c>
      <c r="DN54" s="347">
        <v>1</v>
      </c>
      <c r="DO54" s="345">
        <v>7.82</v>
      </c>
      <c r="DP54" s="362">
        <f t="shared" si="14"/>
        <v>7.82</v>
      </c>
      <c r="DQ54" s="347">
        <v>2</v>
      </c>
      <c r="DR54" s="566">
        <v>4.22</v>
      </c>
      <c r="DS54" s="569">
        <f t="shared" si="15"/>
        <v>4.22</v>
      </c>
      <c r="DT54" s="574">
        <v>4</v>
      </c>
      <c r="DU54" s="321">
        <v>7.32</v>
      </c>
      <c r="DV54" s="362">
        <f t="shared" si="16"/>
        <v>7.32</v>
      </c>
      <c r="DW54" s="309">
        <v>3</v>
      </c>
    </row>
    <row r="55" spans="1:127">
      <c r="A55" s="306" t="s">
        <v>506</v>
      </c>
      <c r="C55" s="307">
        <v>38.18</v>
      </c>
      <c r="D55" s="307">
        <v>48.77</v>
      </c>
      <c r="E55" s="308">
        <f t="shared" si="0"/>
        <v>10.590000000000003</v>
      </c>
      <c r="F55" s="309">
        <v>1</v>
      </c>
      <c r="G55" s="360">
        <v>37.659999999999997</v>
      </c>
      <c r="H55" s="310">
        <f t="shared" si="24"/>
        <v>-0.52000000000000313</v>
      </c>
      <c r="I55" s="349">
        <v>2</v>
      </c>
      <c r="K55" s="307">
        <v>20.09</v>
      </c>
      <c r="L55" s="345">
        <v>17.73</v>
      </c>
      <c r="M55" s="346">
        <f>L55-K55</f>
        <v>-2.3599999999999994</v>
      </c>
      <c r="N55" s="347">
        <v>2</v>
      </c>
      <c r="O55" s="390">
        <v>18.13</v>
      </c>
      <c r="P55" s="308">
        <f>O55-K55</f>
        <v>-1.9600000000000009</v>
      </c>
      <c r="Q55" s="368">
        <v>1</v>
      </c>
      <c r="R55" s="361">
        <v>10.66</v>
      </c>
      <c r="S55" s="313">
        <f t="shared" si="25"/>
        <v>-9.43</v>
      </c>
      <c r="T55" s="314">
        <v>3</v>
      </c>
      <c r="V55" s="345">
        <v>19.8</v>
      </c>
      <c r="W55" s="345">
        <v>20.66</v>
      </c>
      <c r="X55" s="362">
        <f t="shared" si="5"/>
        <v>0.85999999999999943</v>
      </c>
      <c r="Y55" s="347">
        <v>4</v>
      </c>
      <c r="Z55" s="345">
        <v>20.91</v>
      </c>
      <c r="AA55" s="363">
        <f t="shared" si="8"/>
        <v>1.1099999999999994</v>
      </c>
      <c r="AB55" s="347">
        <v>3</v>
      </c>
      <c r="AC55" s="390">
        <v>20.99</v>
      </c>
      <c r="AD55" s="343">
        <f t="shared" si="6"/>
        <v>1.1899999999999977</v>
      </c>
      <c r="AE55" s="309">
        <v>2</v>
      </c>
      <c r="AF55" s="369">
        <v>21.16</v>
      </c>
      <c r="AG55" s="375">
        <f t="shared" si="7"/>
        <v>1.3599999999999994</v>
      </c>
      <c r="AH55" s="317">
        <v>1</v>
      </c>
      <c r="AJ55" s="345">
        <v>4.3600000000000003</v>
      </c>
      <c r="AK55" s="345">
        <v>10.83</v>
      </c>
      <c r="AL55" s="362">
        <f t="shared" si="9"/>
        <v>6.47</v>
      </c>
      <c r="AM55" s="347">
        <v>1</v>
      </c>
      <c r="AN55" s="345">
        <v>5.22</v>
      </c>
      <c r="AO55" s="363">
        <f t="shared" si="10"/>
        <v>0.85999999999999943</v>
      </c>
      <c r="AP55" s="347">
        <v>3</v>
      </c>
      <c r="AQ55" s="307">
        <v>9.17</v>
      </c>
      <c r="AR55" s="343">
        <f t="shared" si="11"/>
        <v>4.8099999999999996</v>
      </c>
      <c r="AS55" s="309">
        <v>2</v>
      </c>
      <c r="AT55" s="371">
        <v>4.7300000000000004</v>
      </c>
      <c r="AU55" s="372">
        <f t="shared" si="12"/>
        <v>0.37000000000000011</v>
      </c>
      <c r="AV55" s="320">
        <v>4</v>
      </c>
      <c r="AX55" s="345">
        <v>1.99</v>
      </c>
      <c r="AY55" s="345">
        <v>7.46</v>
      </c>
      <c r="AZ55" s="362">
        <f t="shared" si="23"/>
        <v>5.47</v>
      </c>
      <c r="BA55" s="347">
        <v>3</v>
      </c>
      <c r="BB55" s="345">
        <v>13.42</v>
      </c>
      <c r="BC55" s="363">
        <f t="shared" si="21"/>
        <v>11.43</v>
      </c>
      <c r="BD55" s="347">
        <v>1</v>
      </c>
      <c r="BE55" s="307">
        <v>5.78</v>
      </c>
      <c r="BF55" s="343">
        <f t="shared" si="18"/>
        <v>3.79</v>
      </c>
      <c r="BG55" s="347">
        <v>4</v>
      </c>
      <c r="BH55" s="307">
        <v>12.84</v>
      </c>
      <c r="BI55" s="343">
        <f t="shared" si="19"/>
        <v>10.85</v>
      </c>
      <c r="BJ55" s="309">
        <v>2</v>
      </c>
      <c r="BK55" s="440">
        <v>-2.77</v>
      </c>
      <c r="BL55" s="446">
        <f t="shared" si="26"/>
        <v>-4.76</v>
      </c>
      <c r="BM55" s="442">
        <v>5</v>
      </c>
      <c r="BO55" s="345"/>
      <c r="BP55" s="345"/>
      <c r="BQ55" s="362"/>
      <c r="BR55" s="347"/>
      <c r="BS55" s="345"/>
      <c r="BT55" s="363"/>
      <c r="BU55" s="347"/>
      <c r="BV55" s="482"/>
      <c r="BW55" s="488"/>
      <c r="BX55" s="493"/>
      <c r="BY55" s="307"/>
      <c r="BZ55" s="343"/>
      <c r="CA55" s="309"/>
      <c r="CB55" s="482"/>
      <c r="CC55" s="488"/>
      <c r="CD55" s="484"/>
      <c r="CF55" s="345"/>
      <c r="CG55" s="447"/>
      <c r="CH55" s="818"/>
      <c r="CI55" s="816"/>
      <c r="CJ55" s="345"/>
      <c r="CK55" s="363"/>
      <c r="CL55" s="347"/>
      <c r="CM55" s="92"/>
      <c r="CN55" s="807"/>
      <c r="CO55" s="812"/>
      <c r="CP55" s="307"/>
      <c r="CQ55" s="343"/>
      <c r="CR55" s="309"/>
      <c r="CT55" s="345"/>
      <c r="CU55" s="345"/>
      <c r="CV55" s="362"/>
      <c r="CW55" s="347"/>
      <c r="CX55" s="345"/>
      <c r="CY55" s="363"/>
      <c r="CZ55" s="347"/>
      <c r="DA55" s="827"/>
      <c r="DB55" s="833"/>
      <c r="DC55" s="838"/>
      <c r="DD55" s="307"/>
      <c r="DE55" s="343"/>
      <c r="DF55" s="309"/>
      <c r="DG55" s="92"/>
      <c r="DH55" s="807"/>
      <c r="DI55" s="805"/>
      <c r="DK55" s="345">
        <v>3.13</v>
      </c>
      <c r="DL55" s="345">
        <v>8.58</v>
      </c>
      <c r="DM55" s="362">
        <f t="shared" si="13"/>
        <v>8.58</v>
      </c>
      <c r="DN55" s="347">
        <v>1</v>
      </c>
      <c r="DO55" s="345">
        <v>8.09</v>
      </c>
      <c r="DP55" s="362">
        <f t="shared" si="14"/>
        <v>8.09</v>
      </c>
      <c r="DQ55" s="347">
        <v>2</v>
      </c>
      <c r="DR55" s="563">
        <v>4.25</v>
      </c>
      <c r="DS55" s="569">
        <f t="shared" si="15"/>
        <v>4.25</v>
      </c>
      <c r="DT55" s="574">
        <v>4</v>
      </c>
      <c r="DU55" s="307">
        <v>7.55</v>
      </c>
      <c r="DV55" s="362">
        <f t="shared" si="16"/>
        <v>7.55</v>
      </c>
      <c r="DW55" s="309">
        <v>3</v>
      </c>
    </row>
    <row r="56" spans="1:127">
      <c r="A56" s="306" t="s">
        <v>528</v>
      </c>
      <c r="C56" s="390">
        <v>38.86</v>
      </c>
      <c r="D56" s="307">
        <v>48.67</v>
      </c>
      <c r="E56" s="308">
        <f t="shared" si="0"/>
        <v>9.8100000000000023</v>
      </c>
      <c r="F56" s="309">
        <v>1</v>
      </c>
      <c r="G56" s="360">
        <v>39.32</v>
      </c>
      <c r="H56" s="310">
        <f t="shared" si="24"/>
        <v>0.46000000000000085</v>
      </c>
      <c r="I56" s="349">
        <v>2</v>
      </c>
      <c r="K56" s="390">
        <v>22.39</v>
      </c>
      <c r="L56" s="345">
        <v>20.34</v>
      </c>
      <c r="M56" s="346">
        <f t="shared" ref="M56:M67" si="27">L56-K56</f>
        <v>-2.0500000000000007</v>
      </c>
      <c r="N56" s="347">
        <v>2</v>
      </c>
      <c r="O56" s="390">
        <v>22.74</v>
      </c>
      <c r="P56" s="308">
        <f t="shared" ref="P56:P67" si="28">O56-K56</f>
        <v>0.34999999999999787</v>
      </c>
      <c r="Q56" s="368">
        <v>1</v>
      </c>
      <c r="R56" s="361">
        <v>12.9</v>
      </c>
      <c r="S56" s="313">
        <f t="shared" si="25"/>
        <v>-9.49</v>
      </c>
      <c r="T56" s="314">
        <v>3</v>
      </c>
      <c r="V56" s="393">
        <v>24.15</v>
      </c>
      <c r="W56" s="345">
        <v>25.08</v>
      </c>
      <c r="X56" s="362">
        <f t="shared" si="5"/>
        <v>0.92999999999999972</v>
      </c>
      <c r="Y56" s="347">
        <v>4</v>
      </c>
      <c r="Z56" s="345">
        <v>25.34</v>
      </c>
      <c r="AA56" s="363">
        <f t="shared" si="8"/>
        <v>1.1900000000000013</v>
      </c>
      <c r="AB56" s="347">
        <v>3</v>
      </c>
      <c r="AC56" s="390">
        <v>25.36</v>
      </c>
      <c r="AD56" s="343">
        <f t="shared" si="6"/>
        <v>1.2100000000000009</v>
      </c>
      <c r="AE56" s="309">
        <v>2</v>
      </c>
      <c r="AF56" s="369">
        <v>25.54</v>
      </c>
      <c r="AG56" s="375">
        <f t="shared" si="7"/>
        <v>1.3900000000000006</v>
      </c>
      <c r="AH56" s="317">
        <v>1</v>
      </c>
      <c r="AJ56" s="345">
        <v>4.5</v>
      </c>
      <c r="AK56" s="345">
        <v>12.33</v>
      </c>
      <c r="AL56" s="362">
        <f t="shared" si="9"/>
        <v>7.83</v>
      </c>
      <c r="AM56" s="347">
        <v>1</v>
      </c>
      <c r="AN56" s="345">
        <v>5.63</v>
      </c>
      <c r="AO56" s="363">
        <f t="shared" si="10"/>
        <v>1.1299999999999999</v>
      </c>
      <c r="AP56" s="347">
        <v>3</v>
      </c>
      <c r="AQ56" s="307">
        <v>9.5500000000000007</v>
      </c>
      <c r="AR56" s="343">
        <f t="shared" si="11"/>
        <v>5.0500000000000007</v>
      </c>
      <c r="AS56" s="309">
        <v>2</v>
      </c>
      <c r="AT56" s="371">
        <v>5.4</v>
      </c>
      <c r="AU56" s="372">
        <f t="shared" si="12"/>
        <v>0.90000000000000036</v>
      </c>
      <c r="AV56" s="320">
        <v>4</v>
      </c>
      <c r="AX56" s="345">
        <v>2.16</v>
      </c>
      <c r="AY56" s="345">
        <v>9.16</v>
      </c>
      <c r="AZ56" s="362">
        <f t="shared" si="23"/>
        <v>7</v>
      </c>
      <c r="BA56" s="347">
        <v>3</v>
      </c>
      <c r="BB56" s="345">
        <v>16.02</v>
      </c>
      <c r="BC56" s="363">
        <f t="shared" si="21"/>
        <v>13.86</v>
      </c>
      <c r="BD56" s="347">
        <v>1</v>
      </c>
      <c r="BE56" s="307">
        <v>8.0500000000000007</v>
      </c>
      <c r="BF56" s="343">
        <f t="shared" si="18"/>
        <v>5.8900000000000006</v>
      </c>
      <c r="BG56" s="347">
        <v>4</v>
      </c>
      <c r="BH56" s="307">
        <v>14.66</v>
      </c>
      <c r="BI56" s="343">
        <f t="shared" si="19"/>
        <v>12.5</v>
      </c>
      <c r="BJ56" s="347">
        <v>2</v>
      </c>
      <c r="BK56" s="440">
        <v>-1.45</v>
      </c>
      <c r="BL56" s="446">
        <f t="shared" si="26"/>
        <v>-3.6100000000000003</v>
      </c>
      <c r="BM56" s="442">
        <v>5</v>
      </c>
      <c r="BO56" s="345">
        <v>1.37</v>
      </c>
      <c r="BP56" s="345">
        <v>0.55000000000000004</v>
      </c>
      <c r="BQ56" s="362">
        <f t="shared" ref="BQ56:BQ78" si="29">BP56-BO56</f>
        <v>-0.82000000000000006</v>
      </c>
      <c r="BR56" s="347">
        <v>5</v>
      </c>
      <c r="BS56" s="345">
        <v>0.6</v>
      </c>
      <c r="BT56" s="362">
        <f t="shared" ref="BT56:BT78" si="30">BS56-BO56</f>
        <v>-0.77000000000000013</v>
      </c>
      <c r="BU56" s="347">
        <v>4</v>
      </c>
      <c r="BV56" s="482">
        <v>1.68</v>
      </c>
      <c r="BW56" s="488">
        <f t="shared" ref="BW56:BW78" si="31">BV56-BO56</f>
        <v>0.30999999999999983</v>
      </c>
      <c r="BX56" s="493">
        <v>1</v>
      </c>
      <c r="BY56" s="307">
        <v>1.06</v>
      </c>
      <c r="BZ56" s="343">
        <f t="shared" ref="BZ56:BZ78" si="32">BY56-BO56</f>
        <v>-0.31000000000000005</v>
      </c>
      <c r="CA56" s="347">
        <v>2</v>
      </c>
      <c r="CB56" s="482">
        <v>0.82</v>
      </c>
      <c r="CC56" s="488">
        <f t="shared" ref="CC56:CC78" si="33">CB56-BO56</f>
        <v>-0.55000000000000016</v>
      </c>
      <c r="CD56" s="484">
        <v>3</v>
      </c>
      <c r="CF56" s="345"/>
      <c r="CG56" s="447"/>
      <c r="CH56" s="818"/>
      <c r="CI56" s="816"/>
      <c r="CJ56" s="345"/>
      <c r="CK56" s="362"/>
      <c r="CL56" s="347"/>
      <c r="CM56" s="92"/>
      <c r="CN56" s="807"/>
      <c r="CO56" s="812"/>
      <c r="CP56" s="307"/>
      <c r="CQ56" s="343"/>
      <c r="CR56" s="347"/>
      <c r="CT56" s="345"/>
      <c r="CU56" s="345"/>
      <c r="CV56" s="362"/>
      <c r="CW56" s="347"/>
      <c r="CX56" s="345"/>
      <c r="CY56" s="362"/>
      <c r="CZ56" s="347"/>
      <c r="DA56" s="827"/>
      <c r="DB56" s="833"/>
      <c r="DC56" s="838"/>
      <c r="DD56" s="307"/>
      <c r="DE56" s="343"/>
      <c r="DF56" s="347"/>
      <c r="DG56" s="92"/>
      <c r="DH56" s="807"/>
      <c r="DI56" s="805"/>
      <c r="DK56" s="345">
        <v>3.26</v>
      </c>
      <c r="DL56" s="345">
        <v>9.56</v>
      </c>
      <c r="DM56" s="362">
        <f t="shared" si="13"/>
        <v>9.56</v>
      </c>
      <c r="DN56" s="347">
        <v>1</v>
      </c>
      <c r="DO56" s="345">
        <v>8.8699999999999992</v>
      </c>
      <c r="DP56" s="362">
        <f t="shared" si="14"/>
        <v>8.8699999999999992</v>
      </c>
      <c r="DQ56" s="347">
        <v>2</v>
      </c>
      <c r="DR56" s="563">
        <v>4.9400000000000004</v>
      </c>
      <c r="DS56" s="569">
        <f t="shared" si="15"/>
        <v>4.9400000000000004</v>
      </c>
      <c r="DT56" s="574">
        <v>4</v>
      </c>
      <c r="DU56" s="307">
        <v>6.75</v>
      </c>
      <c r="DV56" s="362">
        <f t="shared" si="16"/>
        <v>6.75</v>
      </c>
      <c r="DW56" s="347">
        <v>3</v>
      </c>
    </row>
    <row r="57" spans="1:127">
      <c r="A57" s="306" t="s">
        <v>533</v>
      </c>
      <c r="C57" s="307">
        <v>40.03</v>
      </c>
      <c r="D57" s="464">
        <v>51.39</v>
      </c>
      <c r="E57" s="308">
        <f t="shared" si="0"/>
        <v>11.36</v>
      </c>
      <c r="F57" s="309">
        <v>1</v>
      </c>
      <c r="G57" s="360">
        <v>41.2</v>
      </c>
      <c r="H57" s="310">
        <f t="shared" si="24"/>
        <v>1.1700000000000017</v>
      </c>
      <c r="I57" s="349">
        <v>2</v>
      </c>
      <c r="K57" s="390">
        <v>22.87</v>
      </c>
      <c r="L57" s="393">
        <v>20.47</v>
      </c>
      <c r="M57" s="346">
        <f t="shared" si="27"/>
        <v>-2.4000000000000021</v>
      </c>
      <c r="N57" s="347">
        <v>2</v>
      </c>
      <c r="O57" s="390">
        <v>21.87</v>
      </c>
      <c r="P57" s="308">
        <f t="shared" si="28"/>
        <v>-1</v>
      </c>
      <c r="Q57" s="368">
        <v>1</v>
      </c>
      <c r="R57" s="395">
        <v>13.13</v>
      </c>
      <c r="S57" s="313">
        <f t="shared" si="25"/>
        <v>-9.74</v>
      </c>
      <c r="T57" s="314">
        <v>3</v>
      </c>
      <c r="V57" s="393">
        <v>20.329999999999998</v>
      </c>
      <c r="W57" s="393">
        <v>21.19</v>
      </c>
      <c r="X57" s="362">
        <f t="shared" si="5"/>
        <v>0.86000000000000298</v>
      </c>
      <c r="Y57" s="347">
        <v>4</v>
      </c>
      <c r="Z57" s="393">
        <v>21.55</v>
      </c>
      <c r="AA57" s="363">
        <f t="shared" si="8"/>
        <v>1.2200000000000024</v>
      </c>
      <c r="AB57" s="347">
        <v>3</v>
      </c>
      <c r="AC57" s="390">
        <v>21.61</v>
      </c>
      <c r="AD57" s="343">
        <f t="shared" si="6"/>
        <v>1.2800000000000011</v>
      </c>
      <c r="AE57" s="309">
        <v>2</v>
      </c>
      <c r="AF57" s="369">
        <v>21.67</v>
      </c>
      <c r="AG57" s="375">
        <f t="shared" si="7"/>
        <v>1.3400000000000034</v>
      </c>
      <c r="AH57" s="317">
        <v>1</v>
      </c>
      <c r="AJ57" s="345">
        <v>4.63</v>
      </c>
      <c r="AK57" s="345">
        <v>12.83</v>
      </c>
      <c r="AL57" s="362">
        <f t="shared" si="9"/>
        <v>8.1999999999999993</v>
      </c>
      <c r="AM57" s="347">
        <v>1</v>
      </c>
      <c r="AN57" s="345">
        <v>6.36</v>
      </c>
      <c r="AO57" s="363">
        <f t="shared" si="10"/>
        <v>1.7300000000000004</v>
      </c>
      <c r="AP57" s="347">
        <v>3</v>
      </c>
      <c r="AQ57" s="307">
        <v>10.34</v>
      </c>
      <c r="AR57" s="343">
        <f t="shared" si="11"/>
        <v>5.71</v>
      </c>
      <c r="AS57" s="309">
        <v>2</v>
      </c>
      <c r="AT57" s="371">
        <v>5.95</v>
      </c>
      <c r="AU57" s="372">
        <f t="shared" si="12"/>
        <v>1.3200000000000003</v>
      </c>
      <c r="AV57" s="320">
        <v>4</v>
      </c>
      <c r="AX57" s="345">
        <v>2.3199999999999998</v>
      </c>
      <c r="AY57" s="345">
        <v>7.29</v>
      </c>
      <c r="AZ57" s="362">
        <f t="shared" si="23"/>
        <v>4.9700000000000006</v>
      </c>
      <c r="BA57" s="347">
        <v>3</v>
      </c>
      <c r="BB57" s="345">
        <v>15.52</v>
      </c>
      <c r="BC57" s="363">
        <f t="shared" si="21"/>
        <v>13.2</v>
      </c>
      <c r="BD57" s="347">
        <v>1</v>
      </c>
      <c r="BE57" s="307">
        <v>6.38</v>
      </c>
      <c r="BF57" s="343">
        <f t="shared" si="18"/>
        <v>4.0600000000000005</v>
      </c>
      <c r="BG57" s="347">
        <v>4</v>
      </c>
      <c r="BH57" s="307">
        <v>14.58</v>
      </c>
      <c r="BI57" s="343">
        <f t="shared" si="19"/>
        <v>12.26</v>
      </c>
      <c r="BJ57" s="347">
        <v>2</v>
      </c>
      <c r="BK57" s="440">
        <v>-3.19</v>
      </c>
      <c r="BL57" s="446">
        <f t="shared" si="26"/>
        <v>-5.51</v>
      </c>
      <c r="BM57" s="442">
        <v>5</v>
      </c>
      <c r="BO57" s="345">
        <v>-2.99</v>
      </c>
      <c r="BP57" s="345">
        <v>-5.27</v>
      </c>
      <c r="BQ57" s="362">
        <f t="shared" si="29"/>
        <v>-2.2799999999999994</v>
      </c>
      <c r="BR57" s="347">
        <v>5</v>
      </c>
      <c r="BS57" s="345">
        <v>-4.3499999999999996</v>
      </c>
      <c r="BT57" s="362">
        <f t="shared" si="30"/>
        <v>-1.3599999999999994</v>
      </c>
      <c r="BU57" s="347">
        <v>4</v>
      </c>
      <c r="BV57" s="482">
        <v>-3.27</v>
      </c>
      <c r="BW57" s="488">
        <f t="shared" si="31"/>
        <v>-0.2799999999999998</v>
      </c>
      <c r="BX57" s="493">
        <v>1</v>
      </c>
      <c r="BY57" s="307">
        <v>-3.42</v>
      </c>
      <c r="BZ57" s="343">
        <f t="shared" si="32"/>
        <v>-0.42999999999999972</v>
      </c>
      <c r="CA57" s="347">
        <v>2</v>
      </c>
      <c r="CB57" s="482">
        <v>-3.75</v>
      </c>
      <c r="CC57" s="488">
        <f t="shared" si="33"/>
        <v>-0.75999999999999979</v>
      </c>
      <c r="CD57" s="484">
        <v>3</v>
      </c>
      <c r="CF57" s="345"/>
      <c r="CG57" s="447"/>
      <c r="CH57" s="818"/>
      <c r="CI57" s="816"/>
      <c r="CJ57" s="345"/>
      <c r="CK57" s="362"/>
      <c r="CL57" s="347"/>
      <c r="CM57" s="92"/>
      <c r="CN57" s="807"/>
      <c r="CO57" s="812"/>
      <c r="CP57" s="307"/>
      <c r="CQ57" s="343"/>
      <c r="CR57" s="347"/>
      <c r="CT57" s="345"/>
      <c r="CU57" s="345"/>
      <c r="CV57" s="362"/>
      <c r="CW57" s="347"/>
      <c r="CX57" s="345"/>
      <c r="CY57" s="362"/>
      <c r="CZ57" s="347"/>
      <c r="DA57" s="827"/>
      <c r="DB57" s="833"/>
      <c r="DC57" s="838"/>
      <c r="DD57" s="307"/>
      <c r="DE57" s="343"/>
      <c r="DF57" s="347"/>
      <c r="DG57" s="92"/>
      <c r="DH57" s="807"/>
      <c r="DI57" s="805"/>
      <c r="DK57" s="345">
        <v>3.38</v>
      </c>
      <c r="DL57" s="345">
        <v>10.14</v>
      </c>
      <c r="DM57" s="362">
        <f t="shared" si="13"/>
        <v>10.14</v>
      </c>
      <c r="DN57" s="347">
        <v>1</v>
      </c>
      <c r="DO57" s="345">
        <v>9.92</v>
      </c>
      <c r="DP57" s="362">
        <f t="shared" si="14"/>
        <v>9.92</v>
      </c>
      <c r="DQ57" s="347">
        <v>2</v>
      </c>
      <c r="DR57" s="563">
        <v>5.19</v>
      </c>
      <c r="DS57" s="569">
        <f t="shared" si="15"/>
        <v>5.19</v>
      </c>
      <c r="DT57" s="574">
        <v>4</v>
      </c>
      <c r="DU57" s="307">
        <v>8.73</v>
      </c>
      <c r="DV57" s="362">
        <f t="shared" si="16"/>
        <v>8.73</v>
      </c>
      <c r="DW57" s="347">
        <v>3</v>
      </c>
    </row>
    <row r="58" spans="1:127">
      <c r="A58" s="306" t="s">
        <v>539</v>
      </c>
      <c r="C58" s="307">
        <v>28.69</v>
      </c>
      <c r="D58" s="307">
        <v>39.520000000000003</v>
      </c>
      <c r="E58" s="308">
        <f t="shared" si="0"/>
        <v>10.830000000000002</v>
      </c>
      <c r="F58" s="309">
        <v>1</v>
      </c>
      <c r="G58" s="360">
        <v>30.11</v>
      </c>
      <c r="H58" s="310">
        <f t="shared" si="24"/>
        <v>1.4199999999999982</v>
      </c>
      <c r="I58" s="349">
        <v>2</v>
      </c>
      <c r="K58" s="390">
        <v>21.94</v>
      </c>
      <c r="L58" s="390">
        <v>18.809999999999999</v>
      </c>
      <c r="M58" s="308">
        <f t="shared" si="27"/>
        <v>-3.1300000000000026</v>
      </c>
      <c r="N58" s="309">
        <v>1</v>
      </c>
      <c r="O58" s="390">
        <v>18.190000000000001</v>
      </c>
      <c r="P58" s="308">
        <f t="shared" si="28"/>
        <v>-3.75</v>
      </c>
      <c r="Q58" s="368">
        <v>2</v>
      </c>
      <c r="R58" s="401">
        <v>12.26</v>
      </c>
      <c r="S58" s="313">
        <f t="shared" si="25"/>
        <v>-9.6800000000000015</v>
      </c>
      <c r="T58" s="314">
        <v>3</v>
      </c>
      <c r="U58" s="402"/>
      <c r="V58" s="390">
        <v>9.09</v>
      </c>
      <c r="W58" s="390">
        <v>10</v>
      </c>
      <c r="X58" s="403">
        <f t="shared" si="5"/>
        <v>0.91000000000000014</v>
      </c>
      <c r="Y58" s="309">
        <v>4</v>
      </c>
      <c r="Z58" s="390">
        <v>10.220000000000001</v>
      </c>
      <c r="AA58" s="343">
        <f t="shared" si="8"/>
        <v>1.1300000000000008</v>
      </c>
      <c r="AB58" s="309">
        <v>3</v>
      </c>
      <c r="AC58" s="390">
        <v>10.45</v>
      </c>
      <c r="AD58" s="343">
        <f t="shared" si="6"/>
        <v>1.3599999999999994</v>
      </c>
      <c r="AE58" s="309">
        <v>1</v>
      </c>
      <c r="AF58" s="315">
        <v>10.39</v>
      </c>
      <c r="AG58" s="370">
        <f t="shared" si="7"/>
        <v>1.3000000000000007</v>
      </c>
      <c r="AH58" s="317">
        <v>2</v>
      </c>
      <c r="AI58" s="402"/>
      <c r="AJ58" s="307">
        <v>4.75</v>
      </c>
      <c r="AK58" s="307">
        <v>10.37</v>
      </c>
      <c r="AL58" s="403">
        <f t="shared" si="9"/>
        <v>5.6199999999999992</v>
      </c>
      <c r="AM58" s="309">
        <v>2</v>
      </c>
      <c r="AN58" s="307">
        <v>6.04</v>
      </c>
      <c r="AO58" s="343">
        <f t="shared" si="10"/>
        <v>1.29</v>
      </c>
      <c r="AP58" s="347">
        <v>4</v>
      </c>
      <c r="AQ58" s="307">
        <v>10.52</v>
      </c>
      <c r="AR58" s="343">
        <f t="shared" si="11"/>
        <v>5.77</v>
      </c>
      <c r="AS58" s="309">
        <v>1</v>
      </c>
      <c r="AT58" s="318">
        <v>6.28</v>
      </c>
      <c r="AU58" s="372">
        <f t="shared" si="12"/>
        <v>1.5300000000000002</v>
      </c>
      <c r="AV58" s="320">
        <v>3</v>
      </c>
      <c r="AX58" s="307">
        <v>2.4500000000000002</v>
      </c>
      <c r="AY58" s="307">
        <v>-7.8</v>
      </c>
      <c r="AZ58" s="403">
        <f t="shared" si="23"/>
        <v>-10.25</v>
      </c>
      <c r="BA58" s="309">
        <v>3</v>
      </c>
      <c r="BB58" s="307">
        <v>9.66</v>
      </c>
      <c r="BC58" s="343">
        <f t="shared" si="21"/>
        <v>7.21</v>
      </c>
      <c r="BD58" s="309">
        <v>1</v>
      </c>
      <c r="BE58" s="307">
        <v>-0.69</v>
      </c>
      <c r="BF58" s="343">
        <f t="shared" si="18"/>
        <v>-3.14</v>
      </c>
      <c r="BG58" s="309">
        <v>4</v>
      </c>
      <c r="BH58" s="307">
        <v>4.79</v>
      </c>
      <c r="BI58" s="343">
        <f t="shared" si="19"/>
        <v>2.34</v>
      </c>
      <c r="BJ58" s="347">
        <v>2</v>
      </c>
      <c r="BK58" s="440">
        <v>-8.23</v>
      </c>
      <c r="BL58" s="446">
        <f t="shared" si="26"/>
        <v>-10.68</v>
      </c>
      <c r="BM58" s="442">
        <v>5</v>
      </c>
      <c r="BO58" s="307">
        <v>-10.210000000000001</v>
      </c>
      <c r="BP58" s="307">
        <v>-10.91</v>
      </c>
      <c r="BQ58" s="362">
        <f t="shared" si="29"/>
        <v>-0.69999999999999929</v>
      </c>
      <c r="BR58" s="309">
        <v>5</v>
      </c>
      <c r="BS58" s="307">
        <v>-10.71</v>
      </c>
      <c r="BT58" s="362">
        <f t="shared" si="30"/>
        <v>-0.5</v>
      </c>
      <c r="BU58" s="309">
        <v>1</v>
      </c>
      <c r="BV58" s="482">
        <v>-10.31</v>
      </c>
      <c r="BW58" s="488">
        <f t="shared" si="31"/>
        <v>-9.9999999999999645E-2</v>
      </c>
      <c r="BX58" s="484">
        <v>2</v>
      </c>
      <c r="BY58" s="307">
        <v>-10.43</v>
      </c>
      <c r="BZ58" s="343">
        <f t="shared" si="32"/>
        <v>-0.21999999999999886</v>
      </c>
      <c r="CA58" s="347">
        <v>3</v>
      </c>
      <c r="CB58" s="482">
        <v>-10.78</v>
      </c>
      <c r="CC58" s="488">
        <f t="shared" si="33"/>
        <v>-0.56999999999999851</v>
      </c>
      <c r="CD58" s="484">
        <v>4</v>
      </c>
      <c r="CF58" s="307"/>
      <c r="CG58" s="440"/>
      <c r="CH58" s="818"/>
      <c r="CI58" s="442"/>
      <c r="CJ58" s="307"/>
      <c r="CK58" s="362"/>
      <c r="CL58" s="309"/>
      <c r="CM58" s="92"/>
      <c r="CN58" s="807"/>
      <c r="CO58" s="805"/>
      <c r="CP58" s="307"/>
      <c r="CQ58" s="343"/>
      <c r="CR58" s="347"/>
      <c r="CT58" s="307"/>
      <c r="CU58" s="307"/>
      <c r="CV58" s="362"/>
      <c r="CW58" s="309"/>
      <c r="CX58" s="307"/>
      <c r="CY58" s="362"/>
      <c r="CZ58" s="309"/>
      <c r="DA58" s="827"/>
      <c r="DB58" s="833"/>
      <c r="DC58" s="829"/>
      <c r="DD58" s="307"/>
      <c r="DE58" s="343"/>
      <c r="DF58" s="347"/>
      <c r="DG58" s="92"/>
      <c r="DH58" s="807"/>
      <c r="DI58" s="805"/>
      <c r="DK58" s="307">
        <v>3.5</v>
      </c>
      <c r="DL58" s="307">
        <v>9.33</v>
      </c>
      <c r="DM58" s="362">
        <f t="shared" si="13"/>
        <v>9.33</v>
      </c>
      <c r="DN58" s="309">
        <v>2</v>
      </c>
      <c r="DO58" s="307">
        <v>10.27</v>
      </c>
      <c r="DP58" s="362">
        <f t="shared" si="14"/>
        <v>10.27</v>
      </c>
      <c r="DQ58" s="309">
        <v>1</v>
      </c>
      <c r="DR58" s="563">
        <v>5.45</v>
      </c>
      <c r="DS58" s="569">
        <f t="shared" si="15"/>
        <v>5.45</v>
      </c>
      <c r="DT58" s="565">
        <v>4</v>
      </c>
      <c r="DU58" s="307">
        <v>8.91</v>
      </c>
      <c r="DV58" s="362">
        <f t="shared" si="16"/>
        <v>8.91</v>
      </c>
      <c r="DW58" s="347">
        <v>3</v>
      </c>
    </row>
    <row r="59" spans="1:127">
      <c r="A59" s="352" t="s">
        <v>548</v>
      </c>
      <c r="C59" s="307">
        <v>-0.75</v>
      </c>
      <c r="D59" s="307">
        <v>10.59</v>
      </c>
      <c r="E59" s="308">
        <f t="shared" si="0"/>
        <v>11.34</v>
      </c>
      <c r="F59" s="309">
        <v>1</v>
      </c>
      <c r="G59" s="360">
        <v>4.63</v>
      </c>
      <c r="H59" s="310">
        <f t="shared" si="24"/>
        <v>5.38</v>
      </c>
      <c r="I59" s="349">
        <v>2</v>
      </c>
      <c r="J59" s="359"/>
      <c r="K59" s="307">
        <v>15.19</v>
      </c>
      <c r="L59" s="345">
        <v>10.73</v>
      </c>
      <c r="M59" s="346">
        <f t="shared" si="27"/>
        <v>-4.4599999999999991</v>
      </c>
      <c r="N59" s="347">
        <v>1</v>
      </c>
      <c r="O59" s="390">
        <v>7.46</v>
      </c>
      <c r="P59" s="308">
        <f t="shared" si="28"/>
        <v>-7.7299999999999995</v>
      </c>
      <c r="Q59" s="322">
        <v>2</v>
      </c>
      <c r="R59" s="361">
        <v>5.67</v>
      </c>
      <c r="S59" s="313">
        <f t="shared" si="25"/>
        <v>-9.52</v>
      </c>
      <c r="T59" s="314">
        <v>3</v>
      </c>
      <c r="V59" s="345">
        <v>-9.82</v>
      </c>
      <c r="W59" s="345">
        <v>-8.9700000000000006</v>
      </c>
      <c r="X59" s="362">
        <f t="shared" si="5"/>
        <v>0.84999999999999964</v>
      </c>
      <c r="Y59" s="347">
        <v>4</v>
      </c>
      <c r="Z59" s="345">
        <v>-8.84</v>
      </c>
      <c r="AA59" s="363">
        <f t="shared" si="8"/>
        <v>0.98000000000000043</v>
      </c>
      <c r="AB59" s="347">
        <v>3</v>
      </c>
      <c r="AC59" s="390">
        <v>-8.39</v>
      </c>
      <c r="AD59" s="343">
        <f t="shared" si="6"/>
        <v>1.4299999999999997</v>
      </c>
      <c r="AE59" s="309">
        <v>1</v>
      </c>
      <c r="AF59" s="369">
        <v>-8.5500000000000007</v>
      </c>
      <c r="AG59" s="375">
        <f t="shared" si="7"/>
        <v>1.2699999999999996</v>
      </c>
      <c r="AH59" s="330">
        <v>2</v>
      </c>
      <c r="AJ59" s="345">
        <v>4.79</v>
      </c>
      <c r="AK59" s="345">
        <v>-7.36</v>
      </c>
      <c r="AL59" s="362">
        <f t="shared" si="9"/>
        <v>-12.15</v>
      </c>
      <c r="AM59" s="347">
        <v>4</v>
      </c>
      <c r="AN59" s="345">
        <v>-1.1299999999999999</v>
      </c>
      <c r="AO59" s="363">
        <f t="shared" si="10"/>
        <v>-5.92</v>
      </c>
      <c r="AP59" s="347">
        <v>3</v>
      </c>
      <c r="AQ59" s="321">
        <v>3.81</v>
      </c>
      <c r="AR59" s="343">
        <f t="shared" si="11"/>
        <v>-0.98</v>
      </c>
      <c r="AS59" s="309">
        <v>1</v>
      </c>
      <c r="AT59" s="371">
        <v>1.58</v>
      </c>
      <c r="AU59" s="372">
        <f t="shared" si="12"/>
        <v>-3.21</v>
      </c>
      <c r="AV59" s="320">
        <v>2</v>
      </c>
      <c r="AX59" s="345">
        <v>2.5499999999999998</v>
      </c>
      <c r="AY59" s="345">
        <v>-5.61</v>
      </c>
      <c r="AZ59" s="362">
        <f t="shared" si="23"/>
        <v>-8.16</v>
      </c>
      <c r="BA59" s="347">
        <v>3</v>
      </c>
      <c r="BB59" s="345">
        <v>-0.64</v>
      </c>
      <c r="BC59" s="363">
        <f t="shared" si="21"/>
        <v>-3.19</v>
      </c>
      <c r="BD59" s="347">
        <v>1</v>
      </c>
      <c r="BE59" s="321">
        <v>-1.55</v>
      </c>
      <c r="BF59" s="343">
        <f t="shared" si="18"/>
        <v>-4.0999999999999996</v>
      </c>
      <c r="BG59" s="347">
        <v>2</v>
      </c>
      <c r="BH59" s="321">
        <v>-6.31</v>
      </c>
      <c r="BI59" s="343">
        <f t="shared" si="19"/>
        <v>-8.86</v>
      </c>
      <c r="BJ59" s="309">
        <v>4</v>
      </c>
      <c r="BK59" s="443">
        <v>-15.95</v>
      </c>
      <c r="BL59" s="446">
        <f t="shared" si="26"/>
        <v>-18.5</v>
      </c>
      <c r="BM59" s="442">
        <v>5</v>
      </c>
      <c r="BO59" s="345">
        <v>-23.97</v>
      </c>
      <c r="BP59" s="345">
        <v>-25.95</v>
      </c>
      <c r="BQ59" s="362">
        <f t="shared" si="29"/>
        <v>-1.9800000000000004</v>
      </c>
      <c r="BR59" s="347">
        <v>5</v>
      </c>
      <c r="BS59" s="345">
        <v>-21.87</v>
      </c>
      <c r="BT59" s="362">
        <f t="shared" si="30"/>
        <v>2.0999999999999979</v>
      </c>
      <c r="BU59" s="347">
        <v>1</v>
      </c>
      <c r="BV59" s="485">
        <v>-25.37</v>
      </c>
      <c r="BW59" s="488">
        <f t="shared" si="31"/>
        <v>-1.4000000000000021</v>
      </c>
      <c r="BX59" s="493">
        <v>4</v>
      </c>
      <c r="BY59" s="321">
        <v>-24.68</v>
      </c>
      <c r="BZ59" s="343">
        <f t="shared" si="32"/>
        <v>-0.71000000000000085</v>
      </c>
      <c r="CA59" s="309">
        <v>2</v>
      </c>
      <c r="CB59" s="485">
        <v>-24.75</v>
      </c>
      <c r="CC59" s="488">
        <f t="shared" si="33"/>
        <v>-0.78000000000000114</v>
      </c>
      <c r="CD59" s="484">
        <v>3</v>
      </c>
      <c r="CF59" s="345"/>
      <c r="CG59" s="447"/>
      <c r="CH59" s="818"/>
      <c r="CI59" s="816"/>
      <c r="CJ59" s="345"/>
      <c r="CK59" s="362"/>
      <c r="CL59" s="347"/>
      <c r="CM59" s="53"/>
      <c r="CN59" s="807"/>
      <c r="CO59" s="812"/>
      <c r="CP59" s="321"/>
      <c r="CQ59" s="343"/>
      <c r="CR59" s="309"/>
      <c r="CT59" s="345"/>
      <c r="CU59" s="345"/>
      <c r="CV59" s="362"/>
      <c r="CW59" s="347"/>
      <c r="CX59" s="345"/>
      <c r="CY59" s="362"/>
      <c r="CZ59" s="347"/>
      <c r="DA59" s="830"/>
      <c r="DB59" s="833"/>
      <c r="DC59" s="838"/>
      <c r="DD59" s="321"/>
      <c r="DE59" s="343"/>
      <c r="DF59" s="309"/>
      <c r="DG59" s="53"/>
      <c r="DH59" s="807"/>
      <c r="DI59" s="805"/>
      <c r="DK59" s="345">
        <v>3.54</v>
      </c>
      <c r="DL59" s="345">
        <v>4.2</v>
      </c>
      <c r="DM59" s="362">
        <f t="shared" si="13"/>
        <v>4.2</v>
      </c>
      <c r="DN59" s="347">
        <v>1</v>
      </c>
      <c r="DO59" s="345">
        <v>3.5</v>
      </c>
      <c r="DP59" s="362">
        <f t="shared" si="14"/>
        <v>3.5</v>
      </c>
      <c r="DQ59" s="347">
        <v>2</v>
      </c>
      <c r="DR59" s="566">
        <v>1.47</v>
      </c>
      <c r="DS59" s="569">
        <f t="shared" si="15"/>
        <v>1.47</v>
      </c>
      <c r="DT59" s="574">
        <v>4</v>
      </c>
      <c r="DU59" s="321">
        <v>2.37</v>
      </c>
      <c r="DV59" s="362">
        <f t="shared" si="16"/>
        <v>2.37</v>
      </c>
      <c r="DW59" s="309">
        <v>3</v>
      </c>
    </row>
    <row r="60" spans="1:127">
      <c r="A60" s="306" t="s">
        <v>551</v>
      </c>
      <c r="C60" s="307">
        <v>6.25</v>
      </c>
      <c r="D60" s="307">
        <v>18.329999999999998</v>
      </c>
      <c r="E60" s="308">
        <f t="shared" si="0"/>
        <v>12.079999999999998</v>
      </c>
      <c r="F60" s="309">
        <v>1</v>
      </c>
      <c r="G60" s="351">
        <v>11.93</v>
      </c>
      <c r="H60" s="310">
        <f t="shared" si="24"/>
        <v>5.68</v>
      </c>
      <c r="I60" s="349">
        <v>2</v>
      </c>
      <c r="J60" s="359"/>
      <c r="K60" s="307">
        <v>18.87</v>
      </c>
      <c r="L60" s="345">
        <v>14.7</v>
      </c>
      <c r="M60" s="346">
        <f t="shared" si="27"/>
        <v>-4.1700000000000017</v>
      </c>
      <c r="N60" s="347">
        <v>1</v>
      </c>
      <c r="O60" s="390">
        <v>11.53</v>
      </c>
      <c r="P60" s="308">
        <f t="shared" si="28"/>
        <v>-7.3400000000000016</v>
      </c>
      <c r="Q60" s="309">
        <v>2</v>
      </c>
      <c r="R60" s="361">
        <v>9.36</v>
      </c>
      <c r="S60" s="313">
        <f t="shared" si="25"/>
        <v>-9.5100000000000016</v>
      </c>
      <c r="T60" s="314">
        <v>3</v>
      </c>
      <c r="V60" s="345">
        <v>-1.44</v>
      </c>
      <c r="W60" s="345">
        <v>-0.77</v>
      </c>
      <c r="X60" s="362">
        <f t="shared" si="5"/>
        <v>0.66999999999999993</v>
      </c>
      <c r="Y60" s="347">
        <v>4</v>
      </c>
      <c r="Z60" s="345">
        <v>-0.4</v>
      </c>
      <c r="AA60" s="363">
        <f t="shared" si="8"/>
        <v>1.04</v>
      </c>
      <c r="AB60" s="347">
        <v>2</v>
      </c>
      <c r="AC60" s="390">
        <v>-0.63</v>
      </c>
      <c r="AD60" s="343">
        <f t="shared" si="6"/>
        <v>0.80999999999999994</v>
      </c>
      <c r="AE60" s="309">
        <v>3</v>
      </c>
      <c r="AF60" s="369">
        <v>-0.09</v>
      </c>
      <c r="AG60" s="370">
        <f t="shared" si="7"/>
        <v>1.3499999999999999</v>
      </c>
      <c r="AH60" s="356">
        <v>1</v>
      </c>
      <c r="AJ60" s="345">
        <v>4.79</v>
      </c>
      <c r="AK60" s="345">
        <v>-2.86</v>
      </c>
      <c r="AL60" s="362">
        <f t="shared" si="9"/>
        <v>-7.65</v>
      </c>
      <c r="AM60" s="347">
        <v>4</v>
      </c>
      <c r="AN60" s="345">
        <v>0.32</v>
      </c>
      <c r="AO60" s="363">
        <f t="shared" si="10"/>
        <v>-4.47</v>
      </c>
      <c r="AP60" s="347">
        <v>3</v>
      </c>
      <c r="AQ60" s="307">
        <v>5.24</v>
      </c>
      <c r="AR60" s="343">
        <f t="shared" si="11"/>
        <v>0.45000000000000018</v>
      </c>
      <c r="AS60" s="309">
        <v>1</v>
      </c>
      <c r="AT60" s="371">
        <v>4.1100000000000003</v>
      </c>
      <c r="AU60" s="372">
        <f t="shared" si="12"/>
        <v>-0.67999999999999972</v>
      </c>
      <c r="AV60" s="320">
        <v>1</v>
      </c>
      <c r="AX60" s="345">
        <v>2.64</v>
      </c>
      <c r="AY60" s="345">
        <v>-0.64</v>
      </c>
      <c r="AZ60" s="362">
        <f t="shared" si="23"/>
        <v>-3.2800000000000002</v>
      </c>
      <c r="BA60" s="347">
        <v>3</v>
      </c>
      <c r="BB60" s="345">
        <v>4.3099999999999996</v>
      </c>
      <c r="BC60" s="363">
        <f t="shared" si="21"/>
        <v>1.6699999999999995</v>
      </c>
      <c r="BD60" s="347">
        <v>1</v>
      </c>
      <c r="BE60" s="307">
        <v>0.38</v>
      </c>
      <c r="BF60" s="343">
        <f t="shared" si="18"/>
        <v>-2.2600000000000002</v>
      </c>
      <c r="BG60" s="347">
        <v>2</v>
      </c>
      <c r="BH60" s="307">
        <v>-1.33</v>
      </c>
      <c r="BI60" s="343">
        <f t="shared" si="19"/>
        <v>-3.97</v>
      </c>
      <c r="BJ60" s="347">
        <v>4</v>
      </c>
      <c r="BK60" s="440">
        <v>-15.45</v>
      </c>
      <c r="BL60" s="446">
        <f t="shared" si="26"/>
        <v>-18.09</v>
      </c>
      <c r="BM60" s="442">
        <v>5</v>
      </c>
      <c r="BO60" s="345">
        <v>-18.11</v>
      </c>
      <c r="BP60" s="345">
        <v>-19.600000000000001</v>
      </c>
      <c r="BQ60" s="362">
        <f t="shared" si="29"/>
        <v>-1.490000000000002</v>
      </c>
      <c r="BR60" s="347">
        <v>5</v>
      </c>
      <c r="BS60" s="345">
        <v>-16.54</v>
      </c>
      <c r="BT60" s="363">
        <f t="shared" si="30"/>
        <v>1.5700000000000003</v>
      </c>
      <c r="BU60" s="347">
        <v>1</v>
      </c>
      <c r="BV60" s="482">
        <v>-19.309999999999999</v>
      </c>
      <c r="BW60" s="488">
        <f t="shared" si="31"/>
        <v>-1.1999999999999993</v>
      </c>
      <c r="BX60" s="493">
        <v>4</v>
      </c>
      <c r="BY60" s="307">
        <v>-18.899999999999999</v>
      </c>
      <c r="BZ60" s="343">
        <f t="shared" si="32"/>
        <v>-0.78999999999999915</v>
      </c>
      <c r="CA60" s="347">
        <v>3</v>
      </c>
      <c r="CB60" s="482">
        <v>-18.68</v>
      </c>
      <c r="CC60" s="488">
        <f t="shared" si="33"/>
        <v>-0.57000000000000028</v>
      </c>
      <c r="CD60" s="484">
        <v>2</v>
      </c>
      <c r="CF60" s="345"/>
      <c r="CG60" s="447"/>
      <c r="CH60" s="818"/>
      <c r="CI60" s="816"/>
      <c r="CJ60" s="345"/>
      <c r="CK60" s="363"/>
      <c r="CL60" s="347"/>
      <c r="CM60" s="92"/>
      <c r="CN60" s="807"/>
      <c r="CO60" s="812"/>
      <c r="CP60" s="307"/>
      <c r="CQ60" s="343"/>
      <c r="CR60" s="347"/>
      <c r="CT60" s="345"/>
      <c r="CU60" s="345"/>
      <c r="CV60" s="362"/>
      <c r="CW60" s="347"/>
      <c r="CX60" s="345"/>
      <c r="CY60" s="363"/>
      <c r="CZ60" s="347"/>
      <c r="DA60" s="827"/>
      <c r="DB60" s="833"/>
      <c r="DC60" s="838"/>
      <c r="DD60" s="307"/>
      <c r="DE60" s="343"/>
      <c r="DF60" s="347"/>
      <c r="DG60" s="92"/>
      <c r="DH60" s="807"/>
      <c r="DI60" s="805"/>
      <c r="DK60" s="345">
        <v>3.55</v>
      </c>
      <c r="DL60" s="345">
        <v>7.25</v>
      </c>
      <c r="DM60" s="362">
        <f t="shared" si="13"/>
        <v>7.25</v>
      </c>
      <c r="DN60" s="347">
        <v>2</v>
      </c>
      <c r="DO60" s="345">
        <v>7.31</v>
      </c>
      <c r="DP60" s="362">
        <f t="shared" si="14"/>
        <v>7.31</v>
      </c>
      <c r="DQ60" s="347">
        <v>1</v>
      </c>
      <c r="DR60" s="563">
        <v>3.62</v>
      </c>
      <c r="DS60" s="569">
        <f t="shared" si="15"/>
        <v>3.62</v>
      </c>
      <c r="DT60" s="574">
        <v>4</v>
      </c>
      <c r="DU60" s="307">
        <v>4.46</v>
      </c>
      <c r="DV60" s="362">
        <f t="shared" si="16"/>
        <v>4.46</v>
      </c>
      <c r="DW60" s="347">
        <v>3</v>
      </c>
    </row>
    <row r="61" spans="1:127">
      <c r="A61" s="306" t="s">
        <v>553</v>
      </c>
      <c r="C61" s="307">
        <v>6.5</v>
      </c>
      <c r="D61" s="307">
        <v>19.940000000000001</v>
      </c>
      <c r="E61" s="308">
        <f t="shared" si="0"/>
        <v>13.440000000000001</v>
      </c>
      <c r="F61" s="309">
        <v>1</v>
      </c>
      <c r="G61" s="360">
        <v>14.25</v>
      </c>
      <c r="H61" s="310">
        <f t="shared" si="24"/>
        <v>7.75</v>
      </c>
      <c r="I61" s="349">
        <v>2</v>
      </c>
      <c r="J61" s="359"/>
      <c r="K61" s="307">
        <v>21.53</v>
      </c>
      <c r="L61" s="345">
        <v>18.010000000000002</v>
      </c>
      <c r="M61" s="346">
        <f t="shared" si="27"/>
        <v>-3.5199999999999996</v>
      </c>
      <c r="N61" s="347">
        <v>1</v>
      </c>
      <c r="O61" s="390">
        <v>16.899999999999999</v>
      </c>
      <c r="P61" s="308">
        <f t="shared" si="28"/>
        <v>-4.6300000000000026</v>
      </c>
      <c r="Q61" s="322">
        <v>2</v>
      </c>
      <c r="R61" s="361">
        <v>11.91</v>
      </c>
      <c r="S61" s="313">
        <f t="shared" si="25"/>
        <v>-9.620000000000001</v>
      </c>
      <c r="T61" s="327">
        <v>3</v>
      </c>
      <c r="V61" s="345">
        <v>1.8</v>
      </c>
      <c r="W61" s="345">
        <v>2.64</v>
      </c>
      <c r="X61" s="362">
        <f t="shared" si="5"/>
        <v>0.84000000000000008</v>
      </c>
      <c r="Y61" s="347">
        <v>4</v>
      </c>
      <c r="Z61" s="345">
        <v>2.85</v>
      </c>
      <c r="AA61" s="363">
        <f t="shared" si="8"/>
        <v>1.05</v>
      </c>
      <c r="AB61" s="347">
        <v>2</v>
      </c>
      <c r="AC61" s="390">
        <v>2.66</v>
      </c>
      <c r="AD61" s="343">
        <f t="shared" si="6"/>
        <v>0.8600000000000001</v>
      </c>
      <c r="AE61" s="309">
        <v>3</v>
      </c>
      <c r="AF61" s="369">
        <v>3.37</v>
      </c>
      <c r="AG61" s="367">
        <f t="shared" si="7"/>
        <v>1.57</v>
      </c>
      <c r="AH61" s="317">
        <v>1</v>
      </c>
      <c r="AJ61" s="345">
        <v>4.8</v>
      </c>
      <c r="AK61" s="345">
        <v>4.1399999999999997</v>
      </c>
      <c r="AL61" s="362">
        <f t="shared" si="9"/>
        <v>-0.66000000000000014</v>
      </c>
      <c r="AM61" s="347">
        <v>3</v>
      </c>
      <c r="AN61" s="345">
        <v>2.9</v>
      </c>
      <c r="AO61" s="363">
        <f t="shared" si="10"/>
        <v>-1.9</v>
      </c>
      <c r="AP61" s="347">
        <v>4</v>
      </c>
      <c r="AQ61" s="307">
        <v>7.27</v>
      </c>
      <c r="AR61" s="343">
        <f t="shared" si="11"/>
        <v>2.4699999999999998</v>
      </c>
      <c r="AS61" s="309">
        <v>1</v>
      </c>
      <c r="AT61" s="371">
        <v>6.26</v>
      </c>
      <c r="AU61" s="372">
        <f t="shared" si="12"/>
        <v>1.46</v>
      </c>
      <c r="AV61" s="320">
        <v>2</v>
      </c>
      <c r="AX61" s="345">
        <v>2.68</v>
      </c>
      <c r="AY61" s="345">
        <v>2.73</v>
      </c>
      <c r="AZ61" s="362">
        <f t="shared" si="23"/>
        <v>4.9999999999999822E-2</v>
      </c>
      <c r="BA61" s="347">
        <v>3</v>
      </c>
      <c r="BB61" s="345">
        <v>7.57</v>
      </c>
      <c r="BC61" s="363">
        <f t="shared" si="21"/>
        <v>4.8900000000000006</v>
      </c>
      <c r="BD61" s="347">
        <v>1</v>
      </c>
      <c r="BE61" s="307">
        <v>3.62</v>
      </c>
      <c r="BF61" s="343">
        <f t="shared" si="18"/>
        <v>0.94</v>
      </c>
      <c r="BG61" s="347">
        <v>2</v>
      </c>
      <c r="BH61" s="307">
        <v>0.26</v>
      </c>
      <c r="BI61" s="343">
        <f t="shared" si="19"/>
        <v>-2.42</v>
      </c>
      <c r="BJ61" s="347">
        <v>4</v>
      </c>
      <c r="BK61" s="440">
        <v>-14.75</v>
      </c>
      <c r="BL61" s="446">
        <f t="shared" si="26"/>
        <v>-17.43</v>
      </c>
      <c r="BM61" s="442">
        <v>5</v>
      </c>
      <c r="BO61" s="345">
        <v>-17.96</v>
      </c>
      <c r="BP61" s="345">
        <v>-18.670000000000002</v>
      </c>
      <c r="BQ61" s="362">
        <f t="shared" si="29"/>
        <v>-0.71000000000000085</v>
      </c>
      <c r="BR61" s="347">
        <v>4</v>
      </c>
      <c r="BS61" s="345">
        <v>-16.36</v>
      </c>
      <c r="BT61" s="363">
        <f t="shared" si="30"/>
        <v>1.6000000000000014</v>
      </c>
      <c r="BU61" s="347">
        <v>1</v>
      </c>
      <c r="BV61" s="482">
        <v>-18.25</v>
      </c>
      <c r="BW61" s="488">
        <f t="shared" si="31"/>
        <v>-0.28999999999999915</v>
      </c>
      <c r="BX61" s="493">
        <v>2</v>
      </c>
      <c r="BY61" s="307">
        <v>-18.47</v>
      </c>
      <c r="BZ61" s="343">
        <f t="shared" si="32"/>
        <v>-0.50999999999999801</v>
      </c>
      <c r="CA61" s="347">
        <v>3</v>
      </c>
      <c r="CB61" s="482">
        <v>-19.04</v>
      </c>
      <c r="CC61" s="488">
        <f t="shared" si="33"/>
        <v>-1.0799999999999983</v>
      </c>
      <c r="CD61" s="484">
        <v>5</v>
      </c>
      <c r="CF61" s="345"/>
      <c r="CG61" s="447"/>
      <c r="CH61" s="818"/>
      <c r="CI61" s="816"/>
      <c r="CJ61" s="345"/>
      <c r="CK61" s="363"/>
      <c r="CL61" s="347"/>
      <c r="CM61" s="92"/>
      <c r="CN61" s="807"/>
      <c r="CO61" s="812"/>
      <c r="CP61" s="307"/>
      <c r="CQ61" s="343"/>
      <c r="CR61" s="347"/>
      <c r="CT61" s="345"/>
      <c r="CU61" s="345"/>
      <c r="CV61" s="362"/>
      <c r="CW61" s="347"/>
      <c r="CX61" s="345"/>
      <c r="CY61" s="363"/>
      <c r="CZ61" s="347"/>
      <c r="DA61" s="827"/>
      <c r="DB61" s="833"/>
      <c r="DC61" s="838"/>
      <c r="DD61" s="307"/>
      <c r="DE61" s="343"/>
      <c r="DF61" s="347"/>
      <c r="DG61" s="92"/>
      <c r="DH61" s="807"/>
      <c r="DI61" s="805"/>
      <c r="DK61" s="345">
        <v>3.56</v>
      </c>
      <c r="DL61" s="345">
        <v>8.44</v>
      </c>
      <c r="DM61" s="362">
        <f t="shared" si="13"/>
        <v>8.44</v>
      </c>
      <c r="DN61" s="347">
        <v>2</v>
      </c>
      <c r="DO61" s="345">
        <v>9.27</v>
      </c>
      <c r="DP61" s="362">
        <f t="shared" si="14"/>
        <v>9.27</v>
      </c>
      <c r="DQ61" s="347">
        <v>1</v>
      </c>
      <c r="DR61" s="563">
        <v>5.8</v>
      </c>
      <c r="DS61" s="569">
        <f t="shared" si="15"/>
        <v>5.8</v>
      </c>
      <c r="DT61" s="574">
        <v>4</v>
      </c>
      <c r="DU61" s="307">
        <v>6.5</v>
      </c>
      <c r="DV61" s="362">
        <f t="shared" si="16"/>
        <v>6.5</v>
      </c>
      <c r="DW61" s="347">
        <v>3</v>
      </c>
    </row>
    <row r="62" spans="1:127">
      <c r="A62" s="306" t="s">
        <v>559</v>
      </c>
      <c r="C62" s="307">
        <v>9.24</v>
      </c>
      <c r="D62" s="307">
        <v>23.24</v>
      </c>
      <c r="E62" s="308">
        <f t="shared" si="0"/>
        <v>13.999999999999998</v>
      </c>
      <c r="F62" s="309">
        <v>1</v>
      </c>
      <c r="G62" s="351">
        <v>16.96</v>
      </c>
      <c r="H62" s="310">
        <f t="shared" si="24"/>
        <v>7.7200000000000006</v>
      </c>
      <c r="I62" s="349">
        <v>2</v>
      </c>
      <c r="J62" s="359"/>
      <c r="K62" s="307">
        <v>22.75</v>
      </c>
      <c r="L62" s="307">
        <v>19.82</v>
      </c>
      <c r="M62" s="346">
        <f t="shared" si="27"/>
        <v>-2.9299999999999997</v>
      </c>
      <c r="N62" s="347">
        <v>1</v>
      </c>
      <c r="O62" s="390">
        <v>19.010000000000002</v>
      </c>
      <c r="P62" s="308">
        <f t="shared" si="28"/>
        <v>-3.7399999999999984</v>
      </c>
      <c r="Q62" s="309">
        <v>2</v>
      </c>
      <c r="R62" s="361">
        <v>12.87</v>
      </c>
      <c r="S62" s="313">
        <f t="shared" si="25"/>
        <v>-9.8800000000000008</v>
      </c>
      <c r="T62" s="354">
        <v>3</v>
      </c>
      <c r="V62" s="345">
        <v>4.26</v>
      </c>
      <c r="W62" s="345">
        <v>5.09</v>
      </c>
      <c r="X62" s="362">
        <f t="shared" si="5"/>
        <v>0.83000000000000007</v>
      </c>
      <c r="Y62" s="347">
        <v>3</v>
      </c>
      <c r="Z62" s="345">
        <v>5.28</v>
      </c>
      <c r="AA62" s="363">
        <f t="shared" si="8"/>
        <v>1.0200000000000005</v>
      </c>
      <c r="AB62" s="347">
        <v>2</v>
      </c>
      <c r="AC62" s="390">
        <v>5.05</v>
      </c>
      <c r="AD62" s="343">
        <f t="shared" si="6"/>
        <v>0.79</v>
      </c>
      <c r="AE62" s="309">
        <v>4</v>
      </c>
      <c r="AF62" s="369">
        <v>5.87</v>
      </c>
      <c r="AG62" s="375">
        <f t="shared" si="7"/>
        <v>1.6100000000000003</v>
      </c>
      <c r="AH62" s="317">
        <v>1</v>
      </c>
      <c r="AJ62" s="345">
        <v>4.8099999999999996</v>
      </c>
      <c r="AK62" s="345">
        <v>7.59</v>
      </c>
      <c r="AL62" s="362">
        <f t="shared" si="9"/>
        <v>2.7800000000000002</v>
      </c>
      <c r="AM62" s="347">
        <v>2</v>
      </c>
      <c r="AN62" s="345">
        <v>4.3600000000000003</v>
      </c>
      <c r="AO62" s="363">
        <f t="shared" si="10"/>
        <v>-0.44999999999999929</v>
      </c>
      <c r="AP62" s="347">
        <v>4</v>
      </c>
      <c r="AQ62" s="307">
        <v>8.77</v>
      </c>
      <c r="AR62" s="343">
        <f t="shared" si="11"/>
        <v>3.96</v>
      </c>
      <c r="AS62" s="322">
        <v>1</v>
      </c>
      <c r="AT62" s="371">
        <v>7.15</v>
      </c>
      <c r="AU62" s="372">
        <f t="shared" si="12"/>
        <v>2.3400000000000007</v>
      </c>
      <c r="AV62" s="320">
        <v>3</v>
      </c>
      <c r="AX62" s="345">
        <v>2.7</v>
      </c>
      <c r="AY62" s="345">
        <v>4.0199999999999996</v>
      </c>
      <c r="AZ62" s="362">
        <f t="shared" si="23"/>
        <v>1.3199999999999994</v>
      </c>
      <c r="BA62" s="347">
        <v>3</v>
      </c>
      <c r="BB62" s="345">
        <v>7.87</v>
      </c>
      <c r="BC62" s="363">
        <f t="shared" si="21"/>
        <v>5.17</v>
      </c>
      <c r="BD62" s="347">
        <v>1</v>
      </c>
      <c r="BE62" s="307">
        <v>5.03</v>
      </c>
      <c r="BF62" s="343">
        <f t="shared" si="18"/>
        <v>2.33</v>
      </c>
      <c r="BG62" s="347">
        <v>2</v>
      </c>
      <c r="BH62" s="307">
        <v>0.36</v>
      </c>
      <c r="BI62" s="343">
        <f t="shared" si="19"/>
        <v>-2.3400000000000003</v>
      </c>
      <c r="BJ62" s="347">
        <v>4</v>
      </c>
      <c r="BK62" s="440">
        <v>-13.85</v>
      </c>
      <c r="BL62" s="446">
        <f t="shared" si="26"/>
        <v>-16.55</v>
      </c>
      <c r="BM62" s="445">
        <v>5</v>
      </c>
      <c r="BO62" s="345">
        <v>-15.48</v>
      </c>
      <c r="BP62" s="345">
        <v>-15.1</v>
      </c>
      <c r="BQ62" s="362">
        <f t="shared" si="29"/>
        <v>0.38000000000000078</v>
      </c>
      <c r="BR62" s="347">
        <v>3</v>
      </c>
      <c r="BS62" s="345">
        <v>-12.9</v>
      </c>
      <c r="BT62" s="363">
        <f t="shared" si="30"/>
        <v>2.58</v>
      </c>
      <c r="BU62" s="347">
        <v>1</v>
      </c>
      <c r="BV62" s="482">
        <v>-15.55</v>
      </c>
      <c r="BW62" s="488">
        <f t="shared" si="31"/>
        <v>-7.0000000000000284E-2</v>
      </c>
      <c r="BX62" s="493">
        <v>4</v>
      </c>
      <c r="BY62" s="307">
        <v>-16.39</v>
      </c>
      <c r="BZ62" s="343">
        <f t="shared" si="32"/>
        <v>-0.91000000000000014</v>
      </c>
      <c r="CA62" s="347">
        <v>5</v>
      </c>
      <c r="CB62" s="482">
        <v>-15.08</v>
      </c>
      <c r="CC62" s="488">
        <f t="shared" si="33"/>
        <v>0.40000000000000036</v>
      </c>
      <c r="CD62" s="487">
        <v>2</v>
      </c>
      <c r="CF62" s="345"/>
      <c r="CG62" s="447"/>
      <c r="CH62" s="818"/>
      <c r="CI62" s="816"/>
      <c r="CJ62" s="345"/>
      <c r="CK62" s="363"/>
      <c r="CL62" s="347"/>
      <c r="CM62" s="92"/>
      <c r="CN62" s="807"/>
      <c r="CO62" s="812"/>
      <c r="CP62" s="307"/>
      <c r="CQ62" s="343"/>
      <c r="CR62" s="347"/>
      <c r="CT62" s="345"/>
      <c r="CU62" s="345"/>
      <c r="CV62" s="362"/>
      <c r="CW62" s="347"/>
      <c r="CX62" s="345"/>
      <c r="CY62" s="363"/>
      <c r="CZ62" s="347"/>
      <c r="DA62" s="827"/>
      <c r="DB62" s="833"/>
      <c r="DC62" s="838"/>
      <c r="DD62" s="307"/>
      <c r="DE62" s="343"/>
      <c r="DF62" s="347"/>
      <c r="DG62" s="92"/>
      <c r="DH62" s="807"/>
      <c r="DI62" s="806"/>
      <c r="DK62" s="345">
        <v>3.57</v>
      </c>
      <c r="DL62" s="345">
        <v>9.3000000000000007</v>
      </c>
      <c r="DM62" s="362">
        <f t="shared" si="13"/>
        <v>9.3000000000000007</v>
      </c>
      <c r="DN62" s="347">
        <v>2</v>
      </c>
      <c r="DO62" s="345">
        <v>10.87</v>
      </c>
      <c r="DP62" s="363">
        <f t="shared" si="14"/>
        <v>10.87</v>
      </c>
      <c r="DQ62" s="347">
        <v>1</v>
      </c>
      <c r="DR62" s="563">
        <v>6.67</v>
      </c>
      <c r="DS62" s="569">
        <f t="shared" si="15"/>
        <v>6.67</v>
      </c>
      <c r="DT62" s="574">
        <v>4</v>
      </c>
      <c r="DU62" s="307">
        <v>8.1999999999999993</v>
      </c>
      <c r="DV62" s="343">
        <f t="shared" si="16"/>
        <v>8.1999999999999993</v>
      </c>
      <c r="DW62" s="347">
        <v>3</v>
      </c>
    </row>
    <row r="63" spans="1:127">
      <c r="A63" s="306" t="s">
        <v>560</v>
      </c>
      <c r="C63" s="307">
        <v>12.27</v>
      </c>
      <c r="D63" s="307">
        <v>29.45</v>
      </c>
      <c r="E63" s="308">
        <f t="shared" si="0"/>
        <v>17.18</v>
      </c>
      <c r="F63" s="309">
        <v>1</v>
      </c>
      <c r="G63" s="360">
        <v>21.07</v>
      </c>
      <c r="H63" s="310">
        <f t="shared" si="24"/>
        <v>8.8000000000000007</v>
      </c>
      <c r="I63" s="349">
        <v>2</v>
      </c>
      <c r="J63" s="359"/>
      <c r="K63" s="307">
        <v>26.62</v>
      </c>
      <c r="L63" s="307">
        <v>24.14</v>
      </c>
      <c r="M63" s="346">
        <f t="shared" si="27"/>
        <v>-2.4800000000000004</v>
      </c>
      <c r="N63" s="347">
        <v>2</v>
      </c>
      <c r="O63" s="390">
        <v>25.03</v>
      </c>
      <c r="P63" s="308">
        <f t="shared" si="28"/>
        <v>-1.5899999999999999</v>
      </c>
      <c r="Q63" s="309">
        <v>1</v>
      </c>
      <c r="R63" s="361">
        <v>16.39</v>
      </c>
      <c r="S63" s="313">
        <f t="shared" si="25"/>
        <v>-10.23</v>
      </c>
      <c r="T63" s="354">
        <v>3</v>
      </c>
      <c r="V63" s="345">
        <v>7.45</v>
      </c>
      <c r="W63" s="345">
        <v>8.2899999999999991</v>
      </c>
      <c r="X63" s="362">
        <f t="shared" si="5"/>
        <v>0.83999999999999897</v>
      </c>
      <c r="Y63" s="347">
        <v>4</v>
      </c>
      <c r="Z63" s="345">
        <v>8.76</v>
      </c>
      <c r="AA63" s="363">
        <f t="shared" si="8"/>
        <v>1.3099999999999996</v>
      </c>
      <c r="AB63" s="347">
        <v>2</v>
      </c>
      <c r="AC63" s="390">
        <v>8.42</v>
      </c>
      <c r="AD63" s="343">
        <f t="shared" si="6"/>
        <v>0.96999999999999975</v>
      </c>
      <c r="AE63" s="309">
        <v>3</v>
      </c>
      <c r="AF63" s="369">
        <v>9.17</v>
      </c>
      <c r="AG63" s="375">
        <f t="shared" si="7"/>
        <v>1.7199999999999998</v>
      </c>
      <c r="AH63" s="330">
        <v>1</v>
      </c>
      <c r="AJ63" s="345">
        <v>4.82</v>
      </c>
      <c r="AK63" s="345">
        <v>12.73</v>
      </c>
      <c r="AL63" s="362">
        <f t="shared" si="9"/>
        <v>7.91</v>
      </c>
      <c r="AM63" s="347">
        <v>1</v>
      </c>
      <c r="AN63" s="345">
        <v>4.8600000000000003</v>
      </c>
      <c r="AO63" s="363">
        <f t="shared" si="10"/>
        <v>4.0000000000000036E-2</v>
      </c>
      <c r="AP63" s="347">
        <v>4</v>
      </c>
      <c r="AQ63" s="321">
        <v>10.17</v>
      </c>
      <c r="AR63" s="343">
        <f t="shared" si="11"/>
        <v>5.35</v>
      </c>
      <c r="AS63" s="309">
        <v>2</v>
      </c>
      <c r="AT63" s="371">
        <v>9</v>
      </c>
      <c r="AU63" s="372">
        <f t="shared" si="12"/>
        <v>4.18</v>
      </c>
      <c r="AV63" s="320">
        <v>3</v>
      </c>
      <c r="AX63" s="345">
        <v>2.73</v>
      </c>
      <c r="AY63" s="345">
        <v>8.1300000000000008</v>
      </c>
      <c r="AZ63" s="362">
        <f t="shared" si="23"/>
        <v>5.4</v>
      </c>
      <c r="BA63" s="347">
        <v>2</v>
      </c>
      <c r="BB63" s="345">
        <v>11.79</v>
      </c>
      <c r="BC63" s="363">
        <f t="shared" si="21"/>
        <v>9.0599999999999987</v>
      </c>
      <c r="BD63" s="347">
        <v>1</v>
      </c>
      <c r="BE63" s="321">
        <v>7.41</v>
      </c>
      <c r="BF63" s="343">
        <f t="shared" si="18"/>
        <v>4.68</v>
      </c>
      <c r="BG63" s="309">
        <v>3</v>
      </c>
      <c r="BH63" s="321">
        <v>3.93</v>
      </c>
      <c r="BI63" s="343">
        <f t="shared" si="19"/>
        <v>1.2000000000000002</v>
      </c>
      <c r="BJ63" s="309">
        <v>4</v>
      </c>
      <c r="BK63" s="443">
        <v>-12.67</v>
      </c>
      <c r="BL63" s="446">
        <f t="shared" si="26"/>
        <v>-15.4</v>
      </c>
      <c r="BM63" s="442">
        <v>5</v>
      </c>
      <c r="BO63" s="345">
        <v>-11.49</v>
      </c>
      <c r="BP63" s="345">
        <v>-10.4</v>
      </c>
      <c r="BQ63" s="362">
        <f t="shared" si="29"/>
        <v>1.0899999999999999</v>
      </c>
      <c r="BR63" s="347">
        <v>3</v>
      </c>
      <c r="BS63" s="345">
        <v>-8.58</v>
      </c>
      <c r="BT63" s="363">
        <f t="shared" si="30"/>
        <v>2.91</v>
      </c>
      <c r="BU63" s="347">
        <v>1</v>
      </c>
      <c r="BV63" s="485">
        <v>-9.77</v>
      </c>
      <c r="BW63" s="488">
        <f t="shared" si="31"/>
        <v>1.7200000000000006</v>
      </c>
      <c r="BX63" s="484">
        <v>2</v>
      </c>
      <c r="BY63" s="321">
        <v>-11.68</v>
      </c>
      <c r="BZ63" s="343">
        <f t="shared" si="32"/>
        <v>-0.1899999999999995</v>
      </c>
      <c r="CA63" s="309">
        <v>5</v>
      </c>
      <c r="CB63" s="485">
        <v>-10.82</v>
      </c>
      <c r="CC63" s="488">
        <f t="shared" si="33"/>
        <v>0.66999999999999993</v>
      </c>
      <c r="CD63" s="484">
        <v>4</v>
      </c>
      <c r="CF63" s="345"/>
      <c r="CG63" s="447"/>
      <c r="CH63" s="818"/>
      <c r="CI63" s="816"/>
      <c r="CJ63" s="345"/>
      <c r="CK63" s="363"/>
      <c r="CL63" s="347"/>
      <c r="CM63" s="53"/>
      <c r="CN63" s="807"/>
      <c r="CO63" s="805"/>
      <c r="CP63" s="321"/>
      <c r="CQ63" s="343"/>
      <c r="CR63" s="309"/>
      <c r="CT63" s="345"/>
      <c r="CU63" s="345"/>
      <c r="CV63" s="362"/>
      <c r="CW63" s="347"/>
      <c r="CX63" s="345"/>
      <c r="CY63" s="363"/>
      <c r="CZ63" s="347"/>
      <c r="DA63" s="830"/>
      <c r="DB63" s="833"/>
      <c r="DC63" s="829"/>
      <c r="DD63" s="321"/>
      <c r="DE63" s="343"/>
      <c r="DF63" s="309"/>
      <c r="DG63" s="53"/>
      <c r="DH63" s="807"/>
      <c r="DI63" s="805"/>
      <c r="DK63" s="345">
        <v>3.57</v>
      </c>
      <c r="DL63" s="345">
        <v>11.09</v>
      </c>
      <c r="DM63" s="362">
        <f t="shared" si="13"/>
        <v>11.09</v>
      </c>
      <c r="DN63" s="347">
        <v>2</v>
      </c>
      <c r="DO63" s="345">
        <v>12.51</v>
      </c>
      <c r="DP63" s="363">
        <f t="shared" si="14"/>
        <v>12.51</v>
      </c>
      <c r="DQ63" s="347">
        <v>1</v>
      </c>
      <c r="DR63" s="566">
        <v>8.4499999999999993</v>
      </c>
      <c r="DS63" s="569">
        <f t="shared" si="15"/>
        <v>8.4499999999999993</v>
      </c>
      <c r="DT63" s="565">
        <v>4</v>
      </c>
      <c r="DU63" s="321">
        <v>9.7899999999999991</v>
      </c>
      <c r="DV63" s="343">
        <f t="shared" si="16"/>
        <v>9.7899999999999991</v>
      </c>
      <c r="DW63" s="309">
        <v>3</v>
      </c>
    </row>
    <row r="64" spans="1:127">
      <c r="A64" s="306" t="s">
        <v>562</v>
      </c>
      <c r="C64" s="307">
        <v>15.1</v>
      </c>
      <c r="D64" s="307">
        <v>32.700000000000003</v>
      </c>
      <c r="E64" s="308">
        <f t="shared" si="0"/>
        <v>17.600000000000001</v>
      </c>
      <c r="F64" s="309">
        <v>1</v>
      </c>
      <c r="G64" s="360">
        <v>24.41</v>
      </c>
      <c r="H64" s="310">
        <f t="shared" si="24"/>
        <v>9.31</v>
      </c>
      <c r="I64" s="349">
        <v>2</v>
      </c>
      <c r="J64" s="359"/>
      <c r="K64" s="307">
        <v>26.66</v>
      </c>
      <c r="L64" s="345">
        <v>24.64</v>
      </c>
      <c r="M64" s="346">
        <f t="shared" si="27"/>
        <v>-2.0199999999999996</v>
      </c>
      <c r="N64" s="347">
        <v>2</v>
      </c>
      <c r="O64" s="390">
        <v>24.68</v>
      </c>
      <c r="P64" s="308">
        <f t="shared" si="28"/>
        <v>-1.9800000000000004</v>
      </c>
      <c r="Q64" s="322">
        <v>1</v>
      </c>
      <c r="R64" s="361">
        <v>16.329999999999998</v>
      </c>
      <c r="S64" s="313">
        <f t="shared" si="25"/>
        <v>-10.330000000000002</v>
      </c>
      <c r="T64" s="314">
        <v>3</v>
      </c>
      <c r="V64" s="345">
        <v>12.84</v>
      </c>
      <c r="W64" s="345">
        <v>13.74</v>
      </c>
      <c r="X64" s="362">
        <f t="shared" si="5"/>
        <v>0.90000000000000036</v>
      </c>
      <c r="Y64" s="347">
        <v>4</v>
      </c>
      <c r="Z64" s="345">
        <v>14.31</v>
      </c>
      <c r="AA64" s="363">
        <f t="shared" si="8"/>
        <v>1.4700000000000006</v>
      </c>
      <c r="AB64" s="347">
        <v>2</v>
      </c>
      <c r="AC64" s="390">
        <v>13.8</v>
      </c>
      <c r="AD64" s="343">
        <f t="shared" si="6"/>
        <v>0.96000000000000085</v>
      </c>
      <c r="AE64" s="309">
        <v>3</v>
      </c>
      <c r="AF64" s="369">
        <v>14.7</v>
      </c>
      <c r="AG64" s="375">
        <f t="shared" si="7"/>
        <v>1.8599999999999994</v>
      </c>
      <c r="AH64" s="317">
        <v>1</v>
      </c>
      <c r="AJ64" s="345">
        <v>4.83</v>
      </c>
      <c r="AK64" s="345">
        <v>13.79</v>
      </c>
      <c r="AL64" s="362">
        <f t="shared" si="9"/>
        <v>8.9599999999999991</v>
      </c>
      <c r="AM64" s="347">
        <v>1</v>
      </c>
      <c r="AN64" s="345">
        <v>5.75</v>
      </c>
      <c r="AO64" s="363">
        <f t="shared" si="10"/>
        <v>0.91999999999999993</v>
      </c>
      <c r="AP64" s="347">
        <v>4</v>
      </c>
      <c r="AQ64" s="307">
        <v>12.02</v>
      </c>
      <c r="AR64" s="343">
        <f t="shared" si="11"/>
        <v>7.1899999999999995</v>
      </c>
      <c r="AS64" s="309">
        <v>2</v>
      </c>
      <c r="AT64" s="371">
        <v>9.5299999999999994</v>
      </c>
      <c r="AU64" s="372">
        <f t="shared" si="12"/>
        <v>4.6999999999999993</v>
      </c>
      <c r="AV64" s="333">
        <v>3</v>
      </c>
      <c r="AX64" s="345">
        <v>2.75</v>
      </c>
      <c r="AY64" s="345">
        <v>13.88</v>
      </c>
      <c r="AZ64" s="362">
        <f t="shared" si="23"/>
        <v>11.13</v>
      </c>
      <c r="BA64" s="347">
        <v>2</v>
      </c>
      <c r="BB64" s="345">
        <v>14.71</v>
      </c>
      <c r="BC64" s="363">
        <f t="shared" si="21"/>
        <v>11.96</v>
      </c>
      <c r="BD64" s="347">
        <v>1</v>
      </c>
      <c r="BE64" s="307">
        <v>10.38</v>
      </c>
      <c r="BF64" s="343">
        <f t="shared" si="18"/>
        <v>7.6300000000000008</v>
      </c>
      <c r="BG64" s="322">
        <v>3</v>
      </c>
      <c r="BH64" s="307">
        <v>6.23</v>
      </c>
      <c r="BI64" s="343">
        <f t="shared" si="19"/>
        <v>3.4800000000000004</v>
      </c>
      <c r="BJ64" s="322">
        <v>4</v>
      </c>
      <c r="BK64" s="440">
        <v>-9.34</v>
      </c>
      <c r="BL64" s="446">
        <f t="shared" si="26"/>
        <v>-12.09</v>
      </c>
      <c r="BM64" s="451">
        <v>5</v>
      </c>
      <c r="BO64" s="345">
        <v>-10.24</v>
      </c>
      <c r="BP64" s="345">
        <v>-9.32</v>
      </c>
      <c r="BQ64" s="362">
        <f t="shared" si="29"/>
        <v>0.91999999999999993</v>
      </c>
      <c r="BR64" s="347">
        <v>3</v>
      </c>
      <c r="BS64" s="345">
        <v>-6.7</v>
      </c>
      <c r="BT64" s="363">
        <f t="shared" si="30"/>
        <v>3.54</v>
      </c>
      <c r="BU64" s="347">
        <v>1</v>
      </c>
      <c r="BV64" s="482">
        <v>-9.64</v>
      </c>
      <c r="BW64" s="488">
        <f t="shared" si="31"/>
        <v>0.59999999999999964</v>
      </c>
      <c r="BX64" s="487">
        <v>4</v>
      </c>
      <c r="BY64" s="307">
        <v>-10.88</v>
      </c>
      <c r="BZ64" s="343">
        <f t="shared" si="32"/>
        <v>-0.64000000000000057</v>
      </c>
      <c r="CA64" s="322">
        <v>5</v>
      </c>
      <c r="CB64" s="482">
        <v>-9.31</v>
      </c>
      <c r="CC64" s="488">
        <f t="shared" si="33"/>
        <v>0.92999999999999972</v>
      </c>
      <c r="CD64" s="494">
        <v>2</v>
      </c>
      <c r="CF64" s="345"/>
      <c r="CG64" s="447"/>
      <c r="CH64" s="818"/>
      <c r="CI64" s="816"/>
      <c r="CJ64" s="345"/>
      <c r="CK64" s="363"/>
      <c r="CL64" s="347"/>
      <c r="CM64" s="92"/>
      <c r="CN64" s="807"/>
      <c r="CO64" s="806"/>
      <c r="CP64" s="307"/>
      <c r="CQ64" s="343"/>
      <c r="CR64" s="322"/>
      <c r="CT64" s="345"/>
      <c r="CU64" s="345"/>
      <c r="CV64" s="362"/>
      <c r="CW64" s="347"/>
      <c r="CX64" s="345"/>
      <c r="CY64" s="363"/>
      <c r="CZ64" s="347"/>
      <c r="DA64" s="827"/>
      <c r="DB64" s="833"/>
      <c r="DC64" s="832"/>
      <c r="DD64" s="307"/>
      <c r="DE64" s="343"/>
      <c r="DF64" s="322"/>
      <c r="DG64" s="92"/>
      <c r="DH64" s="807"/>
      <c r="DI64" s="813"/>
      <c r="DK64" s="345">
        <v>3.59</v>
      </c>
      <c r="DL64" s="345">
        <v>11.61</v>
      </c>
      <c r="DM64" s="362">
        <f t="shared" si="13"/>
        <v>11.61</v>
      </c>
      <c r="DN64" s="347">
        <v>2</v>
      </c>
      <c r="DO64" s="345">
        <v>13.05</v>
      </c>
      <c r="DP64" s="363">
        <f t="shared" si="14"/>
        <v>13.05</v>
      </c>
      <c r="DQ64" s="347">
        <v>1</v>
      </c>
      <c r="DR64" s="563">
        <v>8.67</v>
      </c>
      <c r="DS64" s="569">
        <f t="shared" si="15"/>
        <v>8.67</v>
      </c>
      <c r="DT64" s="568">
        <v>4</v>
      </c>
      <c r="DU64" s="307">
        <v>10.29</v>
      </c>
      <c r="DV64" s="343">
        <f t="shared" si="16"/>
        <v>10.29</v>
      </c>
      <c r="DW64" s="322">
        <v>3</v>
      </c>
    </row>
    <row r="65" spans="1:127">
      <c r="A65" s="306" t="s">
        <v>565</v>
      </c>
      <c r="C65" s="307">
        <v>2.71</v>
      </c>
      <c r="D65" s="307">
        <v>2.73</v>
      </c>
      <c r="E65" s="308">
        <f t="shared" si="0"/>
        <v>2.0000000000000018E-2</v>
      </c>
      <c r="F65" s="309">
        <v>1</v>
      </c>
      <c r="G65" s="360">
        <v>2.41</v>
      </c>
      <c r="H65" s="310">
        <f t="shared" si="24"/>
        <v>-0.29999999999999982</v>
      </c>
      <c r="I65" s="349">
        <v>2</v>
      </c>
      <c r="J65" s="359"/>
      <c r="K65" s="307">
        <v>25.5</v>
      </c>
      <c r="L65" s="345">
        <v>23.18</v>
      </c>
      <c r="M65" s="346">
        <f t="shared" si="27"/>
        <v>-2.3200000000000003</v>
      </c>
      <c r="N65" s="347">
        <v>1</v>
      </c>
      <c r="O65" s="390">
        <v>22.37</v>
      </c>
      <c r="P65" s="308">
        <f t="shared" si="28"/>
        <v>-3.129999999999999</v>
      </c>
      <c r="Q65" s="309">
        <v>2</v>
      </c>
      <c r="R65" s="361">
        <v>15.16</v>
      </c>
      <c r="S65" s="313">
        <f t="shared" si="25"/>
        <v>-10.34</v>
      </c>
      <c r="T65" s="314">
        <v>3</v>
      </c>
      <c r="V65" s="345">
        <v>8.6999999999999993</v>
      </c>
      <c r="W65" s="345">
        <v>9.6</v>
      </c>
      <c r="X65" s="362">
        <f t="shared" si="5"/>
        <v>0.90000000000000036</v>
      </c>
      <c r="Y65" s="347">
        <v>4</v>
      </c>
      <c r="Z65" s="345">
        <v>10.029999999999999</v>
      </c>
      <c r="AA65" s="363">
        <f t="shared" si="8"/>
        <v>1.33</v>
      </c>
      <c r="AB65" s="347">
        <v>2</v>
      </c>
      <c r="AC65" s="390">
        <v>9.68</v>
      </c>
      <c r="AD65" s="343">
        <f t="shared" si="6"/>
        <v>0.98000000000000043</v>
      </c>
      <c r="AE65" s="309">
        <v>3</v>
      </c>
      <c r="AF65" s="369">
        <v>10.53</v>
      </c>
      <c r="AG65" s="375">
        <f t="shared" si="7"/>
        <v>1.83</v>
      </c>
      <c r="AH65" s="330">
        <v>1</v>
      </c>
      <c r="AJ65" s="345">
        <v>4.84</v>
      </c>
      <c r="AK65" s="345">
        <v>11.33</v>
      </c>
      <c r="AL65" s="362">
        <f t="shared" si="9"/>
        <v>6.49</v>
      </c>
      <c r="AM65" s="347">
        <v>1</v>
      </c>
      <c r="AN65" s="345">
        <v>5.8</v>
      </c>
      <c r="AO65" s="363">
        <f t="shared" si="10"/>
        <v>0.96</v>
      </c>
      <c r="AP65" s="347">
        <v>4</v>
      </c>
      <c r="AQ65" s="307">
        <v>10.78</v>
      </c>
      <c r="AR65" s="343">
        <f t="shared" si="11"/>
        <v>5.9399999999999995</v>
      </c>
      <c r="AS65" s="309">
        <v>2</v>
      </c>
      <c r="AT65" s="371">
        <v>9.01</v>
      </c>
      <c r="AU65" s="372">
        <f t="shared" si="12"/>
        <v>4.17</v>
      </c>
      <c r="AV65" s="358">
        <v>3</v>
      </c>
      <c r="AX65" s="345">
        <v>2.77</v>
      </c>
      <c r="AY65" s="345">
        <v>9.9600000000000009</v>
      </c>
      <c r="AZ65" s="362">
        <f t="shared" si="23"/>
        <v>7.1900000000000013</v>
      </c>
      <c r="BA65" s="347">
        <v>2</v>
      </c>
      <c r="BB65" s="345">
        <v>13.73</v>
      </c>
      <c r="BC65" s="363">
        <f t="shared" si="21"/>
        <v>10.96</v>
      </c>
      <c r="BD65" s="347">
        <v>1</v>
      </c>
      <c r="BE65" s="307">
        <v>7.87</v>
      </c>
      <c r="BF65" s="343">
        <f t="shared" si="18"/>
        <v>5.0999999999999996</v>
      </c>
      <c r="BG65" s="309">
        <v>3</v>
      </c>
      <c r="BH65" s="307">
        <v>4.5599999999999996</v>
      </c>
      <c r="BI65" s="343">
        <f t="shared" si="19"/>
        <v>1.7899999999999996</v>
      </c>
      <c r="BJ65" s="309">
        <v>4</v>
      </c>
      <c r="BK65" s="440">
        <v>-10.91</v>
      </c>
      <c r="BL65" s="446">
        <f t="shared" si="26"/>
        <v>-13.68</v>
      </c>
      <c r="BM65" s="442">
        <v>5</v>
      </c>
      <c r="BO65" s="345">
        <v>-11.85</v>
      </c>
      <c r="BP65" s="345">
        <v>-11.27</v>
      </c>
      <c r="BQ65" s="362">
        <f t="shared" si="29"/>
        <v>0.58000000000000007</v>
      </c>
      <c r="BR65" s="347">
        <v>3</v>
      </c>
      <c r="BS65" s="345">
        <v>-8.51</v>
      </c>
      <c r="BT65" s="363">
        <f t="shared" si="30"/>
        <v>3.34</v>
      </c>
      <c r="BU65" s="347">
        <v>1</v>
      </c>
      <c r="BV65" s="482">
        <v>-12.75</v>
      </c>
      <c r="BW65" s="488">
        <f t="shared" si="31"/>
        <v>-0.90000000000000036</v>
      </c>
      <c r="BX65" s="484">
        <v>5</v>
      </c>
      <c r="BY65" s="307">
        <v>-11.86</v>
      </c>
      <c r="BZ65" s="343">
        <f t="shared" si="32"/>
        <v>-9.9999999999997868E-3</v>
      </c>
      <c r="CA65" s="309">
        <v>4</v>
      </c>
      <c r="CB65" s="482">
        <v>-11.04</v>
      </c>
      <c r="CC65" s="488">
        <f t="shared" si="33"/>
        <v>0.8100000000000005</v>
      </c>
      <c r="CD65" s="484">
        <v>2</v>
      </c>
      <c r="CF65" s="345"/>
      <c r="CG65" s="447"/>
      <c r="CH65" s="818"/>
      <c r="CI65" s="816"/>
      <c r="CJ65" s="345"/>
      <c r="CK65" s="363"/>
      <c r="CL65" s="347"/>
      <c r="CM65" s="92"/>
      <c r="CN65" s="807"/>
      <c r="CO65" s="805"/>
      <c r="CP65" s="307"/>
      <c r="CQ65" s="343"/>
      <c r="CR65" s="309"/>
      <c r="CT65" s="345"/>
      <c r="CU65" s="345"/>
      <c r="CV65" s="362"/>
      <c r="CW65" s="347"/>
      <c r="CX65" s="345"/>
      <c r="CY65" s="363"/>
      <c r="CZ65" s="347"/>
      <c r="DA65" s="827"/>
      <c r="DB65" s="833"/>
      <c r="DC65" s="829"/>
      <c r="DD65" s="307"/>
      <c r="DE65" s="343"/>
      <c r="DF65" s="309"/>
      <c r="DG65" s="92"/>
      <c r="DH65" s="807"/>
      <c r="DI65" s="805"/>
      <c r="DK65" s="345">
        <v>3.59</v>
      </c>
      <c r="DL65" s="345">
        <v>11.2</v>
      </c>
      <c r="DM65" s="362">
        <f t="shared" si="13"/>
        <v>11.2</v>
      </c>
      <c r="DN65" s="347">
        <v>2</v>
      </c>
      <c r="DO65" s="345">
        <v>12.83</v>
      </c>
      <c r="DP65" s="363">
        <f t="shared" si="14"/>
        <v>12.83</v>
      </c>
      <c r="DQ65" s="347">
        <v>1</v>
      </c>
      <c r="DR65" s="563">
        <v>10.49</v>
      </c>
      <c r="DS65" s="569">
        <f t="shared" si="15"/>
        <v>10.49</v>
      </c>
      <c r="DT65" s="565">
        <v>3</v>
      </c>
      <c r="DU65" s="307">
        <v>8.25</v>
      </c>
      <c r="DV65" s="343">
        <f t="shared" si="16"/>
        <v>8.25</v>
      </c>
      <c r="DW65" s="309">
        <v>4</v>
      </c>
    </row>
    <row r="66" spans="1:127">
      <c r="A66" s="306" t="s">
        <v>567</v>
      </c>
      <c r="C66" s="307">
        <v>-0.7</v>
      </c>
      <c r="D66" s="307">
        <v>-0.66</v>
      </c>
      <c r="E66" s="308">
        <f t="shared" si="0"/>
        <v>3.9999999999999925E-2</v>
      </c>
      <c r="F66" s="309">
        <v>1</v>
      </c>
      <c r="G66" s="360">
        <v>-0.85</v>
      </c>
      <c r="H66" s="310">
        <f t="shared" si="24"/>
        <v>-0.15000000000000002</v>
      </c>
      <c r="I66" s="349">
        <v>2</v>
      </c>
      <c r="J66" s="359"/>
      <c r="K66" s="307">
        <v>26.33</v>
      </c>
      <c r="L66" s="345">
        <v>24.09</v>
      </c>
      <c r="M66" s="346">
        <f t="shared" si="27"/>
        <v>-2.2399999999999984</v>
      </c>
      <c r="N66" s="347">
        <v>1</v>
      </c>
      <c r="O66" s="390">
        <v>23.99</v>
      </c>
      <c r="P66" s="308">
        <f t="shared" si="28"/>
        <v>-2.34</v>
      </c>
      <c r="Q66" s="322">
        <v>2</v>
      </c>
      <c r="R66" s="361">
        <v>15.74</v>
      </c>
      <c r="S66" s="313">
        <f t="shared" si="25"/>
        <v>-10.589999999999998</v>
      </c>
      <c r="T66" s="327">
        <v>3</v>
      </c>
      <c r="V66" s="345">
        <v>6.44</v>
      </c>
      <c r="W66" s="345">
        <v>7.31</v>
      </c>
      <c r="X66" s="362">
        <f t="shared" si="5"/>
        <v>0.86999999999999922</v>
      </c>
      <c r="Y66" s="347">
        <v>4</v>
      </c>
      <c r="Z66" s="345">
        <v>7.74</v>
      </c>
      <c r="AA66" s="363">
        <f t="shared" si="8"/>
        <v>1.2999999999999998</v>
      </c>
      <c r="AB66" s="347">
        <v>2</v>
      </c>
      <c r="AC66" s="390">
        <v>7.34</v>
      </c>
      <c r="AD66" s="343">
        <f t="shared" si="6"/>
        <v>0.89999999999999947</v>
      </c>
      <c r="AE66" s="309">
        <v>3</v>
      </c>
      <c r="AF66" s="369">
        <v>8.1999999999999993</v>
      </c>
      <c r="AG66" s="375">
        <f t="shared" si="7"/>
        <v>1.7599999999999989</v>
      </c>
      <c r="AH66" s="356">
        <v>1</v>
      </c>
      <c r="AJ66" s="345">
        <v>4.8499999999999996</v>
      </c>
      <c r="AK66" s="345">
        <v>12.22</v>
      </c>
      <c r="AL66" s="362">
        <f t="shared" si="9"/>
        <v>7.370000000000001</v>
      </c>
      <c r="AM66" s="347">
        <v>1</v>
      </c>
      <c r="AN66" s="345">
        <v>6.11</v>
      </c>
      <c r="AO66" s="363">
        <f t="shared" si="10"/>
        <v>1.2600000000000007</v>
      </c>
      <c r="AP66" s="347">
        <v>4</v>
      </c>
      <c r="AQ66" s="307">
        <v>11.22</v>
      </c>
      <c r="AR66" s="343">
        <f t="shared" si="11"/>
        <v>6.370000000000001</v>
      </c>
      <c r="AS66" s="309">
        <v>2</v>
      </c>
      <c r="AT66" s="371">
        <v>9.14</v>
      </c>
      <c r="AU66" s="372">
        <f t="shared" si="12"/>
        <v>4.2900000000000009</v>
      </c>
      <c r="AV66" s="320">
        <v>3</v>
      </c>
      <c r="AX66" s="345">
        <v>2.79</v>
      </c>
      <c r="AY66" s="345">
        <v>6.81</v>
      </c>
      <c r="AZ66" s="362">
        <f t="shared" si="23"/>
        <v>4.0199999999999996</v>
      </c>
      <c r="BA66" s="347">
        <v>2</v>
      </c>
      <c r="BB66" s="345">
        <v>12.22</v>
      </c>
      <c r="BC66" s="363">
        <f t="shared" si="21"/>
        <v>9.43</v>
      </c>
      <c r="BD66" s="347">
        <v>1</v>
      </c>
      <c r="BE66" s="307">
        <v>5.78</v>
      </c>
      <c r="BF66" s="343">
        <f t="shared" si="18"/>
        <v>2.99</v>
      </c>
      <c r="BG66" s="347">
        <v>3</v>
      </c>
      <c r="BH66" s="307">
        <v>1.43</v>
      </c>
      <c r="BI66" s="343">
        <f t="shared" si="19"/>
        <v>-1.36</v>
      </c>
      <c r="BJ66" s="347">
        <v>4</v>
      </c>
      <c r="BK66" s="440">
        <v>-12.21</v>
      </c>
      <c r="BL66" s="446">
        <f t="shared" si="26"/>
        <v>-15</v>
      </c>
      <c r="BM66" s="442">
        <v>5</v>
      </c>
      <c r="BO66" s="345">
        <v>-10.46</v>
      </c>
      <c r="BP66" s="345">
        <v>-10.029999999999999</v>
      </c>
      <c r="BQ66" s="362">
        <f t="shared" si="29"/>
        <v>0.43000000000000149</v>
      </c>
      <c r="BR66" s="347">
        <v>3</v>
      </c>
      <c r="BS66" s="345">
        <v>-6.41</v>
      </c>
      <c r="BT66" s="363">
        <f t="shared" si="30"/>
        <v>4.0500000000000007</v>
      </c>
      <c r="BU66" s="347">
        <v>1</v>
      </c>
      <c r="BV66" s="482">
        <v>-11.85</v>
      </c>
      <c r="BW66" s="488">
        <f t="shared" si="31"/>
        <v>-1.3899999999999988</v>
      </c>
      <c r="BX66" s="487">
        <v>5</v>
      </c>
      <c r="BY66" s="307">
        <v>-10.7</v>
      </c>
      <c r="BZ66" s="343">
        <f t="shared" si="32"/>
        <v>-0.23999999999999844</v>
      </c>
      <c r="CA66" s="309">
        <v>4</v>
      </c>
      <c r="CB66" s="482">
        <v>-9.8800000000000008</v>
      </c>
      <c r="CC66" s="488">
        <f t="shared" si="33"/>
        <v>0.58000000000000007</v>
      </c>
      <c r="CD66" s="487">
        <v>2</v>
      </c>
      <c r="CF66" s="345"/>
      <c r="CG66" s="447"/>
      <c r="CH66" s="818"/>
      <c r="CI66" s="816"/>
      <c r="CJ66" s="345"/>
      <c r="CK66" s="363"/>
      <c r="CL66" s="347"/>
      <c r="CM66" s="92"/>
      <c r="CN66" s="807"/>
      <c r="CO66" s="806"/>
      <c r="CP66" s="307"/>
      <c r="CQ66" s="343"/>
      <c r="CR66" s="309"/>
      <c r="CT66" s="345"/>
      <c r="CU66" s="345"/>
      <c r="CV66" s="362"/>
      <c r="CW66" s="347"/>
      <c r="CX66" s="345"/>
      <c r="CY66" s="363"/>
      <c r="CZ66" s="347"/>
      <c r="DA66" s="827"/>
      <c r="DB66" s="833"/>
      <c r="DC66" s="832"/>
      <c r="DD66" s="307"/>
      <c r="DE66" s="343"/>
      <c r="DF66" s="309"/>
      <c r="DG66" s="92"/>
      <c r="DH66" s="807"/>
      <c r="DI66" s="806"/>
      <c r="DK66" s="345">
        <v>3.6</v>
      </c>
      <c r="DL66" s="345">
        <v>11.15</v>
      </c>
      <c r="DM66" s="362">
        <f t="shared" si="13"/>
        <v>11.15</v>
      </c>
      <c r="DN66" s="347">
        <v>2</v>
      </c>
      <c r="DO66" s="345">
        <v>13.09</v>
      </c>
      <c r="DP66" s="363">
        <f t="shared" si="14"/>
        <v>13.09</v>
      </c>
      <c r="DQ66" s="347">
        <v>1</v>
      </c>
      <c r="DR66" s="563">
        <v>8.24</v>
      </c>
      <c r="DS66" s="569">
        <f t="shared" si="15"/>
        <v>8.24</v>
      </c>
      <c r="DT66" s="568">
        <v>4</v>
      </c>
      <c r="DU66" s="307">
        <v>10.73</v>
      </c>
      <c r="DV66" s="343">
        <f t="shared" si="16"/>
        <v>10.73</v>
      </c>
      <c r="DW66" s="309">
        <v>3</v>
      </c>
    </row>
    <row r="67" spans="1:127">
      <c r="A67" s="306" t="s">
        <v>568</v>
      </c>
      <c r="C67" s="307">
        <v>12.4</v>
      </c>
      <c r="D67" s="307">
        <v>10.43</v>
      </c>
      <c r="E67" s="308">
        <f t="shared" si="0"/>
        <v>-1.9700000000000006</v>
      </c>
      <c r="F67" s="309">
        <v>2</v>
      </c>
      <c r="G67" s="360">
        <v>10.76</v>
      </c>
      <c r="H67" s="310">
        <f t="shared" si="24"/>
        <v>-1.6400000000000006</v>
      </c>
      <c r="I67" s="349">
        <v>1</v>
      </c>
      <c r="J67" s="359"/>
      <c r="K67" s="307">
        <v>1.23</v>
      </c>
      <c r="L67" s="345">
        <v>1.31</v>
      </c>
      <c r="M67" s="346">
        <f t="shared" si="27"/>
        <v>8.0000000000000071E-2</v>
      </c>
      <c r="N67" s="347">
        <v>2</v>
      </c>
      <c r="O67" s="390">
        <v>1.83</v>
      </c>
      <c r="P67" s="308">
        <f t="shared" si="28"/>
        <v>0.60000000000000009</v>
      </c>
      <c r="Q67" s="309">
        <v>1</v>
      </c>
      <c r="R67" s="361"/>
      <c r="S67" s="313"/>
      <c r="T67" s="354"/>
      <c r="V67" s="345">
        <v>23.62</v>
      </c>
      <c r="W67" s="345">
        <v>24.64</v>
      </c>
      <c r="X67" s="362">
        <f t="shared" si="5"/>
        <v>1.0199999999999996</v>
      </c>
      <c r="Y67" s="347">
        <v>3</v>
      </c>
      <c r="Z67" s="345">
        <v>25.06</v>
      </c>
      <c r="AA67" s="363">
        <f t="shared" si="8"/>
        <v>1.4399999999999977</v>
      </c>
      <c r="AB67" s="347">
        <v>2</v>
      </c>
      <c r="AC67" s="390">
        <v>24.51</v>
      </c>
      <c r="AD67" s="343">
        <f t="shared" si="6"/>
        <v>0.89000000000000057</v>
      </c>
      <c r="AE67" s="309">
        <v>4</v>
      </c>
      <c r="AF67" s="369">
        <v>25.51</v>
      </c>
      <c r="AG67" s="375">
        <f t="shared" si="7"/>
        <v>1.8900000000000006</v>
      </c>
      <c r="AH67" s="317">
        <v>1</v>
      </c>
      <c r="AJ67" s="345">
        <v>4.8499999999999996</v>
      </c>
      <c r="AK67" s="345">
        <v>16.809999999999999</v>
      </c>
      <c r="AL67" s="362">
        <f t="shared" si="9"/>
        <v>11.959999999999999</v>
      </c>
      <c r="AM67" s="347">
        <v>1</v>
      </c>
      <c r="AN67" s="345">
        <v>6.97</v>
      </c>
      <c r="AO67" s="363">
        <f t="shared" si="10"/>
        <v>2.12</v>
      </c>
      <c r="AP67" s="347">
        <v>4</v>
      </c>
      <c r="AQ67" s="321">
        <v>12.74</v>
      </c>
      <c r="AR67" s="343">
        <f t="shared" si="11"/>
        <v>7.8900000000000006</v>
      </c>
      <c r="AS67" s="309">
        <v>2</v>
      </c>
      <c r="AT67" s="371">
        <v>11.03</v>
      </c>
      <c r="AU67" s="372">
        <f t="shared" si="12"/>
        <v>6.18</v>
      </c>
      <c r="AV67" s="320">
        <v>3</v>
      </c>
      <c r="AX67" s="345">
        <v>2.81</v>
      </c>
      <c r="AY67" s="345">
        <v>15.04</v>
      </c>
      <c r="AZ67" s="362">
        <f t="shared" si="23"/>
        <v>12.229999999999999</v>
      </c>
      <c r="BA67" s="347">
        <v>2</v>
      </c>
      <c r="BB67" s="345">
        <v>20.61</v>
      </c>
      <c r="BC67" s="363">
        <f t="shared" si="21"/>
        <v>17.8</v>
      </c>
      <c r="BD67" s="347">
        <v>1</v>
      </c>
      <c r="BE67" s="321">
        <v>14.01</v>
      </c>
      <c r="BF67" s="343">
        <f t="shared" si="18"/>
        <v>11.2</v>
      </c>
      <c r="BG67" s="347">
        <v>3</v>
      </c>
      <c r="BH67" s="321">
        <v>7.66</v>
      </c>
      <c r="BI67" s="343">
        <f t="shared" si="19"/>
        <v>4.8499999999999996</v>
      </c>
      <c r="BJ67" s="347">
        <v>4</v>
      </c>
      <c r="BK67" s="443">
        <v>-7.23</v>
      </c>
      <c r="BL67" s="446">
        <f t="shared" si="26"/>
        <v>-10.040000000000001</v>
      </c>
      <c r="BM67" s="442">
        <v>5</v>
      </c>
      <c r="BO67" s="345">
        <v>-3.43</v>
      </c>
      <c r="BP67" s="345">
        <v>-1.34</v>
      </c>
      <c r="BQ67" s="362">
        <f t="shared" si="29"/>
        <v>2.09</v>
      </c>
      <c r="BR67" s="347">
        <v>2</v>
      </c>
      <c r="BS67" s="345">
        <v>1.1200000000000001</v>
      </c>
      <c r="BT67" s="363">
        <f t="shared" si="30"/>
        <v>4.5500000000000007</v>
      </c>
      <c r="BU67" s="347">
        <v>1</v>
      </c>
      <c r="BV67" s="485">
        <v>-4.12</v>
      </c>
      <c r="BW67" s="488">
        <f t="shared" si="31"/>
        <v>-0.69</v>
      </c>
      <c r="BX67" s="484">
        <v>5</v>
      </c>
      <c r="BY67" s="321">
        <v>-3.63</v>
      </c>
      <c r="BZ67" s="343">
        <f t="shared" si="32"/>
        <v>-0.19999999999999973</v>
      </c>
      <c r="CA67" s="309">
        <v>4</v>
      </c>
      <c r="CB67" s="485">
        <v>-1.88</v>
      </c>
      <c r="CC67" s="488">
        <f t="shared" si="33"/>
        <v>1.5500000000000003</v>
      </c>
      <c r="CD67" s="484">
        <v>3</v>
      </c>
      <c r="CF67" s="345"/>
      <c r="CG67" s="447"/>
      <c r="CH67" s="818"/>
      <c r="CI67" s="816"/>
      <c r="CJ67" s="345"/>
      <c r="CK67" s="363"/>
      <c r="CL67" s="347"/>
      <c r="CM67" s="53"/>
      <c r="CN67" s="807"/>
      <c r="CO67" s="805"/>
      <c r="CP67" s="321"/>
      <c r="CQ67" s="343"/>
      <c r="CR67" s="309"/>
      <c r="CT67" s="345"/>
      <c r="CU67" s="345"/>
      <c r="CV67" s="362"/>
      <c r="CW67" s="347"/>
      <c r="CX67" s="345"/>
      <c r="CY67" s="363"/>
      <c r="CZ67" s="347"/>
      <c r="DA67" s="830"/>
      <c r="DB67" s="833"/>
      <c r="DC67" s="829"/>
      <c r="DD67" s="321"/>
      <c r="DE67" s="343"/>
      <c r="DF67" s="309"/>
      <c r="DG67" s="53"/>
      <c r="DH67" s="807"/>
      <c r="DI67" s="805"/>
      <c r="DK67" s="345">
        <v>3.61</v>
      </c>
      <c r="DL67" s="345">
        <v>13.59</v>
      </c>
      <c r="DM67" s="362">
        <f t="shared" si="13"/>
        <v>13.59</v>
      </c>
      <c r="DN67" s="347">
        <v>2</v>
      </c>
      <c r="DO67" s="345">
        <v>14.89</v>
      </c>
      <c r="DP67" s="363">
        <f t="shared" si="14"/>
        <v>14.89</v>
      </c>
      <c r="DQ67" s="347">
        <v>1</v>
      </c>
      <c r="DR67" s="566">
        <v>9.9600000000000009</v>
      </c>
      <c r="DS67" s="569">
        <f t="shared" si="15"/>
        <v>9.9600000000000009</v>
      </c>
      <c r="DT67" s="565">
        <v>4</v>
      </c>
      <c r="DU67" s="321">
        <v>12.34</v>
      </c>
      <c r="DV67" s="343">
        <f t="shared" si="16"/>
        <v>12.34</v>
      </c>
      <c r="DW67" s="309">
        <v>3</v>
      </c>
    </row>
    <row r="68" spans="1:127">
      <c r="A68" s="306" t="s">
        <v>570</v>
      </c>
      <c r="C68" s="307">
        <v>16.34</v>
      </c>
      <c r="D68" s="307">
        <v>14.27</v>
      </c>
      <c r="E68" s="308">
        <f t="shared" si="0"/>
        <v>-2.0700000000000003</v>
      </c>
      <c r="F68" s="309">
        <v>2</v>
      </c>
      <c r="G68" s="360">
        <v>15.67</v>
      </c>
      <c r="H68" s="310">
        <f t="shared" si="24"/>
        <v>-0.66999999999999993</v>
      </c>
      <c r="I68" s="349">
        <v>1</v>
      </c>
      <c r="K68" s="307"/>
      <c r="L68" s="345"/>
      <c r="M68" s="346"/>
      <c r="N68" s="347"/>
      <c r="O68" s="390"/>
      <c r="P68" s="308"/>
      <c r="Q68" s="368"/>
      <c r="R68" s="361"/>
      <c r="S68" s="313"/>
      <c r="T68" s="314"/>
      <c r="V68" s="345">
        <v>29.82</v>
      </c>
      <c r="W68" s="345">
        <v>30.92</v>
      </c>
      <c r="X68" s="362">
        <f t="shared" si="5"/>
        <v>1.1000000000000014</v>
      </c>
      <c r="Y68" s="347">
        <v>3</v>
      </c>
      <c r="Z68" s="345">
        <v>31.3</v>
      </c>
      <c r="AA68" s="363">
        <f t="shared" si="8"/>
        <v>1.4800000000000004</v>
      </c>
      <c r="AB68" s="347">
        <v>2</v>
      </c>
      <c r="AC68" s="390">
        <v>30.73</v>
      </c>
      <c r="AD68" s="343">
        <f t="shared" si="6"/>
        <v>0.91000000000000014</v>
      </c>
      <c r="AE68" s="309">
        <v>4</v>
      </c>
      <c r="AF68" s="369">
        <v>31.81</v>
      </c>
      <c r="AG68" s="375">
        <f t="shared" si="7"/>
        <v>1.9899999999999984</v>
      </c>
      <c r="AH68" s="317">
        <v>1</v>
      </c>
      <c r="AJ68" s="345">
        <v>4.8600000000000003</v>
      </c>
      <c r="AK68" s="345">
        <v>19.5</v>
      </c>
      <c r="AL68" s="362">
        <f t="shared" si="9"/>
        <v>14.64</v>
      </c>
      <c r="AM68" s="347">
        <v>1</v>
      </c>
      <c r="AN68" s="345">
        <v>7.5</v>
      </c>
      <c r="AO68" s="363">
        <f t="shared" si="10"/>
        <v>2.6399999999999997</v>
      </c>
      <c r="AP68" s="347">
        <v>4</v>
      </c>
      <c r="AQ68" s="307">
        <v>13.69</v>
      </c>
      <c r="AR68" s="343">
        <f t="shared" si="11"/>
        <v>8.8299999999999983</v>
      </c>
      <c r="AS68" s="309">
        <v>2</v>
      </c>
      <c r="AT68" s="371">
        <v>12.08</v>
      </c>
      <c r="AU68" s="372">
        <f t="shared" si="12"/>
        <v>7.22</v>
      </c>
      <c r="AV68" s="320">
        <v>3</v>
      </c>
      <c r="AX68" s="345">
        <v>2.83</v>
      </c>
      <c r="AY68" s="345">
        <v>21.14</v>
      </c>
      <c r="AZ68" s="362">
        <f t="shared" si="23"/>
        <v>18.310000000000002</v>
      </c>
      <c r="BA68" s="347">
        <v>2</v>
      </c>
      <c r="BB68" s="345">
        <v>23.54</v>
      </c>
      <c r="BC68" s="363">
        <f t="shared" si="21"/>
        <v>20.71</v>
      </c>
      <c r="BD68" s="347">
        <v>1</v>
      </c>
      <c r="BE68" s="307">
        <v>18.809999999999999</v>
      </c>
      <c r="BF68" s="343">
        <f t="shared" si="18"/>
        <v>15.979999999999999</v>
      </c>
      <c r="BG68" s="347">
        <v>3</v>
      </c>
      <c r="BH68" s="307">
        <v>9.85</v>
      </c>
      <c r="BI68" s="343">
        <f t="shared" si="19"/>
        <v>7.02</v>
      </c>
      <c r="BJ68" s="347">
        <v>4</v>
      </c>
      <c r="BK68" s="440">
        <v>-5.33</v>
      </c>
      <c r="BL68" s="446">
        <f t="shared" si="26"/>
        <v>-8.16</v>
      </c>
      <c r="BM68" s="442">
        <v>5</v>
      </c>
      <c r="BO68" s="345">
        <v>2.78</v>
      </c>
      <c r="BP68" s="345">
        <v>5.25</v>
      </c>
      <c r="BQ68" s="362">
        <f t="shared" si="29"/>
        <v>2.4700000000000002</v>
      </c>
      <c r="BR68" s="347">
        <v>2</v>
      </c>
      <c r="BS68" s="345">
        <v>6.61</v>
      </c>
      <c r="BT68" s="363">
        <f t="shared" si="30"/>
        <v>3.8300000000000005</v>
      </c>
      <c r="BU68" s="347">
        <v>1</v>
      </c>
      <c r="BV68" s="482">
        <v>1.87</v>
      </c>
      <c r="BW68" s="488">
        <f t="shared" si="31"/>
        <v>-0.9099999999999997</v>
      </c>
      <c r="BX68" s="484">
        <v>5</v>
      </c>
      <c r="BY68" s="307">
        <v>2.34</v>
      </c>
      <c r="BZ68" s="343">
        <f t="shared" si="32"/>
        <v>-0.43999999999999995</v>
      </c>
      <c r="CA68" s="309">
        <v>4</v>
      </c>
      <c r="CB68" s="482">
        <v>4.78</v>
      </c>
      <c r="CC68" s="488">
        <f t="shared" si="33"/>
        <v>2.0000000000000004</v>
      </c>
      <c r="CD68" s="484">
        <v>3</v>
      </c>
      <c r="CF68" s="345"/>
      <c r="CG68" s="447"/>
      <c r="CH68" s="818"/>
      <c r="CI68" s="816"/>
      <c r="CJ68" s="345"/>
      <c r="CK68" s="363"/>
      <c r="CL68" s="347"/>
      <c r="CM68" s="92"/>
      <c r="CN68" s="807"/>
      <c r="CO68" s="805"/>
      <c r="CP68" s="307"/>
      <c r="CQ68" s="343"/>
      <c r="CR68" s="309"/>
      <c r="CT68" s="345"/>
      <c r="CU68" s="345"/>
      <c r="CV68" s="362"/>
      <c r="CW68" s="347"/>
      <c r="CX68" s="345"/>
      <c r="CY68" s="363"/>
      <c r="CZ68" s="347"/>
      <c r="DA68" s="827"/>
      <c r="DB68" s="833"/>
      <c r="DC68" s="829"/>
      <c r="DD68" s="307"/>
      <c r="DE68" s="343"/>
      <c r="DF68" s="309"/>
      <c r="DG68" s="92"/>
      <c r="DH68" s="807"/>
      <c r="DI68" s="805"/>
      <c r="DK68" s="345">
        <v>3.61</v>
      </c>
      <c r="DL68" s="345">
        <v>14.82</v>
      </c>
      <c r="DM68" s="362">
        <f t="shared" si="13"/>
        <v>14.82</v>
      </c>
      <c r="DN68" s="347">
        <v>2</v>
      </c>
      <c r="DO68" s="345">
        <v>15.64</v>
      </c>
      <c r="DP68" s="363">
        <f t="shared" si="14"/>
        <v>15.64</v>
      </c>
      <c r="DQ68" s="347">
        <v>1</v>
      </c>
      <c r="DR68" s="563">
        <v>10.91</v>
      </c>
      <c r="DS68" s="569">
        <f t="shared" si="15"/>
        <v>10.91</v>
      </c>
      <c r="DT68" s="565">
        <v>4</v>
      </c>
      <c r="DU68" s="307">
        <v>13.37</v>
      </c>
      <c r="DV68" s="343">
        <f t="shared" si="16"/>
        <v>13.37</v>
      </c>
      <c r="DW68" s="309">
        <v>3</v>
      </c>
    </row>
    <row r="69" spans="1:127">
      <c r="A69" s="306" t="s">
        <v>573</v>
      </c>
      <c r="C69" s="390">
        <v>15.4</v>
      </c>
      <c r="D69" s="307">
        <v>12.88</v>
      </c>
      <c r="E69" s="308">
        <f t="shared" si="0"/>
        <v>-2.5199999999999996</v>
      </c>
      <c r="F69" s="309">
        <v>2</v>
      </c>
      <c r="G69" s="360">
        <v>14.77</v>
      </c>
      <c r="H69" s="310">
        <f t="shared" si="24"/>
        <v>-0.63000000000000078</v>
      </c>
      <c r="I69" s="349">
        <v>1</v>
      </c>
      <c r="K69" s="390"/>
      <c r="L69" s="345"/>
      <c r="M69" s="346"/>
      <c r="N69" s="347"/>
      <c r="O69" s="390"/>
      <c r="P69" s="308"/>
      <c r="Q69" s="368"/>
      <c r="R69" s="361"/>
      <c r="S69" s="313"/>
      <c r="T69" s="314"/>
      <c r="V69" s="393">
        <v>29.87</v>
      </c>
      <c r="W69" s="345">
        <v>30.95</v>
      </c>
      <c r="X69" s="362">
        <f t="shared" si="5"/>
        <v>1.0799999999999983</v>
      </c>
      <c r="Y69" s="347">
        <v>3</v>
      </c>
      <c r="Z69" s="345">
        <v>31.43</v>
      </c>
      <c r="AA69" s="363">
        <f t="shared" si="8"/>
        <v>1.5599999999999987</v>
      </c>
      <c r="AB69" s="347">
        <v>2</v>
      </c>
      <c r="AC69" s="390">
        <v>30.74</v>
      </c>
      <c r="AD69" s="343">
        <f t="shared" si="6"/>
        <v>0.86999999999999744</v>
      </c>
      <c r="AE69" s="309">
        <v>4</v>
      </c>
      <c r="AF69" s="369">
        <v>31.83</v>
      </c>
      <c r="AG69" s="375">
        <f t="shared" si="7"/>
        <v>1.9599999999999973</v>
      </c>
      <c r="AH69" s="317">
        <v>1</v>
      </c>
      <c r="AJ69" s="345">
        <v>4.8600000000000003</v>
      </c>
      <c r="AK69" s="345">
        <v>19.13</v>
      </c>
      <c r="AL69" s="362">
        <f t="shared" si="9"/>
        <v>14.27</v>
      </c>
      <c r="AM69" s="347">
        <v>1</v>
      </c>
      <c r="AN69" s="345">
        <v>7.88</v>
      </c>
      <c r="AO69" s="363">
        <f t="shared" si="10"/>
        <v>3.0199999999999996</v>
      </c>
      <c r="AP69" s="347">
        <v>4</v>
      </c>
      <c r="AQ69" s="307">
        <v>14.12</v>
      </c>
      <c r="AR69" s="343">
        <f t="shared" si="11"/>
        <v>9.259999999999998</v>
      </c>
      <c r="AS69" s="309">
        <v>2</v>
      </c>
      <c r="AT69" s="371">
        <v>11.97</v>
      </c>
      <c r="AU69" s="372">
        <f t="shared" si="12"/>
        <v>7.11</v>
      </c>
      <c r="AV69" s="320">
        <v>3</v>
      </c>
      <c r="AX69" s="345">
        <v>2.85</v>
      </c>
      <c r="AY69" s="345">
        <v>21.99</v>
      </c>
      <c r="AZ69" s="362">
        <f t="shared" si="23"/>
        <v>19.139999999999997</v>
      </c>
      <c r="BA69" s="347">
        <v>1</v>
      </c>
      <c r="BB69" s="345">
        <v>21.95</v>
      </c>
      <c r="BC69" s="363">
        <f t="shared" si="21"/>
        <v>19.099999999999998</v>
      </c>
      <c r="BD69" s="347">
        <v>2</v>
      </c>
      <c r="BE69" s="307">
        <v>18.78</v>
      </c>
      <c r="BF69" s="343">
        <f t="shared" si="18"/>
        <v>15.930000000000001</v>
      </c>
      <c r="BG69" s="347">
        <v>3</v>
      </c>
      <c r="BH69" s="307">
        <v>9.08</v>
      </c>
      <c r="BI69" s="343">
        <f t="shared" si="19"/>
        <v>6.23</v>
      </c>
      <c r="BJ69" s="347">
        <v>4</v>
      </c>
      <c r="BK69" s="440">
        <v>-5.34</v>
      </c>
      <c r="BL69" s="446">
        <f t="shared" si="26"/>
        <v>-8.19</v>
      </c>
      <c r="BM69" s="442">
        <v>5</v>
      </c>
      <c r="BO69" s="345">
        <v>4.87</v>
      </c>
      <c r="BP69" s="345">
        <v>7.32</v>
      </c>
      <c r="BQ69" s="362">
        <f t="shared" si="29"/>
        <v>2.4500000000000002</v>
      </c>
      <c r="BR69" s="347">
        <v>2</v>
      </c>
      <c r="BS69" s="345">
        <v>8.34</v>
      </c>
      <c r="BT69" s="363">
        <f t="shared" si="30"/>
        <v>3.4699999999999998</v>
      </c>
      <c r="BU69" s="347">
        <v>1</v>
      </c>
      <c r="BV69" s="482">
        <v>4.51</v>
      </c>
      <c r="BW69" s="488">
        <f t="shared" si="31"/>
        <v>-0.36000000000000032</v>
      </c>
      <c r="BX69" s="484">
        <v>5</v>
      </c>
      <c r="BY69" s="307">
        <v>5.61</v>
      </c>
      <c r="BZ69" s="343">
        <f t="shared" si="32"/>
        <v>0.74000000000000021</v>
      </c>
      <c r="CA69" s="309">
        <v>4</v>
      </c>
      <c r="CB69" s="482">
        <v>6.43</v>
      </c>
      <c r="CC69" s="488">
        <f t="shared" si="33"/>
        <v>1.5599999999999996</v>
      </c>
      <c r="CD69" s="484">
        <v>3</v>
      </c>
      <c r="CF69" s="345"/>
      <c r="CG69" s="447"/>
      <c r="CH69" s="818"/>
      <c r="CI69" s="816"/>
      <c r="CJ69" s="345"/>
      <c r="CK69" s="363"/>
      <c r="CL69" s="347"/>
      <c r="CM69" s="92"/>
      <c r="CN69" s="807"/>
      <c r="CO69" s="805"/>
      <c r="CP69" s="307"/>
      <c r="CQ69" s="343"/>
      <c r="CR69" s="309"/>
      <c r="CT69" s="345"/>
      <c r="CU69" s="345"/>
      <c r="CV69" s="362"/>
      <c r="CW69" s="347"/>
      <c r="CX69" s="345"/>
      <c r="CY69" s="363"/>
      <c r="CZ69" s="347"/>
      <c r="DA69" s="827"/>
      <c r="DB69" s="833"/>
      <c r="DC69" s="829"/>
      <c r="DD69" s="307"/>
      <c r="DE69" s="343"/>
      <c r="DF69" s="309"/>
      <c r="DG69" s="92"/>
      <c r="DH69" s="807"/>
      <c r="DI69" s="805"/>
      <c r="DK69" s="345">
        <v>3.62</v>
      </c>
      <c r="DL69" s="345">
        <v>14.52</v>
      </c>
      <c r="DM69" s="362">
        <f t="shared" si="13"/>
        <v>14.52</v>
      </c>
      <c r="DN69" s="347">
        <v>2</v>
      </c>
      <c r="DO69" s="345">
        <v>15.48</v>
      </c>
      <c r="DP69" s="363">
        <f t="shared" si="14"/>
        <v>15.48</v>
      </c>
      <c r="DQ69" s="347">
        <v>1</v>
      </c>
      <c r="DR69" s="563">
        <v>10.82</v>
      </c>
      <c r="DS69" s="569">
        <f t="shared" si="15"/>
        <v>10.82</v>
      </c>
      <c r="DT69" s="565">
        <v>4</v>
      </c>
      <c r="DU69" s="307">
        <v>14.07</v>
      </c>
      <c r="DV69" s="343">
        <f t="shared" si="16"/>
        <v>14.07</v>
      </c>
      <c r="DW69" s="309">
        <v>3</v>
      </c>
    </row>
    <row r="70" spans="1:127">
      <c r="A70" s="306" t="s">
        <v>582</v>
      </c>
      <c r="C70" s="307">
        <v>19.670000000000002</v>
      </c>
      <c r="D70" s="307">
        <v>15.81</v>
      </c>
      <c r="E70" s="308">
        <f t="shared" si="0"/>
        <v>-3.8600000000000012</v>
      </c>
      <c r="F70" s="309">
        <v>2</v>
      </c>
      <c r="G70" s="360">
        <v>19.579999999999998</v>
      </c>
      <c r="H70" s="310">
        <f t="shared" si="24"/>
        <v>-9.0000000000003411E-2</v>
      </c>
      <c r="I70" s="349">
        <v>1</v>
      </c>
      <c r="K70" s="390"/>
      <c r="L70" s="393"/>
      <c r="M70" s="346"/>
      <c r="N70" s="347"/>
      <c r="O70" s="390"/>
      <c r="P70" s="308"/>
      <c r="Q70" s="368"/>
      <c r="R70" s="395"/>
      <c r="S70" s="313"/>
      <c r="T70" s="314"/>
      <c r="V70" s="393">
        <v>36.69</v>
      </c>
      <c r="W70" s="393">
        <v>37.72</v>
      </c>
      <c r="X70" s="362">
        <f t="shared" si="5"/>
        <v>1.0300000000000011</v>
      </c>
      <c r="Y70" s="347">
        <v>3</v>
      </c>
      <c r="Z70" s="393">
        <v>38.159999999999997</v>
      </c>
      <c r="AA70" s="363">
        <f t="shared" si="8"/>
        <v>1.4699999999999989</v>
      </c>
      <c r="AB70" s="347">
        <v>2</v>
      </c>
      <c r="AC70" s="390">
        <v>37.53</v>
      </c>
      <c r="AD70" s="343">
        <f t="shared" si="6"/>
        <v>0.84000000000000341</v>
      </c>
      <c r="AE70" s="309">
        <v>4</v>
      </c>
      <c r="AF70" s="369">
        <v>38.619999999999997</v>
      </c>
      <c r="AG70" s="375">
        <f t="shared" si="7"/>
        <v>1.9299999999999997</v>
      </c>
      <c r="AH70" s="317">
        <v>1</v>
      </c>
      <c r="AJ70" s="345">
        <v>4.87</v>
      </c>
      <c r="AK70" s="345">
        <v>19.27</v>
      </c>
      <c r="AL70" s="362">
        <f t="shared" si="9"/>
        <v>14.399999999999999</v>
      </c>
      <c r="AM70" s="347">
        <v>1</v>
      </c>
      <c r="AN70" s="345">
        <v>7.83</v>
      </c>
      <c r="AO70" s="363">
        <f t="shared" si="10"/>
        <v>2.96</v>
      </c>
      <c r="AP70" s="347">
        <v>4</v>
      </c>
      <c r="AQ70" s="307">
        <v>13.87</v>
      </c>
      <c r="AR70" s="343">
        <f t="shared" si="11"/>
        <v>9</v>
      </c>
      <c r="AS70" s="309">
        <v>2</v>
      </c>
      <c r="AT70" s="371">
        <v>11.39</v>
      </c>
      <c r="AU70" s="372">
        <f t="shared" si="12"/>
        <v>6.5200000000000005</v>
      </c>
      <c r="AV70" s="320">
        <v>3</v>
      </c>
      <c r="AX70" s="345">
        <v>2.86</v>
      </c>
      <c r="AY70" s="345">
        <v>24.2</v>
      </c>
      <c r="AZ70" s="362">
        <f t="shared" si="23"/>
        <v>21.34</v>
      </c>
      <c r="BA70" s="347">
        <v>2</v>
      </c>
      <c r="BB70" s="345">
        <v>24.85</v>
      </c>
      <c r="BC70" s="363">
        <f t="shared" si="21"/>
        <v>21.990000000000002</v>
      </c>
      <c r="BD70" s="347">
        <v>1</v>
      </c>
      <c r="BE70" s="307">
        <v>22.42</v>
      </c>
      <c r="BF70" s="343">
        <f t="shared" si="18"/>
        <v>19.560000000000002</v>
      </c>
      <c r="BG70" s="347">
        <v>3</v>
      </c>
      <c r="BH70" s="307">
        <v>8.2200000000000006</v>
      </c>
      <c r="BI70" s="343">
        <f t="shared" si="19"/>
        <v>5.3600000000000012</v>
      </c>
      <c r="BJ70" s="347">
        <v>4</v>
      </c>
      <c r="BK70" s="440">
        <v>-3.75</v>
      </c>
      <c r="BL70" s="446">
        <f t="shared" si="26"/>
        <v>-6.6099999999999994</v>
      </c>
      <c r="BM70" s="442">
        <v>5</v>
      </c>
      <c r="BO70" s="345">
        <v>6.1</v>
      </c>
      <c r="BP70" s="345">
        <v>8.85</v>
      </c>
      <c r="BQ70" s="362">
        <f t="shared" si="29"/>
        <v>2.75</v>
      </c>
      <c r="BR70" s="347">
        <v>2</v>
      </c>
      <c r="BS70" s="345">
        <v>10.56</v>
      </c>
      <c r="BT70" s="363">
        <f t="shared" si="30"/>
        <v>4.4600000000000009</v>
      </c>
      <c r="BU70" s="347">
        <v>1</v>
      </c>
      <c r="BV70" s="482">
        <v>7.16</v>
      </c>
      <c r="BW70" s="488">
        <f t="shared" si="31"/>
        <v>1.0600000000000005</v>
      </c>
      <c r="BX70" s="484">
        <v>5</v>
      </c>
      <c r="BY70" s="307">
        <v>8.7200000000000006</v>
      </c>
      <c r="BZ70" s="343">
        <f t="shared" si="32"/>
        <v>2.620000000000001</v>
      </c>
      <c r="CA70" s="309">
        <v>3</v>
      </c>
      <c r="CB70" s="482">
        <v>8</v>
      </c>
      <c r="CC70" s="488">
        <f t="shared" si="33"/>
        <v>1.9000000000000004</v>
      </c>
      <c r="CD70" s="484">
        <v>4</v>
      </c>
      <c r="CF70" s="345"/>
      <c r="CG70" s="447"/>
      <c r="CH70" s="818"/>
      <c r="CI70" s="816"/>
      <c r="CJ70" s="345"/>
      <c r="CK70" s="363"/>
      <c r="CL70" s="347"/>
      <c r="CM70" s="92"/>
      <c r="CN70" s="807"/>
      <c r="CO70" s="805"/>
      <c r="CP70" s="307"/>
      <c r="CQ70" s="343"/>
      <c r="CR70" s="309"/>
      <c r="CT70" s="345"/>
      <c r="CU70" s="345"/>
      <c r="CV70" s="362"/>
      <c r="CW70" s="347"/>
      <c r="CX70" s="345"/>
      <c r="CY70" s="363"/>
      <c r="CZ70" s="347"/>
      <c r="DA70" s="827"/>
      <c r="DB70" s="833"/>
      <c r="DC70" s="829"/>
      <c r="DD70" s="307"/>
      <c r="DE70" s="343"/>
      <c r="DF70" s="309"/>
      <c r="DG70" s="92"/>
      <c r="DH70" s="807"/>
      <c r="DI70" s="805"/>
      <c r="DK70" s="345">
        <v>3.62</v>
      </c>
      <c r="DL70" s="345">
        <v>14.51</v>
      </c>
      <c r="DM70" s="362">
        <f t="shared" si="13"/>
        <v>14.51</v>
      </c>
      <c r="DN70" s="347">
        <v>2</v>
      </c>
      <c r="DO70" s="345">
        <v>14.62</v>
      </c>
      <c r="DP70" s="363">
        <f t="shared" si="14"/>
        <v>14.62</v>
      </c>
      <c r="DQ70" s="347">
        <v>1</v>
      </c>
      <c r="DR70" s="563">
        <v>10.199999999999999</v>
      </c>
      <c r="DS70" s="569">
        <f t="shared" si="15"/>
        <v>10.199999999999999</v>
      </c>
      <c r="DT70" s="565">
        <v>4</v>
      </c>
      <c r="DU70" s="307">
        <v>14.18</v>
      </c>
      <c r="DV70" s="343">
        <f t="shared" si="16"/>
        <v>14.18</v>
      </c>
      <c r="DW70" s="309">
        <v>3</v>
      </c>
    </row>
    <row r="71" spans="1:127">
      <c r="A71" s="306" t="s">
        <v>583</v>
      </c>
      <c r="C71" s="307">
        <v>23.08</v>
      </c>
      <c r="D71" s="307">
        <v>19.52</v>
      </c>
      <c r="E71" s="308">
        <f t="shared" si="0"/>
        <v>-3.5599999999999987</v>
      </c>
      <c r="F71" s="309">
        <v>2</v>
      </c>
      <c r="G71" s="360">
        <v>23.35</v>
      </c>
      <c r="H71" s="310">
        <f t="shared" si="24"/>
        <v>0.27000000000000313</v>
      </c>
      <c r="I71" s="349">
        <v>1</v>
      </c>
      <c r="K71" s="390"/>
      <c r="L71" s="390"/>
      <c r="M71" s="308"/>
      <c r="N71" s="309"/>
      <c r="O71" s="390"/>
      <c r="P71" s="308"/>
      <c r="Q71" s="368"/>
      <c r="R71" s="401"/>
      <c r="S71" s="313"/>
      <c r="T71" s="314"/>
      <c r="U71" s="402"/>
      <c r="V71" s="390">
        <v>43.03</v>
      </c>
      <c r="W71" s="390">
        <v>44.22</v>
      </c>
      <c r="X71" s="403">
        <f t="shared" si="5"/>
        <v>1.1899999999999977</v>
      </c>
      <c r="Y71" s="309">
        <v>3</v>
      </c>
      <c r="Z71" s="390">
        <v>44.63</v>
      </c>
      <c r="AA71" s="343">
        <f t="shared" si="8"/>
        <v>1.6000000000000014</v>
      </c>
      <c r="AB71" s="309">
        <v>2</v>
      </c>
      <c r="AC71" s="390">
        <v>44.13</v>
      </c>
      <c r="AD71" s="343">
        <f t="shared" si="6"/>
        <v>1.1000000000000014</v>
      </c>
      <c r="AE71" s="309">
        <v>4</v>
      </c>
      <c r="AF71" s="315">
        <v>45.06</v>
      </c>
      <c r="AG71" s="370">
        <f t="shared" si="7"/>
        <v>2.0300000000000011</v>
      </c>
      <c r="AH71" s="317">
        <v>1</v>
      </c>
      <c r="AI71" s="402"/>
      <c r="AJ71" s="307">
        <v>4.87</v>
      </c>
      <c r="AK71" s="307">
        <v>18.53</v>
      </c>
      <c r="AL71" s="403">
        <f t="shared" si="9"/>
        <v>13.66</v>
      </c>
      <c r="AM71" s="309">
        <v>1</v>
      </c>
      <c r="AN71" s="307">
        <v>7.72</v>
      </c>
      <c r="AO71" s="343">
        <f t="shared" si="10"/>
        <v>2.8499999999999996</v>
      </c>
      <c r="AP71" s="347">
        <v>4</v>
      </c>
      <c r="AQ71" s="307">
        <v>13.84</v>
      </c>
      <c r="AR71" s="343">
        <f t="shared" si="11"/>
        <v>8.9699999999999989</v>
      </c>
      <c r="AS71" s="309">
        <v>2</v>
      </c>
      <c r="AT71" s="318">
        <v>11.15</v>
      </c>
      <c r="AU71" s="372">
        <f t="shared" si="12"/>
        <v>6.28</v>
      </c>
      <c r="AV71" s="320">
        <v>3</v>
      </c>
      <c r="AX71" s="307">
        <v>2.88</v>
      </c>
      <c r="AY71" s="307">
        <v>29.57</v>
      </c>
      <c r="AZ71" s="403">
        <f t="shared" si="23"/>
        <v>26.69</v>
      </c>
      <c r="BA71" s="309">
        <v>1</v>
      </c>
      <c r="BB71" s="307">
        <v>28.02</v>
      </c>
      <c r="BC71" s="343">
        <f t="shared" si="21"/>
        <v>25.14</v>
      </c>
      <c r="BD71" s="347">
        <v>2</v>
      </c>
      <c r="BE71" s="307">
        <v>27.71</v>
      </c>
      <c r="BF71" s="343">
        <f t="shared" si="18"/>
        <v>24.830000000000002</v>
      </c>
      <c r="BG71" s="347">
        <v>3</v>
      </c>
      <c r="BH71" s="307">
        <v>14.18</v>
      </c>
      <c r="BI71" s="343">
        <f t="shared" si="19"/>
        <v>11.3</v>
      </c>
      <c r="BJ71" s="347">
        <v>4</v>
      </c>
      <c r="BK71" s="440">
        <v>0.61</v>
      </c>
      <c r="BL71" s="446">
        <f t="shared" si="26"/>
        <v>-2.27</v>
      </c>
      <c r="BM71" s="442">
        <v>5</v>
      </c>
      <c r="BO71" s="307">
        <v>8.24</v>
      </c>
      <c r="BP71" s="307">
        <v>8.57</v>
      </c>
      <c r="BQ71" s="403">
        <f t="shared" si="29"/>
        <v>0.33000000000000007</v>
      </c>
      <c r="BR71" s="309">
        <v>5</v>
      </c>
      <c r="BS71" s="307">
        <v>10.33</v>
      </c>
      <c r="BT71" s="363">
        <f t="shared" si="30"/>
        <v>2.09</v>
      </c>
      <c r="BU71" s="347">
        <v>2</v>
      </c>
      <c r="BV71" s="482">
        <v>8.66</v>
      </c>
      <c r="BW71" s="488">
        <f t="shared" si="31"/>
        <v>0.41999999999999993</v>
      </c>
      <c r="BX71" s="484">
        <v>4</v>
      </c>
      <c r="BY71" s="307">
        <v>10.220000000000001</v>
      </c>
      <c r="BZ71" s="343">
        <f t="shared" si="32"/>
        <v>1.9800000000000004</v>
      </c>
      <c r="CA71" s="309">
        <v>3</v>
      </c>
      <c r="CB71" s="482">
        <v>11.28</v>
      </c>
      <c r="CC71" s="488">
        <f t="shared" si="33"/>
        <v>3.0399999999999991</v>
      </c>
      <c r="CD71" s="484">
        <v>1</v>
      </c>
      <c r="CF71" s="307"/>
      <c r="CG71" s="440"/>
      <c r="CH71" s="819"/>
      <c r="CI71" s="442"/>
      <c r="CJ71" s="307"/>
      <c r="CK71" s="363"/>
      <c r="CL71" s="347"/>
      <c r="CM71" s="92"/>
      <c r="CN71" s="807"/>
      <c r="CO71" s="805"/>
      <c r="CP71" s="307"/>
      <c r="CQ71" s="343"/>
      <c r="CR71" s="309"/>
      <c r="CT71" s="307"/>
      <c r="CU71" s="307"/>
      <c r="CV71" s="403"/>
      <c r="CW71" s="309"/>
      <c r="CX71" s="307"/>
      <c r="CY71" s="363"/>
      <c r="CZ71" s="347"/>
      <c r="DA71" s="827"/>
      <c r="DB71" s="833"/>
      <c r="DC71" s="829"/>
      <c r="DD71" s="307"/>
      <c r="DE71" s="343"/>
      <c r="DF71" s="309"/>
      <c r="DG71" s="92"/>
      <c r="DH71" s="807"/>
      <c r="DI71" s="805"/>
      <c r="DK71" s="307">
        <v>3.62</v>
      </c>
      <c r="DL71" s="307">
        <v>14.76</v>
      </c>
      <c r="DM71" s="362">
        <f t="shared" si="13"/>
        <v>14.76</v>
      </c>
      <c r="DN71" s="309">
        <v>1</v>
      </c>
      <c r="DO71" s="307">
        <v>14.3</v>
      </c>
      <c r="DP71" s="363">
        <f t="shared" si="14"/>
        <v>14.3</v>
      </c>
      <c r="DQ71" s="347">
        <v>2</v>
      </c>
      <c r="DR71" s="563">
        <v>9.7799999999999994</v>
      </c>
      <c r="DS71" s="569">
        <f t="shared" si="15"/>
        <v>9.7799999999999994</v>
      </c>
      <c r="DT71" s="565">
        <v>4</v>
      </c>
      <c r="DU71" s="307">
        <v>14.09</v>
      </c>
      <c r="DV71" s="343">
        <f t="shared" si="16"/>
        <v>14.09</v>
      </c>
      <c r="DW71" s="309">
        <v>3</v>
      </c>
    </row>
    <row r="72" spans="1:127">
      <c r="A72" s="352" t="s">
        <v>588</v>
      </c>
      <c r="C72" s="307">
        <v>30.98</v>
      </c>
      <c r="D72" s="307">
        <v>26.66</v>
      </c>
      <c r="E72" s="308">
        <f t="shared" si="0"/>
        <v>-4.32</v>
      </c>
      <c r="F72" s="309">
        <v>2</v>
      </c>
      <c r="G72" s="360">
        <v>32.21</v>
      </c>
      <c r="H72" s="310">
        <f t="shared" si="24"/>
        <v>1.2300000000000004</v>
      </c>
      <c r="I72" s="349">
        <v>1</v>
      </c>
      <c r="J72" s="359"/>
      <c r="K72" s="307"/>
      <c r="L72" s="345"/>
      <c r="M72" s="346"/>
      <c r="N72" s="347"/>
      <c r="O72" s="390"/>
      <c r="P72" s="308"/>
      <c r="Q72" s="322"/>
      <c r="R72" s="361"/>
      <c r="S72" s="313"/>
      <c r="T72" s="314"/>
      <c r="V72" s="345">
        <v>47.77</v>
      </c>
      <c r="W72" s="345">
        <v>48.96</v>
      </c>
      <c r="X72" s="362">
        <f t="shared" si="5"/>
        <v>1.1899999999999977</v>
      </c>
      <c r="Y72" s="347">
        <v>3</v>
      </c>
      <c r="Z72" s="345">
        <v>49.47</v>
      </c>
      <c r="AA72" s="363">
        <f t="shared" si="8"/>
        <v>1.6999999999999957</v>
      </c>
      <c r="AB72" s="347">
        <v>2</v>
      </c>
      <c r="AC72" s="390">
        <v>48.83</v>
      </c>
      <c r="AD72" s="343">
        <f t="shared" si="6"/>
        <v>1.0599999999999952</v>
      </c>
      <c r="AE72" s="322">
        <v>4</v>
      </c>
      <c r="AF72" s="369">
        <v>49.92</v>
      </c>
      <c r="AG72" s="375">
        <f t="shared" si="7"/>
        <v>2.1499999999999986</v>
      </c>
      <c r="AH72" s="330">
        <v>1</v>
      </c>
      <c r="AJ72" s="345">
        <v>4.87</v>
      </c>
      <c r="AK72" s="345">
        <v>19.27</v>
      </c>
      <c r="AL72" s="362">
        <f t="shared" si="9"/>
        <v>14.399999999999999</v>
      </c>
      <c r="AM72" s="347">
        <v>1</v>
      </c>
      <c r="AN72" s="345">
        <v>7.85</v>
      </c>
      <c r="AO72" s="363">
        <f t="shared" si="10"/>
        <v>2.9799999999999995</v>
      </c>
      <c r="AP72" s="347">
        <v>4</v>
      </c>
      <c r="AQ72" s="321">
        <v>14.57</v>
      </c>
      <c r="AR72" s="343">
        <f t="shared" si="11"/>
        <v>9.6999999999999993</v>
      </c>
      <c r="AS72" s="309">
        <v>2</v>
      </c>
      <c r="AT72" s="371">
        <v>11.96</v>
      </c>
      <c r="AU72" s="372">
        <f t="shared" si="12"/>
        <v>7.0900000000000007</v>
      </c>
      <c r="AV72" s="320">
        <v>3</v>
      </c>
      <c r="AX72" s="345">
        <v>2.89</v>
      </c>
      <c r="AY72" s="345">
        <v>34.909999999999997</v>
      </c>
      <c r="AZ72" s="362">
        <f t="shared" si="23"/>
        <v>32.019999999999996</v>
      </c>
      <c r="BA72" s="347">
        <v>1</v>
      </c>
      <c r="BB72" s="345">
        <v>31.91</v>
      </c>
      <c r="BC72" s="363">
        <f t="shared" si="21"/>
        <v>29.02</v>
      </c>
      <c r="BD72" s="347">
        <v>2</v>
      </c>
      <c r="BE72" s="321">
        <v>31.36</v>
      </c>
      <c r="BF72" s="343">
        <f t="shared" si="18"/>
        <v>28.47</v>
      </c>
      <c r="BG72" s="347">
        <v>3</v>
      </c>
      <c r="BH72" s="321">
        <v>16.73</v>
      </c>
      <c r="BI72" s="343">
        <f t="shared" si="19"/>
        <v>13.84</v>
      </c>
      <c r="BJ72" s="347">
        <v>4</v>
      </c>
      <c r="BK72" s="443">
        <v>2.35</v>
      </c>
      <c r="BL72" s="446">
        <f t="shared" si="26"/>
        <v>-0.54</v>
      </c>
      <c r="BM72" s="442">
        <v>5</v>
      </c>
      <c r="BO72" s="345">
        <v>7.83</v>
      </c>
      <c r="BP72" s="345">
        <v>9.66</v>
      </c>
      <c r="BQ72" s="362">
        <f t="shared" si="29"/>
        <v>1.83</v>
      </c>
      <c r="BR72" s="347">
        <v>3</v>
      </c>
      <c r="BS72" s="345">
        <v>8.9700000000000006</v>
      </c>
      <c r="BT72" s="363">
        <f t="shared" si="30"/>
        <v>1.1400000000000006</v>
      </c>
      <c r="BU72" s="347">
        <v>4</v>
      </c>
      <c r="BV72" s="485">
        <v>8.81</v>
      </c>
      <c r="BW72" s="488">
        <f t="shared" si="31"/>
        <v>0.98000000000000043</v>
      </c>
      <c r="BX72" s="484">
        <v>5</v>
      </c>
      <c r="BY72" s="321">
        <v>10.75</v>
      </c>
      <c r="BZ72" s="343">
        <f t="shared" si="32"/>
        <v>2.92</v>
      </c>
      <c r="CA72" s="309">
        <v>2</v>
      </c>
      <c r="CB72" s="485">
        <v>11.56</v>
      </c>
      <c r="CC72" s="488">
        <f t="shared" si="33"/>
        <v>3.7300000000000004</v>
      </c>
      <c r="CD72" s="484">
        <v>1</v>
      </c>
      <c r="CF72" s="345"/>
      <c r="CG72" s="447"/>
      <c r="CH72" s="818"/>
      <c r="CI72" s="816"/>
      <c r="CJ72" s="345"/>
      <c r="CK72" s="363"/>
      <c r="CL72" s="347"/>
      <c r="CM72" s="53"/>
      <c r="CN72" s="807"/>
      <c r="CO72" s="805"/>
      <c r="CP72" s="321"/>
      <c r="CQ72" s="343"/>
      <c r="CR72" s="309"/>
      <c r="CT72" s="345"/>
      <c r="CU72" s="345"/>
      <c r="CV72" s="362"/>
      <c r="CW72" s="347"/>
      <c r="CX72" s="345"/>
      <c r="CY72" s="363"/>
      <c r="CZ72" s="347"/>
      <c r="DA72" s="830"/>
      <c r="DB72" s="833"/>
      <c r="DC72" s="829"/>
      <c r="DD72" s="321"/>
      <c r="DE72" s="343"/>
      <c r="DF72" s="309"/>
      <c r="DG72" s="53"/>
      <c r="DH72" s="807"/>
      <c r="DI72" s="805"/>
      <c r="DK72" s="345">
        <v>3.62</v>
      </c>
      <c r="DL72" s="345">
        <v>15.21</v>
      </c>
      <c r="DM72" s="362">
        <f t="shared" si="13"/>
        <v>15.21</v>
      </c>
      <c r="DN72" s="347">
        <v>1</v>
      </c>
      <c r="DO72" s="345">
        <v>14.97</v>
      </c>
      <c r="DP72" s="363">
        <f t="shared" si="14"/>
        <v>14.97</v>
      </c>
      <c r="DQ72" s="347">
        <v>2</v>
      </c>
      <c r="DR72" s="566">
        <v>10.6</v>
      </c>
      <c r="DS72" s="569">
        <f t="shared" si="15"/>
        <v>10.6</v>
      </c>
      <c r="DT72" s="565">
        <v>4</v>
      </c>
      <c r="DU72" s="321">
        <v>14.66</v>
      </c>
      <c r="DV72" s="343">
        <f t="shared" si="16"/>
        <v>14.66</v>
      </c>
      <c r="DW72" s="309">
        <v>3</v>
      </c>
    </row>
    <row r="73" spans="1:127">
      <c r="A73" s="306" t="s">
        <v>589</v>
      </c>
      <c r="C73" s="307">
        <v>33.33</v>
      </c>
      <c r="D73" s="307">
        <v>28.79</v>
      </c>
      <c r="E73" s="308">
        <f t="shared" si="0"/>
        <v>-4.5399999999999991</v>
      </c>
      <c r="F73" s="309">
        <v>2</v>
      </c>
      <c r="G73" s="351">
        <v>34.71</v>
      </c>
      <c r="H73" s="310">
        <f t="shared" si="24"/>
        <v>1.3800000000000026</v>
      </c>
      <c r="I73" s="349">
        <v>1</v>
      </c>
      <c r="J73" s="359"/>
      <c r="K73" s="307"/>
      <c r="L73" s="345"/>
      <c r="M73" s="346"/>
      <c r="N73" s="347"/>
      <c r="O73" s="390"/>
      <c r="P73" s="308"/>
      <c r="Q73" s="309"/>
      <c r="R73" s="361"/>
      <c r="S73" s="313"/>
      <c r="T73" s="314"/>
      <c r="V73" s="345">
        <v>52.72</v>
      </c>
      <c r="W73" s="345">
        <v>53.98</v>
      </c>
      <c r="X73" s="362">
        <f t="shared" si="5"/>
        <v>1.259999999999998</v>
      </c>
      <c r="Y73" s="347">
        <v>3</v>
      </c>
      <c r="Z73" s="345">
        <v>54.53</v>
      </c>
      <c r="AA73" s="363">
        <f t="shared" si="8"/>
        <v>1.8100000000000023</v>
      </c>
      <c r="AB73" s="347">
        <v>2</v>
      </c>
      <c r="AC73" s="390">
        <v>53.89</v>
      </c>
      <c r="AD73" s="343">
        <f t="shared" si="6"/>
        <v>1.1700000000000017</v>
      </c>
      <c r="AE73" s="309">
        <v>4</v>
      </c>
      <c r="AF73" s="369">
        <v>54.93</v>
      </c>
      <c r="AG73" s="370">
        <f t="shared" si="7"/>
        <v>2.2100000000000009</v>
      </c>
      <c r="AH73" s="356">
        <v>1</v>
      </c>
      <c r="AJ73" s="345">
        <v>4.87</v>
      </c>
      <c r="AK73" s="345">
        <v>19.53</v>
      </c>
      <c r="AL73" s="362">
        <f t="shared" si="9"/>
        <v>14.66</v>
      </c>
      <c r="AM73" s="347">
        <v>1</v>
      </c>
      <c r="AN73" s="345">
        <v>8.0399999999999991</v>
      </c>
      <c r="AO73" s="363">
        <f t="shared" si="10"/>
        <v>3.169999999999999</v>
      </c>
      <c r="AP73" s="347">
        <v>4</v>
      </c>
      <c r="AQ73" s="307">
        <v>15.06</v>
      </c>
      <c r="AR73" s="343">
        <f t="shared" si="11"/>
        <v>10.190000000000001</v>
      </c>
      <c r="AS73" s="309">
        <v>2</v>
      </c>
      <c r="AT73" s="371">
        <v>12.41</v>
      </c>
      <c r="AU73" s="372">
        <f t="shared" si="12"/>
        <v>7.54</v>
      </c>
      <c r="AV73" s="333">
        <v>3</v>
      </c>
      <c r="AX73" s="345">
        <v>2.91</v>
      </c>
      <c r="AY73" s="345">
        <v>37.299999999999997</v>
      </c>
      <c r="AZ73" s="362">
        <f t="shared" si="23"/>
        <v>34.39</v>
      </c>
      <c r="BA73" s="347">
        <v>1</v>
      </c>
      <c r="BB73" s="345">
        <v>33.409999999999997</v>
      </c>
      <c r="BC73" s="363">
        <f t="shared" si="21"/>
        <v>30.499999999999996</v>
      </c>
      <c r="BD73" s="347">
        <v>3</v>
      </c>
      <c r="BE73" s="307">
        <v>33.53</v>
      </c>
      <c r="BF73" s="343">
        <f t="shared" si="18"/>
        <v>30.62</v>
      </c>
      <c r="BG73" s="347">
        <v>2</v>
      </c>
      <c r="BH73" s="307">
        <v>19.75</v>
      </c>
      <c r="BI73" s="343">
        <f t="shared" si="19"/>
        <v>16.84</v>
      </c>
      <c r="BJ73" s="347">
        <v>4</v>
      </c>
      <c r="BK73" s="440">
        <v>4.5999999999999996</v>
      </c>
      <c r="BL73" s="446">
        <f t="shared" si="26"/>
        <v>1.6899999999999995</v>
      </c>
      <c r="BM73" s="442">
        <v>5</v>
      </c>
      <c r="BO73" s="345">
        <v>12.13</v>
      </c>
      <c r="BP73" s="345">
        <v>12.52</v>
      </c>
      <c r="BQ73" s="362">
        <f t="shared" si="29"/>
        <v>0.38999999999999879</v>
      </c>
      <c r="BR73" s="347">
        <v>4</v>
      </c>
      <c r="BS73" s="345">
        <v>12.55</v>
      </c>
      <c r="BT73" s="363">
        <f t="shared" si="30"/>
        <v>0.41999999999999993</v>
      </c>
      <c r="BU73" s="347">
        <v>3</v>
      </c>
      <c r="BV73" s="482">
        <v>11.66</v>
      </c>
      <c r="BW73" s="488">
        <f t="shared" si="31"/>
        <v>-0.47000000000000064</v>
      </c>
      <c r="BX73" s="484">
        <v>5</v>
      </c>
      <c r="BY73" s="307">
        <v>14.58</v>
      </c>
      <c r="BZ73" s="343">
        <f t="shared" si="32"/>
        <v>2.4499999999999993</v>
      </c>
      <c r="CA73" s="322">
        <v>2</v>
      </c>
      <c r="CB73" s="482">
        <v>15.37</v>
      </c>
      <c r="CC73" s="488">
        <f t="shared" si="33"/>
        <v>3.2399999999999984</v>
      </c>
      <c r="CD73" s="484">
        <v>1</v>
      </c>
      <c r="CF73" s="345"/>
      <c r="CG73" s="447"/>
      <c r="CH73" s="818"/>
      <c r="CI73" s="816"/>
      <c r="CJ73" s="345"/>
      <c r="CK73" s="363"/>
      <c r="CL73" s="347"/>
      <c r="CM73" s="92"/>
      <c r="CN73" s="807"/>
      <c r="CO73" s="805"/>
      <c r="CP73" s="307"/>
      <c r="CQ73" s="343"/>
      <c r="CR73" s="322"/>
      <c r="CT73" s="345"/>
      <c r="CU73" s="345"/>
      <c r="CV73" s="362"/>
      <c r="CW73" s="347"/>
      <c r="CX73" s="345"/>
      <c r="CY73" s="363"/>
      <c r="CZ73" s="347"/>
      <c r="DA73" s="827"/>
      <c r="DB73" s="833"/>
      <c r="DC73" s="829"/>
      <c r="DD73" s="307"/>
      <c r="DE73" s="343"/>
      <c r="DF73" s="322"/>
      <c r="DG73" s="92"/>
      <c r="DH73" s="807"/>
      <c r="DI73" s="805"/>
      <c r="DK73" s="345">
        <v>3.62</v>
      </c>
      <c r="DL73" s="345">
        <v>15.62</v>
      </c>
      <c r="DM73" s="362">
        <f t="shared" si="13"/>
        <v>15.62</v>
      </c>
      <c r="DN73" s="347">
        <v>1</v>
      </c>
      <c r="DO73" s="345">
        <v>15.3</v>
      </c>
      <c r="DP73" s="363">
        <f t="shared" si="14"/>
        <v>15.3</v>
      </c>
      <c r="DQ73" s="347">
        <v>2</v>
      </c>
      <c r="DR73" s="563">
        <v>11.03</v>
      </c>
      <c r="DS73" s="569">
        <f t="shared" si="15"/>
        <v>11.03</v>
      </c>
      <c r="DT73" s="565">
        <v>4</v>
      </c>
      <c r="DU73" s="307">
        <v>14.94</v>
      </c>
      <c r="DV73" s="343">
        <f t="shared" si="16"/>
        <v>14.94</v>
      </c>
      <c r="DW73" s="322">
        <v>3</v>
      </c>
    </row>
    <row r="74" spans="1:127">
      <c r="A74" s="306" t="s">
        <v>610</v>
      </c>
      <c r="C74" s="307">
        <v>34.369999999999997</v>
      </c>
      <c r="D74" s="307">
        <v>30.74</v>
      </c>
      <c r="E74" s="308">
        <f t="shared" si="0"/>
        <v>-3.629999999999999</v>
      </c>
      <c r="F74" s="309">
        <v>2</v>
      </c>
      <c r="G74" s="360">
        <v>36.71</v>
      </c>
      <c r="H74" s="310">
        <f t="shared" si="24"/>
        <v>2.3400000000000034</v>
      </c>
      <c r="I74" s="349">
        <v>1</v>
      </c>
      <c r="J74" s="359"/>
      <c r="K74" s="307"/>
      <c r="L74" s="345"/>
      <c r="M74" s="346"/>
      <c r="N74" s="347"/>
      <c r="O74" s="390"/>
      <c r="P74" s="308"/>
      <c r="Q74" s="322"/>
      <c r="R74" s="361"/>
      <c r="S74" s="313"/>
      <c r="T74" s="327"/>
      <c r="V74" s="345">
        <v>51.01</v>
      </c>
      <c r="W74" s="345">
        <v>52.38</v>
      </c>
      <c r="X74" s="362">
        <f t="shared" si="5"/>
        <v>1.3700000000000045</v>
      </c>
      <c r="Y74" s="347">
        <v>3</v>
      </c>
      <c r="Z74" s="345">
        <v>52.9</v>
      </c>
      <c r="AA74" s="363">
        <f t="shared" si="8"/>
        <v>1.8900000000000006</v>
      </c>
      <c r="AB74" s="347">
        <v>2</v>
      </c>
      <c r="AC74" s="390">
        <v>52.24</v>
      </c>
      <c r="AD74" s="343">
        <f t="shared" si="6"/>
        <v>1.230000000000004</v>
      </c>
      <c r="AE74" s="309">
        <v>4</v>
      </c>
      <c r="AF74" s="369">
        <v>53.35</v>
      </c>
      <c r="AG74" s="367">
        <f t="shared" si="7"/>
        <v>2.3400000000000034</v>
      </c>
      <c r="AH74" s="317">
        <v>1</v>
      </c>
      <c r="AJ74" s="345">
        <v>4.87</v>
      </c>
      <c r="AK74" s="345">
        <v>20.23</v>
      </c>
      <c r="AL74" s="362">
        <f t="shared" si="9"/>
        <v>15.36</v>
      </c>
      <c r="AM74" s="347">
        <v>1</v>
      </c>
      <c r="AN74" s="345">
        <v>8.0399999999999991</v>
      </c>
      <c r="AO74" s="363">
        <f t="shared" si="10"/>
        <v>3.169999999999999</v>
      </c>
      <c r="AP74" s="347">
        <v>4</v>
      </c>
      <c r="AQ74" s="307">
        <v>15.36</v>
      </c>
      <c r="AR74" s="343">
        <f t="shared" si="11"/>
        <v>10.489999999999998</v>
      </c>
      <c r="AS74" s="309">
        <v>2</v>
      </c>
      <c r="AT74" s="371">
        <v>12.42</v>
      </c>
      <c r="AU74" s="372">
        <f t="shared" si="12"/>
        <v>7.55</v>
      </c>
      <c r="AV74" s="358">
        <v>3</v>
      </c>
      <c r="AX74" s="345">
        <v>2.92</v>
      </c>
      <c r="AY74" s="345">
        <v>38.15</v>
      </c>
      <c r="AZ74" s="362">
        <f t="shared" si="23"/>
        <v>35.229999999999997</v>
      </c>
      <c r="BA74" s="347">
        <v>1</v>
      </c>
      <c r="BB74" s="345">
        <v>32.08</v>
      </c>
      <c r="BC74" s="363">
        <f t="shared" si="21"/>
        <v>29.159999999999997</v>
      </c>
      <c r="BD74" s="347">
        <v>3</v>
      </c>
      <c r="BE74" s="307">
        <v>35.99</v>
      </c>
      <c r="BF74" s="343">
        <f t="shared" si="18"/>
        <v>33.07</v>
      </c>
      <c r="BG74" s="347">
        <v>2</v>
      </c>
      <c r="BH74" s="307">
        <v>20.57</v>
      </c>
      <c r="BI74" s="343">
        <f t="shared" si="19"/>
        <v>17.649999999999999</v>
      </c>
      <c r="BJ74" s="347">
        <v>4</v>
      </c>
      <c r="BK74" s="440">
        <v>4.07</v>
      </c>
      <c r="BL74" s="446">
        <f t="shared" si="26"/>
        <v>1.1500000000000004</v>
      </c>
      <c r="BM74" s="442">
        <v>5</v>
      </c>
      <c r="BO74" s="345">
        <v>10.85</v>
      </c>
      <c r="BP74" s="345">
        <v>11.76</v>
      </c>
      <c r="BQ74" s="362">
        <f t="shared" si="29"/>
        <v>0.91000000000000014</v>
      </c>
      <c r="BR74" s="347">
        <v>4</v>
      </c>
      <c r="BS74" s="345">
        <v>12.19</v>
      </c>
      <c r="BT74" s="363">
        <f t="shared" si="30"/>
        <v>1.3399999999999999</v>
      </c>
      <c r="BU74" s="347">
        <v>3</v>
      </c>
      <c r="BV74" s="482">
        <v>9.86</v>
      </c>
      <c r="BW74" s="488">
        <f t="shared" si="31"/>
        <v>-0.99000000000000021</v>
      </c>
      <c r="BX74" s="484">
        <v>5</v>
      </c>
      <c r="BY74" s="307">
        <v>13.13</v>
      </c>
      <c r="BZ74" s="343">
        <f t="shared" si="32"/>
        <v>2.2800000000000011</v>
      </c>
      <c r="CA74" s="309">
        <v>2</v>
      </c>
      <c r="CB74" s="482">
        <v>14.7</v>
      </c>
      <c r="CC74" s="488">
        <f t="shared" si="33"/>
        <v>3.8499999999999996</v>
      </c>
      <c r="CD74" s="484">
        <v>1</v>
      </c>
      <c r="CF74" s="345"/>
      <c r="CG74" s="447"/>
      <c r="CH74" s="818"/>
      <c r="CI74" s="816"/>
      <c r="CJ74" s="345"/>
      <c r="CK74" s="363"/>
      <c r="CL74" s="347"/>
      <c r="CM74" s="92"/>
      <c r="CN74" s="807"/>
      <c r="CO74" s="805"/>
      <c r="CP74" s="307"/>
      <c r="CQ74" s="343"/>
      <c r="CR74" s="309"/>
      <c r="CT74" s="345"/>
      <c r="CU74" s="345"/>
      <c r="CV74" s="362"/>
      <c r="CW74" s="347"/>
      <c r="CX74" s="345"/>
      <c r="CY74" s="363"/>
      <c r="CZ74" s="347"/>
      <c r="DA74" s="827"/>
      <c r="DB74" s="833"/>
      <c r="DC74" s="829"/>
      <c r="DD74" s="307"/>
      <c r="DE74" s="343"/>
      <c r="DF74" s="309"/>
      <c r="DG74" s="92"/>
      <c r="DH74" s="807"/>
      <c r="DI74" s="805"/>
      <c r="DK74" s="345">
        <v>3.62</v>
      </c>
      <c r="DL74" s="345">
        <v>15.8</v>
      </c>
      <c r="DM74" s="362">
        <f t="shared" si="13"/>
        <v>15.8</v>
      </c>
      <c r="DN74" s="347">
        <v>2</v>
      </c>
      <c r="DO74" s="345">
        <v>15.94</v>
      </c>
      <c r="DP74" s="363">
        <f t="shared" si="14"/>
        <v>15.94</v>
      </c>
      <c r="DQ74" s="347">
        <v>1</v>
      </c>
      <c r="DR74" s="563">
        <v>11.06</v>
      </c>
      <c r="DS74" s="569">
        <f t="shared" si="15"/>
        <v>11.06</v>
      </c>
      <c r="DT74" s="565">
        <v>4</v>
      </c>
      <c r="DU74" s="307">
        <v>15.42</v>
      </c>
      <c r="DV74" s="343">
        <f t="shared" si="16"/>
        <v>15.42</v>
      </c>
      <c r="DW74" s="309">
        <v>3</v>
      </c>
    </row>
    <row r="75" spans="1:127">
      <c r="A75" s="306" t="s">
        <v>618</v>
      </c>
      <c r="C75" s="307">
        <v>39.520000000000003</v>
      </c>
      <c r="D75" s="307">
        <v>36.11</v>
      </c>
      <c r="E75" s="308">
        <f t="shared" si="0"/>
        <v>-3.4100000000000037</v>
      </c>
      <c r="F75" s="322">
        <v>2</v>
      </c>
      <c r="G75" s="351">
        <v>42.43</v>
      </c>
      <c r="H75" s="310">
        <f t="shared" si="24"/>
        <v>2.9099999999999966</v>
      </c>
      <c r="I75" s="349">
        <v>1</v>
      </c>
      <c r="J75" s="359"/>
      <c r="K75" s="307"/>
      <c r="L75" s="307"/>
      <c r="M75" s="346"/>
      <c r="N75" s="347"/>
      <c r="O75" s="345"/>
      <c r="P75" s="308"/>
      <c r="Q75" s="309"/>
      <c r="R75" s="361"/>
      <c r="S75" s="313"/>
      <c r="T75" s="354"/>
      <c r="V75" s="345">
        <v>50.32</v>
      </c>
      <c r="W75" s="345">
        <v>51.76</v>
      </c>
      <c r="X75" s="362">
        <f t="shared" si="5"/>
        <v>1.4399999999999977</v>
      </c>
      <c r="Y75" s="347">
        <v>3</v>
      </c>
      <c r="Z75" s="345">
        <v>52.21</v>
      </c>
      <c r="AA75" s="363">
        <f t="shared" si="8"/>
        <v>1.8900000000000006</v>
      </c>
      <c r="AB75" s="347">
        <v>2</v>
      </c>
      <c r="AC75" s="390">
        <v>51.56</v>
      </c>
      <c r="AD75" s="343">
        <f t="shared" si="6"/>
        <v>1.240000000000002</v>
      </c>
      <c r="AE75" s="322">
        <v>4</v>
      </c>
      <c r="AF75" s="369">
        <v>52.72</v>
      </c>
      <c r="AG75" s="375">
        <f t="shared" si="7"/>
        <v>2.3999999999999986</v>
      </c>
      <c r="AH75" s="317">
        <v>1</v>
      </c>
      <c r="AJ75" s="345">
        <v>4.87</v>
      </c>
      <c r="AK75" s="345">
        <v>19.45</v>
      </c>
      <c r="AL75" s="362">
        <f t="shared" si="9"/>
        <v>14.579999999999998</v>
      </c>
      <c r="AM75" s="347">
        <v>1</v>
      </c>
      <c r="AN75" s="345">
        <v>7.94</v>
      </c>
      <c r="AO75" s="363">
        <f t="shared" si="10"/>
        <v>3.0700000000000003</v>
      </c>
      <c r="AP75" s="347">
        <v>4</v>
      </c>
      <c r="AQ75" s="307">
        <v>15.73</v>
      </c>
      <c r="AR75" s="343">
        <f t="shared" si="11"/>
        <v>10.86</v>
      </c>
      <c r="AS75" s="309">
        <v>2</v>
      </c>
      <c r="AT75" s="371">
        <v>12.81</v>
      </c>
      <c r="AU75" s="372">
        <f t="shared" si="12"/>
        <v>7.94</v>
      </c>
      <c r="AV75" s="320">
        <v>3</v>
      </c>
      <c r="AX75" s="345">
        <v>2.93</v>
      </c>
      <c r="AY75" s="345">
        <v>40.75</v>
      </c>
      <c r="AZ75" s="362">
        <f t="shared" si="23"/>
        <v>37.82</v>
      </c>
      <c r="BA75" s="347">
        <v>1</v>
      </c>
      <c r="BB75" s="345">
        <v>32.93</v>
      </c>
      <c r="BC75" s="363">
        <f t="shared" si="21"/>
        <v>30</v>
      </c>
      <c r="BD75" s="347">
        <v>3</v>
      </c>
      <c r="BE75" s="307">
        <v>37.340000000000003</v>
      </c>
      <c r="BF75" s="343">
        <f t="shared" si="18"/>
        <v>34.410000000000004</v>
      </c>
      <c r="BG75" s="347">
        <v>2</v>
      </c>
      <c r="BH75" s="307">
        <v>22.96</v>
      </c>
      <c r="BI75" s="343">
        <f t="shared" si="19"/>
        <v>20.03</v>
      </c>
      <c r="BJ75" s="347">
        <v>4</v>
      </c>
      <c r="BK75" s="440">
        <v>4.97</v>
      </c>
      <c r="BL75" s="446">
        <f t="shared" si="26"/>
        <v>2.0399999999999996</v>
      </c>
      <c r="BM75" s="442">
        <v>5</v>
      </c>
      <c r="BO75" s="345">
        <v>5.86</v>
      </c>
      <c r="BP75" s="345">
        <v>5.4</v>
      </c>
      <c r="BQ75" s="362">
        <f t="shared" si="29"/>
        <v>-0.45999999999999996</v>
      </c>
      <c r="BR75" s="347">
        <v>4</v>
      </c>
      <c r="BS75" s="345">
        <v>6.2</v>
      </c>
      <c r="BT75" s="363">
        <f t="shared" si="30"/>
        <v>0.33999999999999986</v>
      </c>
      <c r="BU75" s="347">
        <v>3</v>
      </c>
      <c r="BV75" s="482">
        <v>5.32</v>
      </c>
      <c r="BW75" s="488">
        <f t="shared" si="31"/>
        <v>-0.54</v>
      </c>
      <c r="BX75" s="487">
        <v>5</v>
      </c>
      <c r="BY75" s="307">
        <v>8.2799999999999994</v>
      </c>
      <c r="BZ75" s="343">
        <f t="shared" si="32"/>
        <v>2.419999999999999</v>
      </c>
      <c r="CA75" s="309">
        <v>2</v>
      </c>
      <c r="CB75" s="482">
        <v>9.07</v>
      </c>
      <c r="CC75" s="488">
        <f t="shared" si="33"/>
        <v>3.21</v>
      </c>
      <c r="CD75" s="487">
        <v>1</v>
      </c>
      <c r="CF75" s="345"/>
      <c r="CG75" s="447"/>
      <c r="CH75" s="818"/>
      <c r="CI75" s="816"/>
      <c r="CJ75" s="345"/>
      <c r="CK75" s="363"/>
      <c r="CL75" s="347"/>
      <c r="CM75" s="92"/>
      <c r="CN75" s="807"/>
      <c r="CO75" s="806"/>
      <c r="CP75" s="307"/>
      <c r="CQ75" s="343"/>
      <c r="CR75" s="309"/>
      <c r="CT75" s="345"/>
      <c r="CU75" s="345"/>
      <c r="CV75" s="362"/>
      <c r="CW75" s="347"/>
      <c r="CX75" s="345"/>
      <c r="CY75" s="363"/>
      <c r="CZ75" s="347"/>
      <c r="DA75" s="827"/>
      <c r="DB75" s="833"/>
      <c r="DC75" s="832"/>
      <c r="DD75" s="307"/>
      <c r="DE75" s="343"/>
      <c r="DF75" s="309"/>
      <c r="DG75" s="92"/>
      <c r="DH75" s="807"/>
      <c r="DI75" s="806"/>
      <c r="DK75" s="345">
        <v>3.63</v>
      </c>
      <c r="DL75" s="345">
        <v>15.92</v>
      </c>
      <c r="DM75" s="362">
        <f t="shared" si="13"/>
        <v>15.92</v>
      </c>
      <c r="DN75" s="347">
        <v>2</v>
      </c>
      <c r="DO75" s="345">
        <v>16.79</v>
      </c>
      <c r="DP75" s="363">
        <f t="shared" si="14"/>
        <v>16.79</v>
      </c>
      <c r="DQ75" s="347">
        <v>1</v>
      </c>
      <c r="DR75" s="563">
        <v>11.33</v>
      </c>
      <c r="DS75" s="569">
        <f t="shared" si="15"/>
        <v>11.33</v>
      </c>
      <c r="DT75" s="568">
        <v>4</v>
      </c>
      <c r="DU75" s="307">
        <v>15.78</v>
      </c>
      <c r="DV75" s="343">
        <f t="shared" si="16"/>
        <v>15.78</v>
      </c>
      <c r="DW75" s="322">
        <v>3</v>
      </c>
    </row>
    <row r="76" spans="1:127">
      <c r="A76" s="306" t="s">
        <v>620</v>
      </c>
      <c r="C76" s="307">
        <v>41.36</v>
      </c>
      <c r="D76" s="307">
        <v>37.9</v>
      </c>
      <c r="E76" s="308">
        <f t="shared" si="0"/>
        <v>-3.4600000000000009</v>
      </c>
      <c r="F76" s="309">
        <v>2</v>
      </c>
      <c r="G76" s="360">
        <v>45.74</v>
      </c>
      <c r="H76" s="310">
        <f t="shared" si="24"/>
        <v>4.3800000000000026</v>
      </c>
      <c r="I76" s="349">
        <v>1</v>
      </c>
      <c r="J76" s="359"/>
      <c r="K76" s="307"/>
      <c r="L76" s="307"/>
      <c r="M76" s="346"/>
      <c r="N76" s="347"/>
      <c r="O76" s="307"/>
      <c r="P76" s="308"/>
      <c r="Q76" s="309"/>
      <c r="R76" s="361"/>
      <c r="S76" s="313"/>
      <c r="T76" s="354"/>
      <c r="V76" s="345">
        <v>53.11</v>
      </c>
      <c r="W76" s="345">
        <v>54.63</v>
      </c>
      <c r="X76" s="362">
        <f t="shared" si="5"/>
        <v>1.5200000000000031</v>
      </c>
      <c r="Y76" s="347">
        <v>3</v>
      </c>
      <c r="Z76" s="345">
        <v>55.06</v>
      </c>
      <c r="AA76" s="363">
        <f t="shared" si="8"/>
        <v>1.9500000000000028</v>
      </c>
      <c r="AB76" s="347">
        <v>2</v>
      </c>
      <c r="AC76" s="390">
        <v>54.4</v>
      </c>
      <c r="AD76" s="343">
        <f t="shared" si="6"/>
        <v>1.2899999999999991</v>
      </c>
      <c r="AE76" s="322">
        <v>4</v>
      </c>
      <c r="AF76" s="369">
        <v>55.56</v>
      </c>
      <c r="AG76" s="375">
        <f t="shared" si="7"/>
        <v>2.4500000000000028</v>
      </c>
      <c r="AH76" s="330">
        <v>1</v>
      </c>
      <c r="AJ76" s="345">
        <v>4.88</v>
      </c>
      <c r="AK76" s="345">
        <v>21.74</v>
      </c>
      <c r="AL76" s="362">
        <f t="shared" si="9"/>
        <v>16.86</v>
      </c>
      <c r="AM76" s="347">
        <v>1</v>
      </c>
      <c r="AN76" s="345">
        <v>8.14</v>
      </c>
      <c r="AO76" s="363">
        <f t="shared" si="10"/>
        <v>3.2600000000000007</v>
      </c>
      <c r="AP76" s="347">
        <v>4</v>
      </c>
      <c r="AQ76" s="321">
        <v>15.83</v>
      </c>
      <c r="AR76" s="343">
        <f t="shared" si="11"/>
        <v>10.95</v>
      </c>
      <c r="AS76" s="309">
        <v>2</v>
      </c>
      <c r="AT76" s="371">
        <v>13.02</v>
      </c>
      <c r="AU76" s="372">
        <f t="shared" si="12"/>
        <v>8.14</v>
      </c>
      <c r="AV76" s="320">
        <v>3</v>
      </c>
      <c r="AX76" s="345">
        <v>2.94</v>
      </c>
      <c r="AY76" s="345">
        <v>44.47</v>
      </c>
      <c r="AZ76" s="362">
        <f t="shared" si="23"/>
        <v>41.53</v>
      </c>
      <c r="BA76" s="347">
        <v>1</v>
      </c>
      <c r="BB76" s="345">
        <v>33.99</v>
      </c>
      <c r="BC76" s="363">
        <f t="shared" si="21"/>
        <v>31.05</v>
      </c>
      <c r="BD76" s="347">
        <v>3</v>
      </c>
      <c r="BE76" s="321">
        <v>40.61</v>
      </c>
      <c r="BF76" s="343">
        <f t="shared" si="18"/>
        <v>37.67</v>
      </c>
      <c r="BG76" s="347">
        <v>2</v>
      </c>
      <c r="BH76" s="321">
        <v>25.78</v>
      </c>
      <c r="BI76" s="343">
        <f t="shared" si="19"/>
        <v>22.84</v>
      </c>
      <c r="BJ76" s="309">
        <v>4</v>
      </c>
      <c r="BK76" s="443">
        <v>5.68</v>
      </c>
      <c r="BL76" s="446">
        <f t="shared" si="26"/>
        <v>2.7399999999999998</v>
      </c>
      <c r="BM76" s="442">
        <v>5</v>
      </c>
      <c r="BO76" s="345">
        <v>9.6199999999999992</v>
      </c>
      <c r="BP76" s="345">
        <v>8.77</v>
      </c>
      <c r="BQ76" s="362">
        <f t="shared" si="29"/>
        <v>-0.84999999999999964</v>
      </c>
      <c r="BR76" s="347">
        <v>3</v>
      </c>
      <c r="BS76" s="345">
        <v>8.64</v>
      </c>
      <c r="BT76" s="363">
        <f t="shared" si="30"/>
        <v>-0.97999999999999865</v>
      </c>
      <c r="BU76" s="347">
        <v>4</v>
      </c>
      <c r="BV76" s="485">
        <v>8.6300000000000008</v>
      </c>
      <c r="BW76" s="488">
        <f t="shared" si="31"/>
        <v>-0.98999999999999844</v>
      </c>
      <c r="BX76" s="484">
        <v>5</v>
      </c>
      <c r="BY76" s="321">
        <v>11.63</v>
      </c>
      <c r="BZ76" s="343">
        <f t="shared" si="32"/>
        <v>2.0100000000000016</v>
      </c>
      <c r="CA76" s="309">
        <v>2</v>
      </c>
      <c r="CB76" s="485">
        <v>13.41</v>
      </c>
      <c r="CC76" s="488">
        <f t="shared" si="33"/>
        <v>3.7900000000000009</v>
      </c>
      <c r="CD76" s="484">
        <v>1</v>
      </c>
      <c r="CF76" s="345"/>
      <c r="CG76" s="447"/>
      <c r="CH76" s="818"/>
      <c r="CI76" s="816"/>
      <c r="CJ76" s="345"/>
      <c r="CK76" s="363"/>
      <c r="CL76" s="347"/>
      <c r="CM76" s="53"/>
      <c r="CN76" s="807"/>
      <c r="CO76" s="805"/>
      <c r="CP76" s="321"/>
      <c r="CQ76" s="343"/>
      <c r="CR76" s="309"/>
      <c r="CT76" s="345"/>
      <c r="CU76" s="345"/>
      <c r="CV76" s="362"/>
      <c r="CW76" s="347"/>
      <c r="CX76" s="345"/>
      <c r="CY76" s="363"/>
      <c r="CZ76" s="347"/>
      <c r="DA76" s="830"/>
      <c r="DB76" s="833"/>
      <c r="DC76" s="829"/>
      <c r="DD76" s="321"/>
      <c r="DE76" s="343"/>
      <c r="DF76" s="309"/>
      <c r="DG76" s="53"/>
      <c r="DH76" s="807"/>
      <c r="DI76" s="805"/>
      <c r="DK76" s="345">
        <v>3.63</v>
      </c>
      <c r="DL76" s="345">
        <v>16.010000000000002</v>
      </c>
      <c r="DM76" s="362">
        <f t="shared" si="13"/>
        <v>16.010000000000002</v>
      </c>
      <c r="DN76" s="347">
        <v>2</v>
      </c>
      <c r="DO76" s="345">
        <v>16.82</v>
      </c>
      <c r="DP76" s="363">
        <f t="shared" si="14"/>
        <v>16.82</v>
      </c>
      <c r="DQ76" s="347">
        <v>1</v>
      </c>
      <c r="DR76" s="566">
        <v>11.5</v>
      </c>
      <c r="DS76" s="569">
        <f t="shared" si="15"/>
        <v>11.5</v>
      </c>
      <c r="DT76" s="565">
        <v>4</v>
      </c>
      <c r="DU76" s="321">
        <v>15.88</v>
      </c>
      <c r="DV76" s="343">
        <f t="shared" si="16"/>
        <v>15.88</v>
      </c>
      <c r="DW76" s="309">
        <v>3</v>
      </c>
    </row>
    <row r="77" spans="1:127">
      <c r="A77" s="306" t="s">
        <v>623</v>
      </c>
      <c r="C77" s="307">
        <v>33.159999999999997</v>
      </c>
      <c r="D77" s="307">
        <v>29.5</v>
      </c>
      <c r="E77" s="308">
        <f t="shared" si="0"/>
        <v>-3.6599999999999966</v>
      </c>
      <c r="F77" s="309">
        <v>2</v>
      </c>
      <c r="G77" s="360">
        <v>37.74</v>
      </c>
      <c r="H77" s="310">
        <f t="shared" si="24"/>
        <v>4.5800000000000054</v>
      </c>
      <c r="I77" s="349">
        <v>1</v>
      </c>
      <c r="J77" s="359"/>
      <c r="K77" s="307"/>
      <c r="L77" s="345"/>
      <c r="M77" s="346"/>
      <c r="N77" s="347"/>
      <c r="O77" s="307"/>
      <c r="P77" s="308"/>
      <c r="Q77" s="322"/>
      <c r="R77" s="361"/>
      <c r="S77" s="313"/>
      <c r="T77" s="314"/>
      <c r="V77" s="345">
        <v>49.33</v>
      </c>
      <c r="W77" s="345">
        <v>50.78</v>
      </c>
      <c r="X77" s="362">
        <f t="shared" si="5"/>
        <v>1.4500000000000028</v>
      </c>
      <c r="Y77" s="347">
        <v>3</v>
      </c>
      <c r="Z77" s="345">
        <v>51.28</v>
      </c>
      <c r="AA77" s="363">
        <f t="shared" si="8"/>
        <v>1.9500000000000028</v>
      </c>
      <c r="AB77" s="347">
        <v>2</v>
      </c>
      <c r="AC77" s="390">
        <v>50.66</v>
      </c>
      <c r="AD77" s="343">
        <f t="shared" si="6"/>
        <v>1.3299999999999983</v>
      </c>
      <c r="AE77" s="309">
        <v>4</v>
      </c>
      <c r="AF77" s="369">
        <v>51.68</v>
      </c>
      <c r="AG77" s="375">
        <f t="shared" si="7"/>
        <v>2.3500000000000014</v>
      </c>
      <c r="AH77" s="317">
        <v>1</v>
      </c>
      <c r="AJ77" s="345">
        <v>4.88</v>
      </c>
      <c r="AK77" s="345">
        <v>19.670000000000002</v>
      </c>
      <c r="AL77" s="362">
        <f t="shared" si="9"/>
        <v>14.790000000000003</v>
      </c>
      <c r="AM77" s="347">
        <v>1</v>
      </c>
      <c r="AN77" s="345">
        <v>8.3800000000000008</v>
      </c>
      <c r="AO77" s="363">
        <f t="shared" si="10"/>
        <v>3.5000000000000009</v>
      </c>
      <c r="AP77" s="347">
        <v>4</v>
      </c>
      <c r="AQ77" s="307">
        <v>15.73</v>
      </c>
      <c r="AR77" s="343">
        <f t="shared" si="11"/>
        <v>10.850000000000001</v>
      </c>
      <c r="AS77" s="309">
        <v>2</v>
      </c>
      <c r="AT77" s="371">
        <v>12.79</v>
      </c>
      <c r="AU77" s="372">
        <f t="shared" si="12"/>
        <v>7.9099999999999993</v>
      </c>
      <c r="AV77" s="333">
        <v>3</v>
      </c>
      <c r="AX77" s="345">
        <v>2.95</v>
      </c>
      <c r="AY77" s="345">
        <v>38.44</v>
      </c>
      <c r="AZ77" s="362">
        <f t="shared" si="23"/>
        <v>35.489999999999995</v>
      </c>
      <c r="BA77" s="347">
        <v>1</v>
      </c>
      <c r="BB77" s="345">
        <v>30.39</v>
      </c>
      <c r="BC77" s="363">
        <f t="shared" si="21"/>
        <v>27.44</v>
      </c>
      <c r="BD77" s="347">
        <v>3</v>
      </c>
      <c r="BE77" s="307">
        <v>35.520000000000003</v>
      </c>
      <c r="BF77" s="343">
        <f t="shared" si="18"/>
        <v>32.57</v>
      </c>
      <c r="BG77" s="322">
        <v>2</v>
      </c>
      <c r="BH77" s="307">
        <v>20.58</v>
      </c>
      <c r="BI77" s="343">
        <f t="shared" si="19"/>
        <v>17.63</v>
      </c>
      <c r="BJ77" s="322">
        <v>4</v>
      </c>
      <c r="BK77" s="440">
        <v>3.51</v>
      </c>
      <c r="BL77" s="446">
        <f t="shared" si="26"/>
        <v>0.55999999999999961</v>
      </c>
      <c r="BM77" s="445">
        <v>5</v>
      </c>
      <c r="BO77" s="345">
        <v>9.17</v>
      </c>
      <c r="BP77" s="345">
        <v>6.33</v>
      </c>
      <c r="BQ77" s="362">
        <f t="shared" si="29"/>
        <v>-2.84</v>
      </c>
      <c r="BR77" s="347">
        <v>5</v>
      </c>
      <c r="BS77" s="345">
        <v>7.28</v>
      </c>
      <c r="BT77" s="363">
        <f t="shared" si="30"/>
        <v>-1.8899999999999997</v>
      </c>
      <c r="BU77" s="347">
        <v>4</v>
      </c>
      <c r="BV77" s="482">
        <v>7.99</v>
      </c>
      <c r="BW77" s="488">
        <f t="shared" si="31"/>
        <v>-1.1799999999999997</v>
      </c>
      <c r="BX77" s="484">
        <v>3</v>
      </c>
      <c r="BY77" s="307">
        <v>10.93</v>
      </c>
      <c r="BZ77" s="343">
        <f t="shared" si="32"/>
        <v>1.7599999999999998</v>
      </c>
      <c r="CA77" s="309">
        <v>2</v>
      </c>
      <c r="CB77" s="482">
        <v>12.61</v>
      </c>
      <c r="CC77" s="488">
        <f t="shared" si="33"/>
        <v>3.4399999999999995</v>
      </c>
      <c r="CD77" s="487">
        <v>1</v>
      </c>
      <c r="CF77" s="345">
        <v>-3.99</v>
      </c>
      <c r="CG77" s="447">
        <v>-5.04</v>
      </c>
      <c r="CH77" s="818">
        <f>CG77-CF77</f>
        <v>-1.0499999999999998</v>
      </c>
      <c r="CI77" s="816">
        <v>2</v>
      </c>
      <c r="CJ77" s="345">
        <v>-3.19</v>
      </c>
      <c r="CK77" s="363">
        <f>CJ77-CF77</f>
        <v>0.80000000000000027</v>
      </c>
      <c r="CL77" s="347">
        <v>1</v>
      </c>
      <c r="CM77" s="92">
        <v>-5.44</v>
      </c>
      <c r="CN77" s="807">
        <f>CM77-CF77</f>
        <v>-1.4500000000000002</v>
      </c>
      <c r="CO77" s="805">
        <v>4</v>
      </c>
      <c r="CP77" s="307">
        <v>-5.0999999999999996</v>
      </c>
      <c r="CQ77" s="343">
        <f>CP77-CF77</f>
        <v>-1.1099999999999994</v>
      </c>
      <c r="CR77" s="309">
        <v>3</v>
      </c>
      <c r="CT77" s="345"/>
      <c r="CU77" s="345"/>
      <c r="CV77" s="362"/>
      <c r="CW77" s="347"/>
      <c r="CX77" s="345"/>
      <c r="CY77" s="363"/>
      <c r="CZ77" s="347"/>
      <c r="DA77" s="827"/>
      <c r="DB77" s="833"/>
      <c r="DC77" s="829"/>
      <c r="DD77" s="307"/>
      <c r="DE77" s="343"/>
      <c r="DF77" s="309"/>
      <c r="DG77" s="92"/>
      <c r="DH77" s="807"/>
      <c r="DI77" s="806"/>
      <c r="DK77" s="345">
        <v>3.63</v>
      </c>
      <c r="DL77" s="345">
        <v>15.9</v>
      </c>
      <c r="DM77" s="362">
        <f t="shared" si="13"/>
        <v>19.89</v>
      </c>
      <c r="DN77" s="347">
        <v>2</v>
      </c>
      <c r="DO77" s="345">
        <v>16.2</v>
      </c>
      <c r="DP77" s="363">
        <f t="shared" si="14"/>
        <v>20.189999999999998</v>
      </c>
      <c r="DQ77" s="347">
        <v>1</v>
      </c>
      <c r="DR77" s="563">
        <v>11.18</v>
      </c>
      <c r="DS77" s="569">
        <f t="shared" si="15"/>
        <v>15.17</v>
      </c>
      <c r="DT77" s="568">
        <v>4</v>
      </c>
      <c r="DU77" s="307">
        <v>15.79</v>
      </c>
      <c r="DV77" s="343">
        <f t="shared" si="16"/>
        <v>19.78</v>
      </c>
      <c r="DW77" s="322">
        <v>3</v>
      </c>
    </row>
    <row r="78" spans="1:127">
      <c r="A78" s="306" t="s">
        <v>649</v>
      </c>
      <c r="C78" s="307">
        <v>41.12</v>
      </c>
      <c r="D78" s="307">
        <v>37.01</v>
      </c>
      <c r="E78" s="308">
        <f t="shared" si="0"/>
        <v>-4.1099999999999994</v>
      </c>
      <c r="F78" s="309">
        <v>2</v>
      </c>
      <c r="G78" s="360">
        <v>48.1</v>
      </c>
      <c r="H78" s="310">
        <f t="shared" si="24"/>
        <v>6.980000000000004</v>
      </c>
      <c r="I78" s="349">
        <v>1</v>
      </c>
      <c r="J78" s="359"/>
      <c r="K78" s="307"/>
      <c r="L78" s="345"/>
      <c r="M78" s="346"/>
      <c r="N78" s="347"/>
      <c r="O78" s="321"/>
      <c r="P78" s="308"/>
      <c r="Q78" s="309"/>
      <c r="R78" s="361"/>
      <c r="S78" s="313"/>
      <c r="T78" s="314"/>
      <c r="V78" s="345">
        <v>54.71</v>
      </c>
      <c r="W78" s="345">
        <v>56.23</v>
      </c>
      <c r="X78" s="362">
        <f t="shared" si="5"/>
        <v>1.519999999999996</v>
      </c>
      <c r="Y78" s="347">
        <v>3</v>
      </c>
      <c r="Z78" s="345">
        <v>56.75</v>
      </c>
      <c r="AA78" s="363">
        <f t="shared" si="8"/>
        <v>2.0399999999999991</v>
      </c>
      <c r="AB78" s="347">
        <v>2</v>
      </c>
      <c r="AC78" s="307">
        <v>56.15</v>
      </c>
      <c r="AD78" s="343">
        <f t="shared" si="6"/>
        <v>1.4399999999999977</v>
      </c>
      <c r="AE78" s="322">
        <v>4</v>
      </c>
      <c r="AF78" s="369">
        <v>57.21</v>
      </c>
      <c r="AG78" s="375">
        <f t="shared" si="7"/>
        <v>2.5</v>
      </c>
      <c r="AH78" s="330">
        <v>1</v>
      </c>
      <c r="AJ78" s="345">
        <v>4.88</v>
      </c>
      <c r="AK78" s="345">
        <v>17.739999999999998</v>
      </c>
      <c r="AL78" s="362">
        <f t="shared" si="9"/>
        <v>12.86</v>
      </c>
      <c r="AM78" s="347">
        <v>1</v>
      </c>
      <c r="AN78" s="345">
        <v>8.08</v>
      </c>
      <c r="AO78" s="363">
        <f t="shared" si="10"/>
        <v>3.2</v>
      </c>
      <c r="AP78" s="347">
        <v>4</v>
      </c>
      <c r="AQ78" s="307">
        <v>15.46</v>
      </c>
      <c r="AR78" s="343">
        <f t="shared" si="11"/>
        <v>10.580000000000002</v>
      </c>
      <c r="AS78" s="309">
        <v>2</v>
      </c>
      <c r="AT78" s="371">
        <v>12.44</v>
      </c>
      <c r="AU78" s="372">
        <f t="shared" si="12"/>
        <v>7.56</v>
      </c>
      <c r="AV78" s="358">
        <v>3</v>
      </c>
      <c r="AX78" s="345">
        <v>2.96</v>
      </c>
      <c r="AY78" s="345">
        <v>42.51</v>
      </c>
      <c r="AZ78" s="362">
        <f t="shared" si="23"/>
        <v>39.549999999999997</v>
      </c>
      <c r="BA78" s="347">
        <v>1</v>
      </c>
      <c r="BB78" s="345">
        <v>33.799999999999997</v>
      </c>
      <c r="BC78" s="363">
        <f t="shared" si="21"/>
        <v>30.839999999999996</v>
      </c>
      <c r="BD78" s="347">
        <v>3</v>
      </c>
      <c r="BE78" s="307">
        <v>41.37</v>
      </c>
      <c r="BF78" s="343">
        <f t="shared" si="18"/>
        <v>38.409999999999997</v>
      </c>
      <c r="BG78" s="309">
        <v>2</v>
      </c>
      <c r="BH78" s="307">
        <v>24.41</v>
      </c>
      <c r="BI78" s="343">
        <f t="shared" si="19"/>
        <v>21.45</v>
      </c>
      <c r="BJ78" s="309">
        <v>4</v>
      </c>
      <c r="BK78" s="440">
        <v>4.54</v>
      </c>
      <c r="BL78" s="446">
        <f t="shared" si="26"/>
        <v>1.58</v>
      </c>
      <c r="BM78" s="442">
        <v>5</v>
      </c>
      <c r="BO78" s="345">
        <v>8.57</v>
      </c>
      <c r="BP78" s="345">
        <v>7.88</v>
      </c>
      <c r="BQ78" s="362">
        <f t="shared" si="29"/>
        <v>-0.69000000000000039</v>
      </c>
      <c r="BR78" s="347">
        <v>3</v>
      </c>
      <c r="BS78" s="345">
        <v>6.22</v>
      </c>
      <c r="BT78" s="363">
        <f t="shared" si="30"/>
        <v>-2.3500000000000005</v>
      </c>
      <c r="BU78" s="347">
        <v>5</v>
      </c>
      <c r="BV78" s="482">
        <v>7.59</v>
      </c>
      <c r="BW78" s="488">
        <f t="shared" si="31"/>
        <v>-0.98000000000000043</v>
      </c>
      <c r="BX78" s="484">
        <v>4</v>
      </c>
      <c r="BY78" s="307">
        <v>11.69</v>
      </c>
      <c r="BZ78" s="343">
        <f t="shared" si="32"/>
        <v>3.1199999999999992</v>
      </c>
      <c r="CA78" s="309">
        <v>1</v>
      </c>
      <c r="CB78" s="482">
        <v>11.55</v>
      </c>
      <c r="CC78" s="488">
        <f t="shared" si="33"/>
        <v>2.9800000000000004</v>
      </c>
      <c r="CD78" s="484">
        <v>2</v>
      </c>
      <c r="CF78" s="345">
        <v>-0.42</v>
      </c>
      <c r="CG78" s="447">
        <v>-0.2</v>
      </c>
      <c r="CH78" s="818">
        <f>CG78-CF78</f>
        <v>0.21999999999999997</v>
      </c>
      <c r="CI78" s="816">
        <v>2</v>
      </c>
      <c r="CJ78" s="345">
        <v>1.29</v>
      </c>
      <c r="CK78" s="363">
        <f>CJ78-CF78</f>
        <v>1.71</v>
      </c>
      <c r="CL78" s="347">
        <v>1</v>
      </c>
      <c r="CM78" s="92">
        <v>-2.59</v>
      </c>
      <c r="CN78" s="807">
        <f>CM78-CF78</f>
        <v>-2.17</v>
      </c>
      <c r="CO78" s="805">
        <v>4</v>
      </c>
      <c r="CP78" s="307">
        <v>-0.91</v>
      </c>
      <c r="CQ78" s="343">
        <f>CP78-CF78</f>
        <v>-0.49000000000000005</v>
      </c>
      <c r="CR78" s="309">
        <v>3</v>
      </c>
      <c r="CT78" s="345">
        <v>2E-3</v>
      </c>
      <c r="CU78" s="345">
        <v>1.08</v>
      </c>
      <c r="CV78" s="362">
        <f>CU78-CT78</f>
        <v>1.0780000000000001</v>
      </c>
      <c r="CW78" s="347">
        <v>2</v>
      </c>
      <c r="CX78" s="345">
        <v>1.1000000000000001</v>
      </c>
      <c r="CY78" s="363">
        <f>CX78-CT78</f>
        <v>1.0980000000000001</v>
      </c>
      <c r="CZ78" s="347">
        <v>1</v>
      </c>
      <c r="DA78" s="827">
        <v>-0.35</v>
      </c>
      <c r="DB78" s="833">
        <f>DA78-CT78</f>
        <v>-0.35199999999999998</v>
      </c>
      <c r="DC78" s="829">
        <v>5</v>
      </c>
      <c r="DD78" s="307">
        <v>0.59</v>
      </c>
      <c r="DE78" s="343">
        <f>DD78-CT78</f>
        <v>0.58799999999999997</v>
      </c>
      <c r="DF78" s="309">
        <v>3</v>
      </c>
      <c r="DG78" s="92">
        <v>0.36</v>
      </c>
      <c r="DH78" s="807">
        <f>DG78-CT78</f>
        <v>0.35799999999999998</v>
      </c>
      <c r="DI78" s="805">
        <v>4</v>
      </c>
      <c r="DK78" s="345"/>
      <c r="DL78" s="345"/>
      <c r="DM78" s="362"/>
      <c r="DN78" s="347"/>
      <c r="DO78" s="345"/>
      <c r="DP78" s="363"/>
      <c r="DQ78" s="347"/>
      <c r="DR78" s="563"/>
      <c r="DS78" s="569"/>
      <c r="DT78" s="565"/>
      <c r="DU78" s="307"/>
      <c r="DV78" s="343"/>
      <c r="DW78" s="309"/>
    </row>
    <row r="79" spans="1:127">
      <c r="A79" s="306"/>
      <c r="C79" s="307"/>
      <c r="D79" s="307"/>
      <c r="E79" s="308"/>
      <c r="F79" s="309"/>
      <c r="G79" s="360"/>
      <c r="H79" s="310"/>
      <c r="I79" s="349"/>
      <c r="J79" s="359"/>
      <c r="K79" s="307"/>
      <c r="L79" s="345"/>
      <c r="M79" s="346"/>
      <c r="N79" s="347"/>
      <c r="O79" s="307"/>
      <c r="P79" s="308"/>
      <c r="Q79" s="322"/>
      <c r="R79" s="361"/>
      <c r="S79" s="313"/>
      <c r="T79" s="327"/>
      <c r="V79" s="345"/>
      <c r="W79" s="345"/>
      <c r="X79" s="362"/>
      <c r="Y79" s="347"/>
      <c r="Z79" s="345"/>
      <c r="AA79" s="363"/>
      <c r="AB79" s="347"/>
      <c r="AC79" s="307"/>
      <c r="AD79" s="343"/>
      <c r="AE79" s="309"/>
      <c r="AF79" s="369"/>
      <c r="AG79" s="375"/>
      <c r="AH79" s="356"/>
      <c r="AJ79" s="345"/>
      <c r="AK79" s="345"/>
      <c r="AL79" s="362"/>
      <c r="AM79" s="347"/>
      <c r="AN79" s="345"/>
      <c r="AO79" s="363"/>
      <c r="AP79" s="347"/>
      <c r="AQ79" s="307"/>
      <c r="AR79" s="343"/>
      <c r="AS79" s="309"/>
      <c r="AT79" s="371"/>
      <c r="AU79" s="372"/>
      <c r="AV79" s="320"/>
      <c r="AX79" s="345"/>
      <c r="AY79" s="345"/>
      <c r="AZ79" s="362"/>
      <c r="BA79" s="347"/>
      <c r="BB79" s="345"/>
      <c r="BC79" s="363"/>
      <c r="BD79" s="347"/>
      <c r="BE79" s="307"/>
      <c r="BF79" s="343"/>
      <c r="BG79" s="322"/>
      <c r="BH79" s="307"/>
      <c r="BI79" s="343"/>
      <c r="BJ79" s="322"/>
      <c r="BK79" s="440"/>
      <c r="BL79" s="446"/>
      <c r="BM79" s="445"/>
      <c r="BO79" s="345"/>
      <c r="BP79" s="345"/>
      <c r="BQ79" s="362"/>
      <c r="BR79" s="347"/>
      <c r="BS79" s="345"/>
      <c r="BT79" s="363"/>
      <c r="BU79" s="347"/>
      <c r="BV79" s="482"/>
      <c r="BW79" s="488"/>
      <c r="BX79" s="484"/>
      <c r="BY79" s="307"/>
      <c r="BZ79" s="343"/>
      <c r="CA79" s="309"/>
      <c r="CB79" s="482"/>
      <c r="CC79" s="488"/>
      <c r="CD79" s="484"/>
      <c r="CF79" s="345"/>
      <c r="CG79" s="447"/>
      <c r="CH79" s="818"/>
      <c r="CI79" s="816"/>
      <c r="CJ79" s="345"/>
      <c r="CK79" s="363"/>
      <c r="CL79" s="347"/>
      <c r="CM79" s="92"/>
      <c r="CN79" s="807"/>
      <c r="CO79" s="805"/>
      <c r="CP79" s="307"/>
      <c r="CQ79" s="343"/>
      <c r="CR79" s="309"/>
      <c r="CT79" s="345"/>
      <c r="CU79" s="345"/>
      <c r="CV79" s="362"/>
      <c r="CW79" s="347"/>
      <c r="CX79" s="345"/>
      <c r="CY79" s="363"/>
      <c r="CZ79" s="347"/>
      <c r="DA79" s="827"/>
      <c r="DB79" s="833"/>
      <c r="DC79" s="829"/>
      <c r="DD79" s="307"/>
      <c r="DE79" s="343"/>
      <c r="DF79" s="309"/>
      <c r="DG79" s="92"/>
      <c r="DH79" s="807"/>
      <c r="DI79" s="805"/>
      <c r="DK79" s="345"/>
      <c r="DL79" s="345"/>
      <c r="DM79" s="362"/>
      <c r="DN79" s="347"/>
      <c r="DO79" s="345"/>
      <c r="DP79" s="363"/>
      <c r="DQ79" s="347"/>
      <c r="DR79" s="563"/>
      <c r="DS79" s="569"/>
      <c r="DT79" s="568"/>
      <c r="DU79" s="307"/>
      <c r="DV79" s="343"/>
      <c r="DW79" s="309"/>
    </row>
    <row r="80" spans="1:127">
      <c r="A80" s="306"/>
      <c r="C80" s="307"/>
      <c r="D80" s="307"/>
      <c r="E80" s="308"/>
      <c r="F80" s="309"/>
      <c r="G80" s="360"/>
      <c r="H80" s="310"/>
      <c r="I80" s="349"/>
      <c r="J80" s="359"/>
      <c r="K80" s="307"/>
      <c r="L80" s="345"/>
      <c r="M80" s="346"/>
      <c r="N80" s="347"/>
      <c r="O80" s="307"/>
      <c r="P80" s="308"/>
      <c r="Q80" s="309"/>
      <c r="R80" s="361"/>
      <c r="S80" s="313"/>
      <c r="T80" s="354"/>
      <c r="V80" s="345"/>
      <c r="W80" s="345"/>
      <c r="X80" s="362"/>
      <c r="Y80" s="347"/>
      <c r="Z80" s="345"/>
      <c r="AA80" s="363"/>
      <c r="AB80" s="347"/>
      <c r="AC80" s="321"/>
      <c r="AD80" s="343"/>
      <c r="AE80" s="309"/>
      <c r="AF80" s="369"/>
      <c r="AG80" s="375"/>
      <c r="AH80" s="317"/>
      <c r="AJ80" s="345"/>
      <c r="AK80" s="345"/>
      <c r="AL80" s="362"/>
      <c r="AM80" s="347"/>
      <c r="AN80" s="345"/>
      <c r="AO80" s="363"/>
      <c r="AP80" s="347"/>
      <c r="AQ80" s="321"/>
      <c r="AR80" s="343"/>
      <c r="AS80" s="309"/>
      <c r="AT80" s="371"/>
      <c r="AU80" s="372"/>
      <c r="AV80" s="320"/>
      <c r="AX80" s="345"/>
      <c r="AY80" s="345"/>
      <c r="AZ80" s="362"/>
      <c r="BA80" s="347"/>
      <c r="BB80" s="345"/>
      <c r="BC80" s="363"/>
      <c r="BD80" s="347"/>
      <c r="BE80" s="321"/>
      <c r="BF80" s="343"/>
      <c r="BG80" s="309"/>
      <c r="BH80" s="321"/>
      <c r="BI80" s="343"/>
      <c r="BJ80" s="309"/>
      <c r="BK80" s="443"/>
      <c r="BL80" s="446"/>
      <c r="BM80" s="442"/>
      <c r="BO80" s="345"/>
      <c r="BP80" s="345"/>
      <c r="BQ80" s="362"/>
      <c r="BR80" s="347"/>
      <c r="BS80" s="345"/>
      <c r="BT80" s="363"/>
      <c r="BU80" s="347"/>
      <c r="BV80" s="485"/>
      <c r="BW80" s="488"/>
      <c r="BX80" s="484"/>
      <c r="BY80" s="321"/>
      <c r="BZ80" s="343"/>
      <c r="CA80" s="309"/>
      <c r="CB80" s="485"/>
      <c r="CC80" s="488"/>
      <c r="CD80" s="484"/>
      <c r="CF80" s="345"/>
      <c r="CG80" s="447"/>
      <c r="CH80" s="818"/>
      <c r="CI80" s="816"/>
      <c r="CJ80" s="345"/>
      <c r="CK80" s="363"/>
      <c r="CL80" s="347"/>
      <c r="CM80" s="53"/>
      <c r="CN80" s="807"/>
      <c r="CO80" s="805"/>
      <c r="CP80" s="321"/>
      <c r="CQ80" s="343"/>
      <c r="CR80" s="309"/>
      <c r="CT80" s="345"/>
      <c r="CU80" s="345"/>
      <c r="CV80" s="362"/>
      <c r="CW80" s="347"/>
      <c r="CX80" s="345"/>
      <c r="CY80" s="363"/>
      <c r="CZ80" s="347"/>
      <c r="DA80" s="830"/>
      <c r="DB80" s="833"/>
      <c r="DC80" s="829"/>
      <c r="DD80" s="321"/>
      <c r="DE80" s="343"/>
      <c r="DF80" s="309"/>
      <c r="DG80" s="53"/>
      <c r="DH80" s="807"/>
      <c r="DI80" s="805"/>
      <c r="DK80" s="345"/>
      <c r="DL80" s="345"/>
      <c r="DM80" s="362"/>
      <c r="DN80" s="347"/>
      <c r="DO80" s="345"/>
      <c r="DP80" s="363"/>
      <c r="DQ80" s="347"/>
      <c r="DR80" s="566"/>
      <c r="DS80" s="569"/>
      <c r="DT80" s="565"/>
      <c r="DU80" s="321"/>
      <c r="DV80" s="343"/>
      <c r="DW80" s="309"/>
    </row>
    <row r="81" spans="1:127">
      <c r="A81" s="306"/>
      <c r="C81" s="307"/>
      <c r="D81" s="307"/>
      <c r="E81" s="308"/>
      <c r="F81" s="309"/>
      <c r="G81" s="360"/>
      <c r="H81" s="310"/>
      <c r="I81" s="349"/>
      <c r="K81" s="307"/>
      <c r="L81" s="345"/>
      <c r="M81" s="346"/>
      <c r="N81" s="347"/>
      <c r="O81" s="307"/>
      <c r="P81" s="308"/>
      <c r="Q81" s="368"/>
      <c r="R81" s="361"/>
      <c r="S81" s="313"/>
      <c r="T81" s="314"/>
      <c r="V81" s="345"/>
      <c r="W81" s="345"/>
      <c r="X81" s="362"/>
      <c r="Y81" s="347"/>
      <c r="Z81" s="345"/>
      <c r="AA81" s="363"/>
      <c r="AB81" s="347"/>
      <c r="AC81" s="307"/>
      <c r="AD81" s="343"/>
      <c r="AE81" s="322"/>
      <c r="AF81" s="369"/>
      <c r="AG81" s="375"/>
      <c r="AH81" s="330"/>
      <c r="AJ81" s="345"/>
      <c r="AK81" s="345"/>
      <c r="AL81" s="362"/>
      <c r="AM81" s="347"/>
      <c r="AN81" s="345"/>
      <c r="AO81" s="363"/>
      <c r="AP81" s="347"/>
      <c r="AQ81" s="307"/>
      <c r="AR81" s="343"/>
      <c r="AS81" s="309"/>
      <c r="AT81" s="371"/>
      <c r="AU81" s="372"/>
      <c r="AV81" s="333"/>
      <c r="AX81" s="345"/>
      <c r="AY81" s="345"/>
      <c r="AZ81" s="362"/>
      <c r="BA81" s="347"/>
      <c r="BB81" s="345"/>
      <c r="BC81" s="363"/>
      <c r="BD81" s="347"/>
      <c r="BE81" s="307"/>
      <c r="BF81" s="343"/>
      <c r="BG81" s="322"/>
      <c r="BH81" s="307"/>
      <c r="BI81" s="343"/>
      <c r="BJ81" s="322"/>
      <c r="BK81" s="440"/>
      <c r="BL81" s="446"/>
      <c r="BM81" s="445"/>
      <c r="BO81" s="345"/>
      <c r="BP81" s="345"/>
      <c r="BQ81" s="362"/>
      <c r="BR81" s="347"/>
      <c r="BS81" s="345"/>
      <c r="BT81" s="363"/>
      <c r="BU81" s="347"/>
      <c r="BV81" s="482"/>
      <c r="BW81" s="488"/>
      <c r="BX81" s="484"/>
      <c r="BY81" s="307"/>
      <c r="BZ81" s="343"/>
      <c r="CA81" s="309"/>
      <c r="CB81" s="482"/>
      <c r="CC81" s="488"/>
      <c r="CD81" s="484"/>
      <c r="CF81" s="345"/>
      <c r="CG81" s="447"/>
      <c r="CH81" s="818"/>
      <c r="CI81" s="816"/>
      <c r="CJ81" s="345"/>
      <c r="CK81" s="363"/>
      <c r="CL81" s="347"/>
      <c r="CM81" s="92"/>
      <c r="CN81" s="807"/>
      <c r="CO81" s="805"/>
      <c r="CP81" s="307"/>
      <c r="CQ81" s="343"/>
      <c r="CR81" s="309"/>
      <c r="CT81" s="345"/>
      <c r="CU81" s="345"/>
      <c r="CV81" s="362"/>
      <c r="CW81" s="347"/>
      <c r="CX81" s="345"/>
      <c r="CY81" s="363"/>
      <c r="CZ81" s="347"/>
      <c r="DA81" s="827"/>
      <c r="DB81" s="833"/>
      <c r="DC81" s="829"/>
      <c r="DD81" s="307"/>
      <c r="DE81" s="343"/>
      <c r="DF81" s="309"/>
      <c r="DG81" s="92"/>
      <c r="DH81" s="807"/>
      <c r="DI81" s="805"/>
      <c r="DK81" s="345"/>
      <c r="DL81" s="345"/>
      <c r="DM81" s="362"/>
      <c r="DN81" s="347"/>
      <c r="DO81" s="345"/>
      <c r="DP81" s="363"/>
      <c r="DQ81" s="347"/>
      <c r="DR81" s="563"/>
      <c r="DS81" s="569"/>
      <c r="DT81" s="565"/>
      <c r="DU81" s="307"/>
      <c r="DV81" s="343"/>
      <c r="DW81" s="309"/>
    </row>
    <row r="82" spans="1:127">
      <c r="A82" s="306"/>
      <c r="C82" s="390"/>
      <c r="D82" s="307"/>
      <c r="E82" s="308"/>
      <c r="F82" s="309"/>
      <c r="G82" s="360"/>
      <c r="H82" s="310"/>
      <c r="I82" s="349"/>
      <c r="K82" s="390"/>
      <c r="L82" s="345"/>
      <c r="M82" s="346"/>
      <c r="N82" s="347"/>
      <c r="O82" s="307"/>
      <c r="P82" s="308"/>
      <c r="Q82" s="368"/>
      <c r="R82" s="361"/>
      <c r="S82" s="313"/>
      <c r="T82" s="314"/>
      <c r="V82" s="393"/>
      <c r="W82" s="345"/>
      <c r="X82" s="362"/>
      <c r="Y82" s="347"/>
      <c r="Z82" s="345"/>
      <c r="AA82" s="363"/>
      <c r="AB82" s="347"/>
      <c r="AC82" s="307"/>
      <c r="AD82" s="343"/>
      <c r="AE82" s="322"/>
      <c r="AF82" s="369"/>
      <c r="AG82" s="375"/>
      <c r="AH82" s="330"/>
      <c r="AJ82" s="345"/>
      <c r="AK82" s="345"/>
      <c r="AL82" s="362"/>
      <c r="AM82" s="347"/>
      <c r="AN82" s="345"/>
      <c r="AO82" s="363"/>
      <c r="AP82" s="322"/>
      <c r="AQ82" s="307"/>
      <c r="AR82" s="343"/>
      <c r="AS82" s="309"/>
      <c r="AT82" s="371"/>
      <c r="AU82" s="372"/>
      <c r="AV82" s="333"/>
      <c r="AX82" s="345"/>
      <c r="AY82" s="345"/>
      <c r="AZ82" s="362"/>
      <c r="BA82" s="347"/>
      <c r="BB82" s="345"/>
      <c r="BC82" s="363"/>
      <c r="BD82" s="322"/>
      <c r="BE82" s="307"/>
      <c r="BF82" s="343"/>
      <c r="BG82" s="322"/>
      <c r="BH82" s="307"/>
      <c r="BI82" s="343"/>
      <c r="BJ82" s="322"/>
      <c r="BK82" s="440"/>
      <c r="BL82" s="446"/>
      <c r="BM82" s="445"/>
      <c r="BO82" s="345"/>
      <c r="BP82" s="345"/>
      <c r="BQ82" s="362"/>
      <c r="BR82" s="347"/>
      <c r="BS82" s="345"/>
      <c r="BT82" s="363"/>
      <c r="BU82" s="347"/>
      <c r="BV82" s="482"/>
      <c r="BW82" s="488"/>
      <c r="BX82" s="484"/>
      <c r="BY82" s="307"/>
      <c r="BZ82" s="343"/>
      <c r="CA82" s="309"/>
      <c r="CB82" s="482"/>
      <c r="CC82" s="488"/>
      <c r="CD82" s="484"/>
      <c r="CF82" s="345"/>
      <c r="CG82" s="447"/>
      <c r="CH82" s="818"/>
      <c r="CI82" s="816"/>
      <c r="CJ82" s="345"/>
      <c r="CK82" s="363"/>
      <c r="CL82" s="347"/>
      <c r="CM82" s="92"/>
      <c r="CN82" s="807"/>
      <c r="CO82" s="805"/>
      <c r="CP82" s="307"/>
      <c r="CQ82" s="343"/>
      <c r="CR82" s="309"/>
      <c r="CT82" s="345"/>
      <c r="CU82" s="345"/>
      <c r="CV82" s="362"/>
      <c r="CW82" s="347"/>
      <c r="CX82" s="345"/>
      <c r="CY82" s="363"/>
      <c r="CZ82" s="347"/>
      <c r="DA82" s="827"/>
      <c r="DB82" s="833"/>
      <c r="DC82" s="829"/>
      <c r="DD82" s="307"/>
      <c r="DE82" s="343"/>
      <c r="DF82" s="309"/>
      <c r="DG82" s="92"/>
      <c r="DH82" s="807"/>
      <c r="DI82" s="805"/>
      <c r="DK82" s="345"/>
      <c r="DL82" s="345"/>
      <c r="DM82" s="362"/>
      <c r="DN82" s="347"/>
      <c r="DO82" s="345"/>
      <c r="DP82" s="363"/>
      <c r="DQ82" s="347"/>
      <c r="DR82" s="563"/>
      <c r="DS82" s="569"/>
      <c r="DT82" s="565"/>
      <c r="DU82" s="307"/>
      <c r="DV82" s="343"/>
      <c r="DW82" s="309"/>
    </row>
    <row r="83" spans="1:127">
      <c r="A83" s="306"/>
      <c r="C83" s="307"/>
      <c r="D83" s="307"/>
      <c r="E83" s="308"/>
      <c r="F83" s="309"/>
      <c r="G83" s="360"/>
      <c r="H83" s="310"/>
      <c r="I83" s="349"/>
      <c r="K83" s="390"/>
      <c r="L83" s="393"/>
      <c r="M83" s="346"/>
      <c r="N83" s="347"/>
      <c r="O83" s="394"/>
      <c r="P83" s="308"/>
      <c r="Q83" s="368"/>
      <c r="R83" s="395"/>
      <c r="S83" s="313"/>
      <c r="T83" s="314"/>
      <c r="V83" s="393"/>
      <c r="W83" s="393"/>
      <c r="X83" s="362"/>
      <c r="Y83" s="347"/>
      <c r="Z83" s="393"/>
      <c r="AA83" s="363"/>
      <c r="AB83" s="347"/>
      <c r="AC83" s="394"/>
      <c r="AD83" s="343"/>
      <c r="AE83" s="309"/>
      <c r="AF83" s="369"/>
      <c r="AG83" s="375"/>
      <c r="AH83" s="317"/>
      <c r="AJ83" s="345"/>
      <c r="AK83" s="345"/>
      <c r="AL83" s="362"/>
      <c r="AM83" s="347"/>
      <c r="AN83" s="345"/>
      <c r="AO83" s="363"/>
      <c r="AP83" s="322"/>
      <c r="AQ83" s="307"/>
      <c r="AR83" s="343"/>
      <c r="AS83" s="309"/>
      <c r="AT83" s="371"/>
      <c r="AU83" s="372"/>
      <c r="AV83" s="333"/>
      <c r="AX83" s="345"/>
      <c r="AY83" s="345"/>
      <c r="AZ83" s="362"/>
      <c r="BA83" s="347"/>
      <c r="BB83" s="345"/>
      <c r="BC83" s="363"/>
      <c r="BD83" s="322"/>
      <c r="BE83" s="307"/>
      <c r="BF83" s="343"/>
      <c r="BG83" s="322"/>
      <c r="BH83" s="307"/>
      <c r="BI83" s="343"/>
      <c r="BJ83" s="322"/>
      <c r="BK83" s="440"/>
      <c r="BL83" s="446"/>
      <c r="BM83" s="445"/>
      <c r="BO83" s="345"/>
      <c r="BP83" s="345"/>
      <c r="BQ83" s="362"/>
      <c r="BR83" s="347"/>
      <c r="BS83" s="345"/>
      <c r="BT83" s="363"/>
      <c r="BU83" s="347"/>
      <c r="BV83" s="482"/>
      <c r="BW83" s="488"/>
      <c r="BX83" s="484"/>
      <c r="BY83" s="307"/>
      <c r="BZ83" s="343"/>
      <c r="CA83" s="309"/>
      <c r="CB83" s="482"/>
      <c r="CC83" s="488"/>
      <c r="CD83" s="484"/>
      <c r="CF83" s="345"/>
      <c r="CG83" s="447"/>
      <c r="CH83" s="818"/>
      <c r="CI83" s="816"/>
      <c r="CJ83" s="345"/>
      <c r="CK83" s="363"/>
      <c r="CL83" s="347"/>
      <c r="CM83" s="92"/>
      <c r="CN83" s="807"/>
      <c r="CO83" s="805"/>
      <c r="CP83" s="307"/>
      <c r="CQ83" s="343"/>
      <c r="CR83" s="309"/>
      <c r="CT83" s="345"/>
      <c r="CU83" s="345"/>
      <c r="CV83" s="362"/>
      <c r="CW83" s="347"/>
      <c r="CX83" s="345"/>
      <c r="CY83" s="363"/>
      <c r="CZ83" s="347"/>
      <c r="DA83" s="827"/>
      <c r="DB83" s="833"/>
      <c r="DC83" s="829"/>
      <c r="DD83" s="307"/>
      <c r="DE83" s="343"/>
      <c r="DF83" s="309"/>
      <c r="DG83" s="92"/>
      <c r="DH83" s="807"/>
      <c r="DI83" s="805"/>
      <c r="DK83" s="345"/>
      <c r="DL83" s="345"/>
      <c r="DM83" s="362"/>
      <c r="DN83" s="347"/>
      <c r="DO83" s="345"/>
      <c r="DP83" s="363"/>
      <c r="DQ83" s="347"/>
      <c r="DR83" s="563"/>
      <c r="DS83" s="569"/>
      <c r="DT83" s="565"/>
      <c r="DU83" s="307"/>
      <c r="DV83" s="343"/>
      <c r="DW83" s="309"/>
    </row>
    <row r="84" spans="1:127">
      <c r="A84" s="306"/>
      <c r="C84" s="307"/>
      <c r="D84" s="307"/>
      <c r="E84" s="308"/>
      <c r="F84" s="309"/>
      <c r="G84" s="360"/>
      <c r="H84" s="310"/>
      <c r="I84" s="349"/>
      <c r="K84" s="390"/>
      <c r="L84" s="390"/>
      <c r="M84" s="308"/>
      <c r="N84" s="309"/>
      <c r="O84" s="400"/>
      <c r="P84" s="308"/>
      <c r="Q84" s="368"/>
      <c r="R84" s="401"/>
      <c r="S84" s="313"/>
      <c r="T84" s="314"/>
      <c r="U84" s="402"/>
      <c r="V84" s="390"/>
      <c r="W84" s="390"/>
      <c r="X84" s="403"/>
      <c r="Y84" s="309"/>
      <c r="Z84" s="390"/>
      <c r="AA84" s="343"/>
      <c r="AB84" s="309"/>
      <c r="AC84" s="400"/>
      <c r="AD84" s="343"/>
      <c r="AE84" s="309"/>
      <c r="AF84" s="315"/>
      <c r="AG84" s="370"/>
      <c r="AH84" s="317"/>
      <c r="AI84" s="402"/>
      <c r="AJ84" s="307"/>
      <c r="AK84" s="307"/>
      <c r="AL84" s="403"/>
      <c r="AM84" s="309"/>
      <c r="AN84" s="307"/>
      <c r="AO84" s="343"/>
      <c r="AP84" s="368"/>
      <c r="AQ84" s="307"/>
      <c r="AR84" s="343"/>
      <c r="AS84" s="309"/>
      <c r="AT84" s="318"/>
      <c r="AU84" s="372"/>
      <c r="AV84" s="404"/>
      <c r="AX84" s="307"/>
      <c r="AY84" s="307"/>
      <c r="AZ84" s="403"/>
      <c r="BA84" s="309"/>
      <c r="BB84" s="307"/>
      <c r="BC84" s="343"/>
      <c r="BD84" s="368"/>
      <c r="BE84" s="307"/>
      <c r="BF84" s="343"/>
      <c r="BG84" s="368"/>
      <c r="BH84" s="307"/>
      <c r="BI84" s="343"/>
      <c r="BJ84" s="368"/>
      <c r="BK84" s="440"/>
      <c r="BL84" s="446"/>
      <c r="BM84" s="451"/>
      <c r="BO84" s="307"/>
      <c r="BP84" s="307"/>
      <c r="BQ84" s="403"/>
      <c r="BR84" s="309"/>
      <c r="BS84" s="307"/>
      <c r="BT84" s="343"/>
      <c r="BU84" s="347"/>
      <c r="BV84" s="482"/>
      <c r="BW84" s="488"/>
      <c r="BX84" s="484"/>
      <c r="BY84" s="307"/>
      <c r="BZ84" s="343"/>
      <c r="CA84" s="309"/>
      <c r="CB84" s="482"/>
      <c r="CC84" s="488"/>
      <c r="CD84" s="484"/>
      <c r="CF84" s="307"/>
      <c r="CG84" s="440"/>
      <c r="CH84" s="819"/>
      <c r="CI84" s="442"/>
      <c r="CJ84" s="307"/>
      <c r="CK84" s="343"/>
      <c r="CL84" s="347"/>
      <c r="CM84" s="92"/>
      <c r="CN84" s="807"/>
      <c r="CO84" s="805"/>
      <c r="CP84" s="307"/>
      <c r="CQ84" s="343"/>
      <c r="CR84" s="309"/>
      <c r="CT84" s="307"/>
      <c r="CU84" s="307"/>
      <c r="CV84" s="403"/>
      <c r="CW84" s="309"/>
      <c r="CX84" s="307"/>
      <c r="CY84" s="343"/>
      <c r="CZ84" s="347"/>
      <c r="DA84" s="827"/>
      <c r="DB84" s="833"/>
      <c r="DC84" s="829"/>
      <c r="DD84" s="307"/>
      <c r="DE84" s="343"/>
      <c r="DF84" s="309"/>
      <c r="DG84" s="92"/>
      <c r="DH84" s="807"/>
      <c r="DI84" s="805"/>
      <c r="DK84" s="307"/>
      <c r="DL84" s="307"/>
      <c r="DM84" s="403"/>
      <c r="DN84" s="309"/>
      <c r="DO84" s="307"/>
      <c r="DP84" s="343"/>
      <c r="DQ84" s="347"/>
      <c r="DR84" s="563"/>
      <c r="DS84" s="569"/>
      <c r="DT84" s="565"/>
      <c r="DU84" s="307"/>
      <c r="DV84" s="343"/>
      <c r="DW84" s="309"/>
    </row>
    <row r="85" spans="1:127">
      <c r="A85" s="352"/>
      <c r="C85" s="307"/>
      <c r="D85" s="307"/>
      <c r="E85" s="308"/>
      <c r="F85" s="322"/>
      <c r="G85" s="360"/>
      <c r="H85" s="310"/>
      <c r="I85" s="349"/>
      <c r="J85" s="359"/>
      <c r="K85" s="307"/>
      <c r="L85" s="345"/>
      <c r="M85" s="346"/>
      <c r="N85" s="347"/>
      <c r="O85" s="307"/>
      <c r="P85" s="308"/>
      <c r="Q85" s="322"/>
      <c r="R85" s="361"/>
      <c r="S85" s="313"/>
      <c r="T85" s="314"/>
      <c r="V85" s="345"/>
      <c r="W85" s="345"/>
      <c r="X85" s="362"/>
      <c r="Y85" s="347"/>
      <c r="Z85" s="345"/>
      <c r="AA85" s="363"/>
      <c r="AB85" s="347"/>
      <c r="AC85" s="307"/>
      <c r="AD85" s="343"/>
      <c r="AE85" s="322"/>
      <c r="AF85" s="369"/>
      <c r="AG85" s="375"/>
      <c r="AH85" s="330"/>
      <c r="AJ85" s="345"/>
      <c r="AK85" s="345"/>
      <c r="AL85" s="362"/>
      <c r="AM85" s="347"/>
      <c r="AN85" s="345"/>
      <c r="AO85" s="363"/>
      <c r="AP85" s="347"/>
      <c r="AQ85" s="321"/>
      <c r="AR85" s="343"/>
      <c r="AS85" s="309"/>
      <c r="AT85" s="371"/>
      <c r="AU85" s="372"/>
      <c r="AV85" s="320"/>
      <c r="AX85" s="345"/>
      <c r="AY85" s="345"/>
      <c r="AZ85" s="362"/>
      <c r="BA85" s="347"/>
      <c r="BB85" s="345"/>
      <c r="BC85" s="363"/>
      <c r="BD85" s="347"/>
      <c r="BE85" s="321"/>
      <c r="BF85" s="343"/>
      <c r="BG85" s="309"/>
      <c r="BH85" s="321"/>
      <c r="BI85" s="343"/>
      <c r="BJ85" s="309"/>
      <c r="BK85" s="443"/>
      <c r="BL85" s="446"/>
      <c r="BM85" s="442"/>
      <c r="BO85" s="345"/>
      <c r="BP85" s="345"/>
      <c r="BQ85" s="362"/>
      <c r="BR85" s="347"/>
      <c r="BS85" s="345"/>
      <c r="BT85" s="363"/>
      <c r="BU85" s="347"/>
      <c r="BV85" s="485"/>
      <c r="BW85" s="488"/>
      <c r="BX85" s="484"/>
      <c r="BY85" s="321"/>
      <c r="BZ85" s="343"/>
      <c r="CA85" s="309"/>
      <c r="CB85" s="485"/>
      <c r="CC85" s="488"/>
      <c r="CD85" s="484"/>
      <c r="CF85" s="345"/>
      <c r="CG85" s="447"/>
      <c r="CH85" s="818"/>
      <c r="CI85" s="816"/>
      <c r="CJ85" s="345"/>
      <c r="CK85" s="363"/>
      <c r="CL85" s="347"/>
      <c r="CM85" s="53"/>
      <c r="CN85" s="807"/>
      <c r="CO85" s="805"/>
      <c r="CP85" s="321"/>
      <c r="CQ85" s="343"/>
      <c r="CR85" s="309"/>
      <c r="CT85" s="345"/>
      <c r="CU85" s="345"/>
      <c r="CV85" s="362"/>
      <c r="CW85" s="347"/>
      <c r="CX85" s="345"/>
      <c r="CY85" s="363"/>
      <c r="CZ85" s="347"/>
      <c r="DA85" s="830"/>
      <c r="DB85" s="833"/>
      <c r="DC85" s="829"/>
      <c r="DD85" s="321"/>
      <c r="DE85" s="343"/>
      <c r="DF85" s="309"/>
      <c r="DG85" s="53"/>
      <c r="DH85" s="807"/>
      <c r="DI85" s="805"/>
      <c r="DK85" s="345"/>
      <c r="DL85" s="345"/>
      <c r="DM85" s="362"/>
      <c r="DN85" s="347"/>
      <c r="DO85" s="345"/>
      <c r="DP85" s="363"/>
      <c r="DQ85" s="347"/>
      <c r="DR85" s="566"/>
      <c r="DS85" s="569"/>
      <c r="DT85" s="565"/>
      <c r="DU85" s="321"/>
      <c r="DV85" s="343"/>
      <c r="DW85" s="309"/>
    </row>
    <row r="86" spans="1:127">
      <c r="A86" s="306"/>
      <c r="C86" s="307"/>
      <c r="D86" s="307"/>
      <c r="E86" s="308"/>
      <c r="F86" s="322"/>
      <c r="G86" s="351"/>
      <c r="H86" s="310"/>
      <c r="I86" s="349"/>
      <c r="J86" s="359"/>
      <c r="K86" s="307"/>
      <c r="L86" s="345"/>
      <c r="M86" s="346"/>
      <c r="N86" s="347"/>
      <c r="O86" s="321"/>
      <c r="P86" s="308"/>
      <c r="Q86" s="309"/>
      <c r="R86" s="361"/>
      <c r="S86" s="313"/>
      <c r="T86" s="314"/>
      <c r="V86" s="345"/>
      <c r="W86" s="345"/>
      <c r="X86" s="362"/>
      <c r="Y86" s="347"/>
      <c r="Z86" s="345"/>
      <c r="AA86" s="363"/>
      <c r="AB86" s="347"/>
      <c r="AC86" s="307"/>
      <c r="AD86" s="343"/>
      <c r="AE86" s="309"/>
      <c r="AF86" s="369"/>
      <c r="AG86" s="370"/>
      <c r="AH86" s="356"/>
      <c r="AJ86" s="345"/>
      <c r="AK86" s="345"/>
      <c r="AL86" s="362"/>
      <c r="AM86" s="347"/>
      <c r="AN86" s="345"/>
      <c r="AO86" s="363"/>
      <c r="AP86" s="347"/>
      <c r="AQ86" s="307"/>
      <c r="AR86" s="343"/>
      <c r="AS86" s="322"/>
      <c r="AT86" s="371"/>
      <c r="AU86" s="372"/>
      <c r="AV86" s="333"/>
      <c r="AX86" s="345"/>
      <c r="AY86" s="345"/>
      <c r="AZ86" s="362"/>
      <c r="BA86" s="347"/>
      <c r="BB86" s="345"/>
      <c r="BC86" s="363"/>
      <c r="BD86" s="347"/>
      <c r="BE86" s="307"/>
      <c r="BF86" s="343"/>
      <c r="BG86" s="322"/>
      <c r="BH86" s="307"/>
      <c r="BI86" s="343"/>
      <c r="BJ86" s="322"/>
      <c r="BK86" s="440"/>
      <c r="BL86" s="446"/>
      <c r="BM86" s="445"/>
      <c r="BO86" s="345"/>
      <c r="BP86" s="345"/>
      <c r="BQ86" s="362"/>
      <c r="BR86" s="347"/>
      <c r="BS86" s="345"/>
      <c r="BT86" s="363"/>
      <c r="BU86" s="347"/>
      <c r="BV86" s="482"/>
      <c r="BW86" s="488"/>
      <c r="BX86" s="484"/>
      <c r="BY86" s="307"/>
      <c r="BZ86" s="343"/>
      <c r="CA86" s="309"/>
      <c r="CB86" s="482"/>
      <c r="CC86" s="488"/>
      <c r="CD86" s="484"/>
      <c r="CF86" s="345"/>
      <c r="CG86" s="447"/>
      <c r="CH86" s="818"/>
      <c r="CI86" s="816"/>
      <c r="CJ86" s="345"/>
      <c r="CK86" s="363"/>
      <c r="CL86" s="347"/>
      <c r="CM86" s="92"/>
      <c r="CN86" s="807"/>
      <c r="CO86" s="805"/>
      <c r="CP86" s="307"/>
      <c r="CQ86" s="343"/>
      <c r="CR86" s="309"/>
      <c r="CT86" s="345"/>
      <c r="CU86" s="345"/>
      <c r="CV86" s="362"/>
      <c r="CW86" s="347"/>
      <c r="CX86" s="345"/>
      <c r="CY86" s="363"/>
      <c r="CZ86" s="347"/>
      <c r="DA86" s="827"/>
      <c r="DB86" s="833"/>
      <c r="DC86" s="829"/>
      <c r="DD86" s="307"/>
      <c r="DE86" s="343"/>
      <c r="DF86" s="309"/>
      <c r="DG86" s="92"/>
      <c r="DH86" s="807"/>
      <c r="DI86" s="805"/>
      <c r="DK86" s="345"/>
      <c r="DL86" s="345"/>
      <c r="DM86" s="362"/>
      <c r="DN86" s="347"/>
      <c r="DO86" s="345"/>
      <c r="DP86" s="363"/>
      <c r="DQ86" s="347"/>
      <c r="DR86" s="563"/>
      <c r="DS86" s="569"/>
      <c r="DT86" s="565"/>
      <c r="DU86" s="307"/>
      <c r="DV86" s="343"/>
      <c r="DW86" s="309"/>
    </row>
    <row r="87" spans="1:127">
      <c r="A87" s="306"/>
      <c r="C87" s="307"/>
      <c r="D87" s="307"/>
      <c r="E87" s="308"/>
      <c r="F87" s="309"/>
      <c r="G87" s="360"/>
      <c r="H87" s="310"/>
      <c r="I87" s="349"/>
      <c r="J87" s="359"/>
      <c r="K87" s="307"/>
      <c r="L87" s="345"/>
      <c r="M87" s="346"/>
      <c r="N87" s="347"/>
      <c r="O87" s="307"/>
      <c r="P87" s="308"/>
      <c r="Q87" s="322"/>
      <c r="R87" s="361"/>
      <c r="S87" s="313"/>
      <c r="T87" s="327"/>
      <c r="V87" s="345"/>
      <c r="W87" s="345"/>
      <c r="X87" s="362"/>
      <c r="Y87" s="347"/>
      <c r="Z87" s="345"/>
      <c r="AA87" s="363"/>
      <c r="AB87" s="347"/>
      <c r="AC87" s="321"/>
      <c r="AD87" s="343"/>
      <c r="AE87" s="309"/>
      <c r="AF87" s="369"/>
      <c r="AG87" s="367"/>
      <c r="AH87" s="317"/>
      <c r="AJ87" s="345"/>
      <c r="AK87" s="345"/>
      <c r="AL87" s="362"/>
      <c r="AM87" s="347"/>
      <c r="AN87" s="345"/>
      <c r="AO87" s="363"/>
      <c r="AP87" s="347"/>
      <c r="AQ87" s="307"/>
      <c r="AR87" s="343"/>
      <c r="AS87" s="309"/>
      <c r="AT87" s="371"/>
      <c r="AU87" s="372"/>
      <c r="AV87" s="358"/>
      <c r="AX87" s="345"/>
      <c r="AY87" s="345"/>
      <c r="AZ87" s="362"/>
      <c r="BA87" s="347"/>
      <c r="BB87" s="345"/>
      <c r="BC87" s="363"/>
      <c r="BD87" s="347"/>
      <c r="BE87" s="307"/>
      <c r="BF87" s="343"/>
      <c r="BG87" s="309"/>
      <c r="BH87" s="307"/>
      <c r="BI87" s="343"/>
      <c r="BJ87" s="309"/>
      <c r="BK87" s="440"/>
      <c r="BL87" s="446"/>
      <c r="BM87" s="442"/>
      <c r="BO87" s="345"/>
      <c r="BP87" s="345"/>
      <c r="BQ87" s="362"/>
      <c r="BR87" s="347"/>
      <c r="BS87" s="345"/>
      <c r="BT87" s="363"/>
      <c r="BU87" s="347"/>
      <c r="BV87" s="482"/>
      <c r="BW87" s="488"/>
      <c r="BX87" s="484"/>
      <c r="BY87" s="307"/>
      <c r="BZ87" s="343"/>
      <c r="CA87" s="309"/>
      <c r="CB87" s="482"/>
      <c r="CC87" s="488"/>
      <c r="CD87" s="484"/>
      <c r="CF87" s="345"/>
      <c r="CG87" s="447"/>
      <c r="CH87" s="818"/>
      <c r="CI87" s="816"/>
      <c r="CJ87" s="345"/>
      <c r="CK87" s="363"/>
      <c r="CL87" s="347"/>
      <c r="CM87" s="92"/>
      <c r="CN87" s="807"/>
      <c r="CO87" s="805"/>
      <c r="CP87" s="307"/>
      <c r="CQ87" s="343"/>
      <c r="CR87" s="309"/>
      <c r="CT87" s="345"/>
      <c r="CU87" s="345"/>
      <c r="CV87" s="362"/>
      <c r="CW87" s="347"/>
      <c r="CX87" s="345"/>
      <c r="CY87" s="363"/>
      <c r="CZ87" s="347"/>
      <c r="DA87" s="827"/>
      <c r="DB87" s="833"/>
      <c r="DC87" s="829"/>
      <c r="DD87" s="307"/>
      <c r="DE87" s="343"/>
      <c r="DF87" s="309"/>
      <c r="DG87" s="92"/>
      <c r="DH87" s="807"/>
      <c r="DI87" s="805"/>
      <c r="DK87" s="345"/>
      <c r="DL87" s="345"/>
      <c r="DM87" s="362"/>
      <c r="DN87" s="347"/>
      <c r="DO87" s="345"/>
      <c r="DP87" s="363"/>
      <c r="DQ87" s="347"/>
      <c r="DR87" s="563"/>
      <c r="DS87" s="569"/>
      <c r="DT87" s="565"/>
      <c r="DU87" s="307"/>
      <c r="DV87" s="343"/>
      <c r="DW87" s="309"/>
    </row>
    <row r="88" spans="1:127">
      <c r="A88" s="306"/>
      <c r="C88" s="307"/>
      <c r="D88" s="307"/>
      <c r="E88" s="308"/>
      <c r="F88" s="322"/>
      <c r="G88" s="351"/>
      <c r="H88" s="310"/>
      <c r="I88" s="349"/>
      <c r="J88" s="359"/>
      <c r="K88" s="307"/>
      <c r="L88" s="307"/>
      <c r="M88" s="346"/>
      <c r="N88" s="347"/>
      <c r="O88" s="345"/>
      <c r="P88" s="308"/>
      <c r="Q88" s="309"/>
      <c r="R88" s="361"/>
      <c r="S88" s="313"/>
      <c r="T88" s="354"/>
      <c r="V88" s="345"/>
      <c r="W88" s="345"/>
      <c r="X88" s="362"/>
      <c r="Y88" s="347"/>
      <c r="Z88" s="345"/>
      <c r="AA88" s="363"/>
      <c r="AB88" s="347"/>
      <c r="AC88" s="307"/>
      <c r="AD88" s="343"/>
      <c r="AE88" s="322"/>
      <c r="AF88" s="369"/>
      <c r="AG88" s="375"/>
      <c r="AH88" s="317"/>
      <c r="AJ88" s="345"/>
      <c r="AK88" s="345"/>
      <c r="AL88" s="362"/>
      <c r="AM88" s="347"/>
      <c r="AN88" s="345"/>
      <c r="AO88" s="363"/>
      <c r="AP88" s="347"/>
      <c r="AQ88" s="307"/>
      <c r="AR88" s="343"/>
      <c r="AS88" s="322"/>
      <c r="AT88" s="371"/>
      <c r="AU88" s="372"/>
      <c r="AV88" s="320"/>
      <c r="AX88" s="345"/>
      <c r="AY88" s="345"/>
      <c r="AZ88" s="362"/>
      <c r="BA88" s="347"/>
      <c r="BB88" s="345"/>
      <c r="BC88" s="363"/>
      <c r="BD88" s="347"/>
      <c r="BE88" s="307"/>
      <c r="BF88" s="343"/>
      <c r="BG88" s="322"/>
      <c r="BH88" s="307"/>
      <c r="BI88" s="343"/>
      <c r="BJ88" s="322"/>
      <c r="BK88" s="440"/>
      <c r="BL88" s="446"/>
      <c r="BM88" s="445"/>
      <c r="BO88" s="345"/>
      <c r="BP88" s="345"/>
      <c r="BQ88" s="362"/>
      <c r="BR88" s="347"/>
      <c r="BS88" s="345"/>
      <c r="BT88" s="363"/>
      <c r="BU88" s="347"/>
      <c r="BV88" s="482"/>
      <c r="BW88" s="488"/>
      <c r="BX88" s="487"/>
      <c r="BY88" s="307"/>
      <c r="BZ88" s="343"/>
      <c r="CA88" s="309"/>
      <c r="CB88" s="482"/>
      <c r="CC88" s="488"/>
      <c r="CD88" s="487"/>
      <c r="CF88" s="345"/>
      <c r="CG88" s="447"/>
      <c r="CH88" s="818"/>
      <c r="CI88" s="816"/>
      <c r="CJ88" s="345"/>
      <c r="CK88" s="363"/>
      <c r="CL88" s="347"/>
      <c r="CM88" s="92"/>
      <c r="CN88" s="807"/>
      <c r="CO88" s="806"/>
      <c r="CP88" s="307"/>
      <c r="CQ88" s="343"/>
      <c r="CR88" s="309"/>
      <c r="CT88" s="345"/>
      <c r="CU88" s="345"/>
      <c r="CV88" s="362"/>
      <c r="CW88" s="347"/>
      <c r="CX88" s="345"/>
      <c r="CY88" s="363"/>
      <c r="CZ88" s="347"/>
      <c r="DA88" s="827"/>
      <c r="DB88" s="833"/>
      <c r="DC88" s="832"/>
      <c r="DD88" s="307"/>
      <c r="DE88" s="343"/>
      <c r="DF88" s="309"/>
      <c r="DG88" s="92"/>
      <c r="DH88" s="807"/>
      <c r="DI88" s="806"/>
      <c r="DK88" s="345"/>
      <c r="DL88" s="345"/>
      <c r="DM88" s="362"/>
      <c r="DN88" s="347"/>
      <c r="DO88" s="345"/>
      <c r="DP88" s="363"/>
      <c r="DQ88" s="347"/>
      <c r="DR88" s="563"/>
      <c r="DS88" s="569"/>
      <c r="DT88" s="568"/>
      <c r="DU88" s="307"/>
      <c r="DV88" s="343"/>
      <c r="DW88" s="309"/>
    </row>
    <row r="89" spans="1:127">
      <c r="A89" s="306"/>
      <c r="C89" s="307"/>
      <c r="D89" s="307"/>
      <c r="E89" s="308"/>
      <c r="F89" s="309"/>
      <c r="G89" s="360"/>
      <c r="H89" s="310"/>
      <c r="I89" s="349"/>
      <c r="J89" s="359"/>
      <c r="K89" s="307"/>
      <c r="L89" s="307"/>
      <c r="M89" s="346"/>
      <c r="N89" s="347"/>
      <c r="O89" s="307"/>
      <c r="P89" s="308"/>
      <c r="Q89" s="309"/>
      <c r="R89" s="361"/>
      <c r="S89" s="313"/>
      <c r="T89" s="354"/>
      <c r="V89" s="345"/>
      <c r="W89" s="345"/>
      <c r="X89" s="362"/>
      <c r="Y89" s="347"/>
      <c r="Z89" s="345"/>
      <c r="AA89" s="363"/>
      <c r="AB89" s="347"/>
      <c r="AC89" s="307"/>
      <c r="AD89" s="343"/>
      <c r="AE89" s="322"/>
      <c r="AF89" s="369"/>
      <c r="AG89" s="375"/>
      <c r="AH89" s="330"/>
      <c r="AJ89" s="345"/>
      <c r="AK89" s="345"/>
      <c r="AL89" s="362"/>
      <c r="AM89" s="347"/>
      <c r="AN89" s="345"/>
      <c r="AO89" s="363"/>
      <c r="AP89" s="347"/>
      <c r="AQ89" s="321"/>
      <c r="AR89" s="343"/>
      <c r="AS89" s="309"/>
      <c r="AT89" s="371"/>
      <c r="AU89" s="372"/>
      <c r="AV89" s="320"/>
      <c r="AX89" s="345"/>
      <c r="AY89" s="345"/>
      <c r="AZ89" s="362"/>
      <c r="BA89" s="347"/>
      <c r="BB89" s="345"/>
      <c r="BC89" s="363"/>
      <c r="BD89" s="347"/>
      <c r="BE89" s="321"/>
      <c r="BF89" s="343"/>
      <c r="BG89" s="309"/>
      <c r="BH89" s="321"/>
      <c r="BI89" s="343"/>
      <c r="BJ89" s="309"/>
      <c r="BK89" s="443"/>
      <c r="BL89" s="446"/>
      <c r="BM89" s="442"/>
      <c r="BO89" s="345"/>
      <c r="BP89" s="345"/>
      <c r="BQ89" s="362"/>
      <c r="BR89" s="347"/>
      <c r="BS89" s="345"/>
      <c r="BT89" s="363"/>
      <c r="BU89" s="347"/>
      <c r="BV89" s="485"/>
      <c r="BW89" s="488"/>
      <c r="BX89" s="484"/>
      <c r="BY89" s="321"/>
      <c r="BZ89" s="343"/>
      <c r="CA89" s="309"/>
      <c r="CB89" s="485"/>
      <c r="CC89" s="488"/>
      <c r="CD89" s="484"/>
      <c r="CF89" s="345"/>
      <c r="CG89" s="447"/>
      <c r="CH89" s="818"/>
      <c r="CI89" s="816"/>
      <c r="CJ89" s="345"/>
      <c r="CK89" s="363"/>
      <c r="CL89" s="347"/>
      <c r="CM89" s="53"/>
      <c r="CN89" s="807"/>
      <c r="CO89" s="805"/>
      <c r="CP89" s="321"/>
      <c r="CQ89" s="343"/>
      <c r="CR89" s="309"/>
      <c r="CT89" s="345"/>
      <c r="CU89" s="345"/>
      <c r="CV89" s="362"/>
      <c r="CW89" s="347"/>
      <c r="CX89" s="345"/>
      <c r="CY89" s="363"/>
      <c r="CZ89" s="347"/>
      <c r="DA89" s="830"/>
      <c r="DB89" s="833"/>
      <c r="DC89" s="829"/>
      <c r="DD89" s="321"/>
      <c r="DE89" s="343"/>
      <c r="DF89" s="309"/>
      <c r="DG89" s="53"/>
      <c r="DH89" s="807"/>
      <c r="DI89" s="805"/>
      <c r="DK89" s="345"/>
      <c r="DL89" s="345"/>
      <c r="DM89" s="362"/>
      <c r="DN89" s="347"/>
      <c r="DO89" s="345"/>
      <c r="DP89" s="363"/>
      <c r="DQ89" s="347"/>
      <c r="DR89" s="566"/>
      <c r="DS89" s="569"/>
      <c r="DT89" s="565"/>
      <c r="DU89" s="321"/>
      <c r="DV89" s="343"/>
      <c r="DW89" s="309"/>
    </row>
    <row r="90" spans="1:127">
      <c r="A90" s="306"/>
      <c r="C90" s="307"/>
      <c r="D90" s="307"/>
      <c r="E90" s="308"/>
      <c r="F90" s="309"/>
      <c r="G90" s="360"/>
      <c r="H90" s="310"/>
      <c r="I90" s="349"/>
      <c r="J90" s="359"/>
      <c r="K90" s="307"/>
      <c r="L90" s="345"/>
      <c r="M90" s="346"/>
      <c r="N90" s="347"/>
      <c r="O90" s="307"/>
      <c r="P90" s="308"/>
      <c r="Q90" s="322"/>
      <c r="R90" s="361"/>
      <c r="S90" s="313"/>
      <c r="T90" s="314"/>
      <c r="V90" s="345"/>
      <c r="W90" s="345"/>
      <c r="X90" s="362"/>
      <c r="Y90" s="347"/>
      <c r="Z90" s="345"/>
      <c r="AA90" s="363"/>
      <c r="AB90" s="347"/>
      <c r="AC90" s="321"/>
      <c r="AD90" s="343"/>
      <c r="AE90" s="309"/>
      <c r="AF90" s="369"/>
      <c r="AG90" s="375"/>
      <c r="AH90" s="317"/>
      <c r="AJ90" s="345"/>
      <c r="AK90" s="345"/>
      <c r="AL90" s="362"/>
      <c r="AM90" s="347"/>
      <c r="AN90" s="345"/>
      <c r="AO90" s="363"/>
      <c r="AP90" s="347"/>
      <c r="AQ90" s="307"/>
      <c r="AR90" s="343"/>
      <c r="AS90" s="322"/>
      <c r="AT90" s="371"/>
      <c r="AU90" s="372"/>
      <c r="AV90" s="333"/>
      <c r="AX90" s="345"/>
      <c r="AY90" s="345"/>
      <c r="AZ90" s="362"/>
      <c r="BA90" s="347"/>
      <c r="BB90" s="345"/>
      <c r="BC90" s="363"/>
      <c r="BD90" s="347"/>
      <c r="BE90" s="307"/>
      <c r="BF90" s="343"/>
      <c r="BG90" s="322"/>
      <c r="BH90" s="307"/>
      <c r="BI90" s="343"/>
      <c r="BJ90" s="322"/>
      <c r="BK90" s="440"/>
      <c r="BL90" s="446"/>
      <c r="BM90" s="445"/>
      <c r="BO90" s="345"/>
      <c r="BP90" s="345"/>
      <c r="BQ90" s="362"/>
      <c r="BR90" s="347"/>
      <c r="BS90" s="345"/>
      <c r="BT90" s="363"/>
      <c r="BU90" s="347"/>
      <c r="BV90" s="482"/>
      <c r="BW90" s="488"/>
      <c r="BX90" s="487"/>
      <c r="BY90" s="307"/>
      <c r="BZ90" s="343"/>
      <c r="CA90" s="309"/>
      <c r="CB90" s="482"/>
      <c r="CC90" s="488"/>
      <c r="CD90" s="487"/>
      <c r="CF90" s="345"/>
      <c r="CG90" s="447"/>
      <c r="CH90" s="818"/>
      <c r="CI90" s="816"/>
      <c r="CJ90" s="345"/>
      <c r="CK90" s="363"/>
      <c r="CL90" s="347"/>
      <c r="CM90" s="92"/>
      <c r="CN90" s="807"/>
      <c r="CO90" s="806"/>
      <c r="CP90" s="307"/>
      <c r="CQ90" s="343"/>
      <c r="CR90" s="309"/>
      <c r="CT90" s="345"/>
      <c r="CU90" s="345"/>
      <c r="CV90" s="362"/>
      <c r="CW90" s="347"/>
      <c r="CX90" s="345"/>
      <c r="CY90" s="363"/>
      <c r="CZ90" s="347"/>
      <c r="DA90" s="827"/>
      <c r="DB90" s="833"/>
      <c r="DC90" s="832"/>
      <c r="DD90" s="307"/>
      <c r="DE90" s="343"/>
      <c r="DF90" s="309"/>
      <c r="DG90" s="92"/>
      <c r="DH90" s="807"/>
      <c r="DI90" s="806"/>
      <c r="DK90" s="345"/>
      <c r="DL90" s="345"/>
      <c r="DM90" s="362"/>
      <c r="DN90" s="347"/>
      <c r="DO90" s="345"/>
      <c r="DP90" s="363"/>
      <c r="DQ90" s="347"/>
      <c r="DR90" s="563"/>
      <c r="DS90" s="569"/>
      <c r="DT90" s="568"/>
      <c r="DU90" s="307"/>
      <c r="DV90" s="343"/>
      <c r="DW90" s="309"/>
    </row>
    <row r="91" spans="1:127">
      <c r="A91" s="306"/>
      <c r="C91" s="307"/>
      <c r="D91" s="307"/>
      <c r="E91" s="308"/>
      <c r="F91" s="309"/>
      <c r="G91" s="360"/>
      <c r="H91" s="310"/>
      <c r="I91" s="349"/>
      <c r="J91" s="359"/>
      <c r="K91" s="307"/>
      <c r="L91" s="345"/>
      <c r="M91" s="346"/>
      <c r="N91" s="347"/>
      <c r="O91" s="321"/>
      <c r="P91" s="308"/>
      <c r="Q91" s="309"/>
      <c r="R91" s="361"/>
      <c r="S91" s="313"/>
      <c r="T91" s="314"/>
      <c r="V91" s="345"/>
      <c r="W91" s="345"/>
      <c r="X91" s="362"/>
      <c r="Y91" s="347"/>
      <c r="Z91" s="345"/>
      <c r="AA91" s="363"/>
      <c r="AB91" s="347"/>
      <c r="AC91" s="307"/>
      <c r="AD91" s="343"/>
      <c r="AE91" s="322"/>
      <c r="AF91" s="369"/>
      <c r="AG91" s="375"/>
      <c r="AH91" s="330"/>
      <c r="AJ91" s="345"/>
      <c r="AK91" s="345"/>
      <c r="AL91" s="362"/>
      <c r="AM91" s="347"/>
      <c r="AN91" s="345"/>
      <c r="AO91" s="363"/>
      <c r="AP91" s="347"/>
      <c r="AQ91" s="307"/>
      <c r="AR91" s="343"/>
      <c r="AS91" s="309"/>
      <c r="AT91" s="371"/>
      <c r="AU91" s="372"/>
      <c r="AV91" s="358"/>
      <c r="AX91" s="345"/>
      <c r="AY91" s="345"/>
      <c r="AZ91" s="362"/>
      <c r="BA91" s="347"/>
      <c r="BB91" s="345"/>
      <c r="BC91" s="363"/>
      <c r="BD91" s="347"/>
      <c r="BE91" s="307"/>
      <c r="BF91" s="343"/>
      <c r="BG91" s="309"/>
      <c r="BH91" s="307"/>
      <c r="BI91" s="343"/>
      <c r="BJ91" s="309"/>
      <c r="BK91" s="440"/>
      <c r="BL91" s="446"/>
      <c r="BM91" s="442"/>
      <c r="BO91" s="345"/>
      <c r="BP91" s="345"/>
      <c r="BQ91" s="362"/>
      <c r="BR91" s="347"/>
      <c r="BS91" s="345"/>
      <c r="BT91" s="363"/>
      <c r="BU91" s="347"/>
      <c r="BV91" s="482"/>
      <c r="BW91" s="488"/>
      <c r="BX91" s="484"/>
      <c r="BY91" s="307"/>
      <c r="BZ91" s="343"/>
      <c r="CA91" s="309"/>
      <c r="CB91" s="482"/>
      <c r="CC91" s="488"/>
      <c r="CD91" s="484"/>
      <c r="CF91" s="345"/>
      <c r="CG91" s="447"/>
      <c r="CH91" s="818"/>
      <c r="CI91" s="816"/>
      <c r="CJ91" s="345"/>
      <c r="CK91" s="363"/>
      <c r="CL91" s="347"/>
      <c r="CM91" s="92"/>
      <c r="CN91" s="807"/>
      <c r="CO91" s="805"/>
      <c r="CP91" s="307"/>
      <c r="CQ91" s="343"/>
      <c r="CR91" s="309"/>
      <c r="CT91" s="345"/>
      <c r="CU91" s="345"/>
      <c r="CV91" s="362"/>
      <c r="CW91" s="347"/>
      <c r="CX91" s="345"/>
      <c r="CY91" s="363"/>
      <c r="CZ91" s="347"/>
      <c r="DA91" s="827"/>
      <c r="DB91" s="833"/>
      <c r="DC91" s="829"/>
      <c r="DD91" s="307"/>
      <c r="DE91" s="343"/>
      <c r="DF91" s="309"/>
      <c r="DG91" s="92"/>
      <c r="DH91" s="807"/>
      <c r="DI91" s="805"/>
      <c r="DK91" s="345"/>
      <c r="DL91" s="345"/>
      <c r="DM91" s="362"/>
      <c r="DN91" s="347"/>
      <c r="DO91" s="345"/>
      <c r="DP91" s="363"/>
      <c r="DQ91" s="347"/>
      <c r="DR91" s="563"/>
      <c r="DS91" s="569"/>
      <c r="DT91" s="565"/>
      <c r="DU91" s="307"/>
      <c r="DV91" s="343"/>
      <c r="DW91" s="309"/>
    </row>
    <row r="92" spans="1:127">
      <c r="A92" s="306"/>
      <c r="C92" s="307"/>
      <c r="D92" s="307"/>
      <c r="E92" s="308"/>
      <c r="F92" s="309"/>
      <c r="G92" s="360"/>
      <c r="H92" s="310"/>
      <c r="I92" s="349"/>
      <c r="J92" s="359"/>
      <c r="K92" s="307"/>
      <c r="L92" s="345"/>
      <c r="M92" s="346"/>
      <c r="N92" s="347"/>
      <c r="O92" s="307"/>
      <c r="P92" s="308"/>
      <c r="Q92" s="322"/>
      <c r="R92" s="361"/>
      <c r="S92" s="313"/>
      <c r="T92" s="327"/>
      <c r="V92" s="345"/>
      <c r="W92" s="345"/>
      <c r="X92" s="362"/>
      <c r="Y92" s="347"/>
      <c r="Z92" s="345"/>
      <c r="AA92" s="363"/>
      <c r="AB92" s="347"/>
      <c r="AC92" s="307"/>
      <c r="AD92" s="343"/>
      <c r="AE92" s="309"/>
      <c r="AF92" s="369"/>
      <c r="AG92" s="375"/>
      <c r="AH92" s="356"/>
      <c r="AJ92" s="345"/>
      <c r="AK92" s="345"/>
      <c r="AL92" s="362"/>
      <c r="AM92" s="347"/>
      <c r="AN92" s="345"/>
      <c r="AO92" s="363"/>
      <c r="AP92" s="347"/>
      <c r="AQ92" s="307"/>
      <c r="AR92" s="343"/>
      <c r="AS92" s="322"/>
      <c r="AT92" s="371"/>
      <c r="AU92" s="372"/>
      <c r="AV92" s="320"/>
      <c r="AX92" s="345"/>
      <c r="AY92" s="345"/>
      <c r="AZ92" s="362"/>
      <c r="BA92" s="347"/>
      <c r="BB92" s="345"/>
      <c r="BC92" s="363"/>
      <c r="BD92" s="347"/>
      <c r="BE92" s="307"/>
      <c r="BF92" s="343"/>
      <c r="BG92" s="322"/>
      <c r="BH92" s="307"/>
      <c r="BI92" s="343"/>
      <c r="BJ92" s="322"/>
      <c r="BK92" s="440"/>
      <c r="BL92" s="446"/>
      <c r="BM92" s="445"/>
      <c r="BO92" s="345"/>
      <c r="BP92" s="345"/>
      <c r="BQ92" s="362"/>
      <c r="BR92" s="347"/>
      <c r="BS92" s="345"/>
      <c r="BT92" s="363"/>
      <c r="BU92" s="347"/>
      <c r="BV92" s="482"/>
      <c r="BW92" s="488"/>
      <c r="BX92" s="487"/>
      <c r="BY92" s="307"/>
      <c r="BZ92" s="343"/>
      <c r="CA92" s="309"/>
      <c r="CB92" s="482"/>
      <c r="CC92" s="488"/>
      <c r="CD92" s="487"/>
      <c r="CF92" s="345"/>
      <c r="CG92" s="447"/>
      <c r="CH92" s="818"/>
      <c r="CI92" s="816"/>
      <c r="CJ92" s="345"/>
      <c r="CK92" s="363"/>
      <c r="CL92" s="347"/>
      <c r="CM92" s="92"/>
      <c r="CN92" s="807"/>
      <c r="CO92" s="806"/>
      <c r="CP92" s="307"/>
      <c r="CQ92" s="343"/>
      <c r="CR92" s="309"/>
      <c r="CT92" s="345"/>
      <c r="CU92" s="345"/>
      <c r="CV92" s="362"/>
      <c r="CW92" s="347"/>
      <c r="CX92" s="345"/>
      <c r="CY92" s="363"/>
      <c r="CZ92" s="347"/>
      <c r="DA92" s="827"/>
      <c r="DB92" s="833"/>
      <c r="DC92" s="832"/>
      <c r="DD92" s="307"/>
      <c r="DE92" s="343"/>
      <c r="DF92" s="309"/>
      <c r="DG92" s="92"/>
      <c r="DH92" s="807"/>
      <c r="DI92" s="806"/>
      <c r="DK92" s="345"/>
      <c r="DL92" s="345"/>
      <c r="DM92" s="362"/>
      <c r="DN92" s="347"/>
      <c r="DO92" s="345"/>
      <c r="DP92" s="363"/>
      <c r="DQ92" s="347"/>
      <c r="DR92" s="563"/>
      <c r="DS92" s="569"/>
      <c r="DT92" s="568"/>
      <c r="DU92" s="307"/>
      <c r="DV92" s="343"/>
      <c r="DW92" s="309"/>
    </row>
    <row r="93" spans="1:127">
      <c r="A93" s="306"/>
      <c r="C93" s="307"/>
      <c r="D93" s="307"/>
      <c r="E93" s="308"/>
      <c r="F93" s="309"/>
      <c r="G93" s="360"/>
      <c r="H93" s="310"/>
      <c r="I93" s="349"/>
      <c r="J93" s="359"/>
      <c r="K93" s="307"/>
      <c r="L93" s="345"/>
      <c r="M93" s="346"/>
      <c r="N93" s="347"/>
      <c r="O93" s="307"/>
      <c r="P93" s="308"/>
      <c r="Q93" s="309"/>
      <c r="R93" s="361"/>
      <c r="S93" s="313"/>
      <c r="T93" s="354"/>
      <c r="V93" s="345"/>
      <c r="W93" s="345"/>
      <c r="X93" s="362"/>
      <c r="Y93" s="347"/>
      <c r="Z93" s="345"/>
      <c r="AA93" s="363"/>
      <c r="AB93" s="347"/>
      <c r="AC93" s="321"/>
      <c r="AD93" s="343"/>
      <c r="AE93" s="309"/>
      <c r="AF93" s="369"/>
      <c r="AG93" s="375"/>
      <c r="AH93" s="317"/>
      <c r="AJ93" s="345"/>
      <c r="AK93" s="345"/>
      <c r="AL93" s="362"/>
      <c r="AM93" s="347"/>
      <c r="AN93" s="345"/>
      <c r="AO93" s="363"/>
      <c r="AP93" s="347"/>
      <c r="AQ93" s="321"/>
      <c r="AR93" s="343"/>
      <c r="AS93" s="309"/>
      <c r="AT93" s="371"/>
      <c r="AU93" s="372"/>
      <c r="AV93" s="320"/>
      <c r="AX93" s="345"/>
      <c r="AY93" s="345"/>
      <c r="AZ93" s="362"/>
      <c r="BA93" s="347"/>
      <c r="BB93" s="345"/>
      <c r="BC93" s="363"/>
      <c r="BD93" s="347"/>
      <c r="BE93" s="321"/>
      <c r="BF93" s="343"/>
      <c r="BG93" s="309"/>
      <c r="BH93" s="321"/>
      <c r="BI93" s="343"/>
      <c r="BJ93" s="309"/>
      <c r="BK93" s="443"/>
      <c r="BL93" s="446"/>
      <c r="BM93" s="442"/>
      <c r="BO93" s="345"/>
      <c r="BP93" s="345"/>
      <c r="BQ93" s="362"/>
      <c r="BR93" s="347"/>
      <c r="BS93" s="345"/>
      <c r="BT93" s="363"/>
      <c r="BU93" s="347"/>
      <c r="BV93" s="485"/>
      <c r="BW93" s="488"/>
      <c r="BX93" s="484"/>
      <c r="BY93" s="321"/>
      <c r="BZ93" s="343"/>
      <c r="CA93" s="309"/>
      <c r="CB93" s="485"/>
      <c r="CC93" s="488"/>
      <c r="CD93" s="484"/>
      <c r="CF93" s="345"/>
      <c r="CG93" s="447"/>
      <c r="CH93" s="818"/>
      <c r="CI93" s="816"/>
      <c r="CJ93" s="345"/>
      <c r="CK93" s="363"/>
      <c r="CL93" s="347"/>
      <c r="CM93" s="53"/>
      <c r="CN93" s="807"/>
      <c r="CO93" s="805"/>
      <c r="CP93" s="321"/>
      <c r="CQ93" s="343"/>
      <c r="CR93" s="309"/>
      <c r="CT93" s="345"/>
      <c r="CU93" s="345"/>
      <c r="CV93" s="362"/>
      <c r="CW93" s="347"/>
      <c r="CX93" s="345"/>
      <c r="CY93" s="363"/>
      <c r="CZ93" s="347"/>
      <c r="DA93" s="830"/>
      <c r="DB93" s="833"/>
      <c r="DC93" s="829"/>
      <c r="DD93" s="321"/>
      <c r="DE93" s="343"/>
      <c r="DF93" s="309"/>
      <c r="DG93" s="53"/>
      <c r="DH93" s="807"/>
      <c r="DI93" s="805"/>
      <c r="DK93" s="345"/>
      <c r="DL93" s="345"/>
      <c r="DM93" s="362"/>
      <c r="DN93" s="347"/>
      <c r="DO93" s="345"/>
      <c r="DP93" s="363"/>
      <c r="DQ93" s="347"/>
      <c r="DR93" s="566"/>
      <c r="DS93" s="569"/>
      <c r="DT93" s="565"/>
      <c r="DU93" s="321"/>
      <c r="DV93" s="343"/>
      <c r="DW93" s="309"/>
    </row>
    <row r="94" spans="1:127">
      <c r="A94" s="306"/>
      <c r="C94" s="307"/>
      <c r="D94" s="307"/>
      <c r="E94" s="308"/>
      <c r="F94" s="309"/>
      <c r="G94" s="360"/>
      <c r="H94" s="310"/>
      <c r="I94" s="349"/>
      <c r="K94" s="307"/>
      <c r="L94" s="345"/>
      <c r="M94" s="346"/>
      <c r="N94" s="347"/>
      <c r="O94" s="307"/>
      <c r="P94" s="308"/>
      <c r="Q94" s="368"/>
      <c r="R94" s="361"/>
      <c r="S94" s="313"/>
      <c r="T94" s="314"/>
      <c r="V94" s="345"/>
      <c r="W94" s="345"/>
      <c r="X94" s="362"/>
      <c r="Y94" s="347"/>
      <c r="Z94" s="345"/>
      <c r="AA94" s="363"/>
      <c r="AB94" s="347"/>
      <c r="AC94" s="307"/>
      <c r="AD94" s="343"/>
      <c r="AE94" s="322"/>
      <c r="AF94" s="369"/>
      <c r="AG94" s="375"/>
      <c r="AH94" s="330"/>
      <c r="AJ94" s="345"/>
      <c r="AK94" s="345"/>
      <c r="AL94" s="362"/>
      <c r="AM94" s="347"/>
      <c r="AN94" s="345"/>
      <c r="AO94" s="363"/>
      <c r="AP94" s="347"/>
      <c r="AQ94" s="307"/>
      <c r="AR94" s="343"/>
      <c r="AS94" s="322"/>
      <c r="AT94" s="371"/>
      <c r="AU94" s="372"/>
      <c r="AV94" s="333"/>
      <c r="AX94" s="345"/>
      <c r="AY94" s="345"/>
      <c r="AZ94" s="362"/>
      <c r="BA94" s="347"/>
      <c r="BB94" s="345"/>
      <c r="BC94" s="363"/>
      <c r="BD94" s="347"/>
      <c r="BE94" s="307"/>
      <c r="BF94" s="343"/>
      <c r="BG94" s="322"/>
      <c r="BH94" s="307"/>
      <c r="BI94" s="343"/>
      <c r="BJ94" s="322"/>
      <c r="BK94" s="440"/>
      <c r="BL94" s="446"/>
      <c r="BM94" s="445"/>
      <c r="BO94" s="345"/>
      <c r="BP94" s="345"/>
      <c r="BQ94" s="362"/>
      <c r="BR94" s="347"/>
      <c r="BS94" s="345"/>
      <c r="BT94" s="363"/>
      <c r="BU94" s="347"/>
      <c r="BV94" s="482"/>
      <c r="BW94" s="488"/>
      <c r="BX94" s="487"/>
      <c r="BY94" s="307"/>
      <c r="BZ94" s="343"/>
      <c r="CA94" s="309"/>
      <c r="CB94" s="482"/>
      <c r="CC94" s="488"/>
      <c r="CD94" s="487"/>
      <c r="CF94" s="345"/>
      <c r="CG94" s="447"/>
      <c r="CH94" s="818"/>
      <c r="CI94" s="816"/>
      <c r="CJ94" s="345"/>
      <c r="CK94" s="363"/>
      <c r="CL94" s="347"/>
      <c r="CM94" s="92"/>
      <c r="CN94" s="807"/>
      <c r="CO94" s="806"/>
      <c r="CP94" s="307"/>
      <c r="CQ94" s="343"/>
      <c r="CR94" s="309"/>
      <c r="CT94" s="345"/>
      <c r="CU94" s="345"/>
      <c r="CV94" s="362"/>
      <c r="CW94" s="347"/>
      <c r="CX94" s="345"/>
      <c r="CY94" s="363"/>
      <c r="CZ94" s="347"/>
      <c r="DA94" s="827"/>
      <c r="DB94" s="833"/>
      <c r="DC94" s="832"/>
      <c r="DD94" s="307"/>
      <c r="DE94" s="343"/>
      <c r="DF94" s="309"/>
      <c r="DG94" s="92"/>
      <c r="DH94" s="807"/>
      <c r="DI94" s="806"/>
      <c r="DK94" s="345"/>
      <c r="DL94" s="345"/>
      <c r="DM94" s="362"/>
      <c r="DN94" s="347"/>
      <c r="DO94" s="345"/>
      <c r="DP94" s="363"/>
      <c r="DQ94" s="347"/>
      <c r="DR94" s="563"/>
      <c r="DS94" s="569"/>
      <c r="DT94" s="568"/>
      <c r="DU94" s="307"/>
      <c r="DV94" s="343"/>
      <c r="DW94" s="322"/>
    </row>
    <row r="95" spans="1:127">
      <c r="A95" s="306"/>
      <c r="C95" s="390"/>
      <c r="D95" s="307"/>
      <c r="E95" s="308"/>
      <c r="F95" s="309"/>
      <c r="G95" s="360"/>
      <c r="H95" s="310"/>
      <c r="I95" s="349"/>
      <c r="K95" s="390"/>
      <c r="L95" s="345"/>
      <c r="M95" s="346"/>
      <c r="N95" s="347"/>
      <c r="O95" s="307"/>
      <c r="P95" s="308"/>
      <c r="Q95" s="368"/>
      <c r="R95" s="361"/>
      <c r="S95" s="313"/>
      <c r="T95" s="314"/>
      <c r="V95" s="393"/>
      <c r="W95" s="345"/>
      <c r="X95" s="362"/>
      <c r="Y95" s="347"/>
      <c r="Z95" s="345"/>
      <c r="AA95" s="363"/>
      <c r="AB95" s="347"/>
      <c r="AC95" s="307"/>
      <c r="AD95" s="343"/>
      <c r="AE95" s="322"/>
      <c r="AF95" s="369"/>
      <c r="AG95" s="375"/>
      <c r="AH95" s="330"/>
      <c r="AJ95" s="345"/>
      <c r="AK95" s="345"/>
      <c r="AL95" s="362"/>
      <c r="AM95" s="347"/>
      <c r="AN95" s="345"/>
      <c r="AO95" s="363"/>
      <c r="AP95" s="322"/>
      <c r="AQ95" s="307"/>
      <c r="AR95" s="343"/>
      <c r="AS95" s="322"/>
      <c r="AT95" s="371"/>
      <c r="AU95" s="372"/>
      <c r="AV95" s="333"/>
      <c r="AX95" s="345"/>
      <c r="AY95" s="345"/>
      <c r="AZ95" s="362"/>
      <c r="BA95" s="347"/>
      <c r="BB95" s="345"/>
      <c r="BC95" s="363"/>
      <c r="BD95" s="322"/>
      <c r="BE95" s="307"/>
      <c r="BF95" s="343"/>
      <c r="BG95" s="322"/>
      <c r="BH95" s="307"/>
      <c r="BI95" s="343"/>
      <c r="BJ95" s="322"/>
      <c r="BK95" s="440"/>
      <c r="BL95" s="446"/>
      <c r="BM95" s="445"/>
      <c r="BO95" s="345"/>
      <c r="BP95" s="345"/>
      <c r="BQ95" s="362"/>
      <c r="BR95" s="347"/>
      <c r="BS95" s="345"/>
      <c r="BT95" s="363"/>
      <c r="BU95" s="322"/>
      <c r="BV95" s="482"/>
      <c r="BW95" s="488"/>
      <c r="BX95" s="487"/>
      <c r="BY95" s="307"/>
      <c r="BZ95" s="343"/>
      <c r="CA95" s="309"/>
      <c r="CB95" s="482"/>
      <c r="CC95" s="488"/>
      <c r="CD95" s="487"/>
      <c r="CF95" s="345"/>
      <c r="CG95" s="447"/>
      <c r="CH95" s="818"/>
      <c r="CI95" s="816"/>
      <c r="CJ95" s="345"/>
      <c r="CK95" s="363"/>
      <c r="CL95" s="322"/>
      <c r="CM95" s="92"/>
      <c r="CN95" s="807"/>
      <c r="CO95" s="806"/>
      <c r="CP95" s="307"/>
      <c r="CQ95" s="343"/>
      <c r="CR95" s="309"/>
      <c r="CT95" s="345"/>
      <c r="CU95" s="345"/>
      <c r="CV95" s="362"/>
      <c r="CW95" s="347"/>
      <c r="CX95" s="345"/>
      <c r="CY95" s="363"/>
      <c r="CZ95" s="322"/>
      <c r="DA95" s="827"/>
      <c r="DB95" s="833"/>
      <c r="DC95" s="832"/>
      <c r="DD95" s="307"/>
      <c r="DE95" s="343"/>
      <c r="DF95" s="309"/>
      <c r="DG95" s="92"/>
      <c r="DH95" s="807"/>
      <c r="DI95" s="806"/>
      <c r="DK95" s="345"/>
      <c r="DL95" s="345"/>
      <c r="DM95" s="362"/>
      <c r="DN95" s="347"/>
      <c r="DO95" s="345"/>
      <c r="DP95" s="363"/>
      <c r="DQ95" s="322"/>
      <c r="DR95" s="563"/>
      <c r="DS95" s="569"/>
      <c r="DT95" s="568"/>
      <c r="DU95" s="307"/>
      <c r="DV95" s="343"/>
      <c r="DW95" s="322"/>
    </row>
    <row r="96" spans="1:127">
      <c r="A96" s="306"/>
      <c r="C96" s="307"/>
      <c r="D96" s="307"/>
      <c r="E96" s="308"/>
      <c r="F96" s="309"/>
      <c r="G96" s="360"/>
      <c r="H96" s="310"/>
      <c r="I96" s="349"/>
      <c r="K96" s="390"/>
      <c r="L96" s="393"/>
      <c r="M96" s="346"/>
      <c r="N96" s="347"/>
      <c r="O96" s="394"/>
      <c r="P96" s="308"/>
      <c r="Q96" s="368"/>
      <c r="R96" s="395"/>
      <c r="S96" s="313"/>
      <c r="T96" s="314"/>
      <c r="V96" s="393"/>
      <c r="W96" s="393"/>
      <c r="X96" s="362"/>
      <c r="Y96" s="347"/>
      <c r="Z96" s="393"/>
      <c r="AA96" s="363"/>
      <c r="AB96" s="347"/>
      <c r="AC96" s="394"/>
      <c r="AD96" s="343"/>
      <c r="AE96" s="309"/>
      <c r="AF96" s="369"/>
      <c r="AG96" s="375"/>
      <c r="AH96" s="317"/>
      <c r="AJ96" s="345"/>
      <c r="AK96" s="345"/>
      <c r="AL96" s="362"/>
      <c r="AM96" s="347"/>
      <c r="AN96" s="345"/>
      <c r="AO96" s="363"/>
      <c r="AP96" s="322"/>
      <c r="AQ96" s="307"/>
      <c r="AR96" s="343"/>
      <c r="AS96" s="322"/>
      <c r="AT96" s="371"/>
      <c r="AU96" s="372"/>
      <c r="AV96" s="333"/>
      <c r="AX96" s="345"/>
      <c r="AY96" s="345"/>
      <c r="AZ96" s="362"/>
      <c r="BA96" s="347"/>
      <c r="BB96" s="345"/>
      <c r="BC96" s="363"/>
      <c r="BD96" s="322"/>
      <c r="BE96" s="307"/>
      <c r="BF96" s="343"/>
      <c r="BG96" s="322"/>
      <c r="BH96" s="307"/>
      <c r="BI96" s="343"/>
      <c r="BJ96" s="322"/>
      <c r="BK96" s="440"/>
      <c r="BL96" s="446"/>
      <c r="BM96" s="445"/>
      <c r="BO96" s="345"/>
      <c r="BP96" s="345"/>
      <c r="BQ96" s="362"/>
      <c r="BR96" s="347"/>
      <c r="BS96" s="345"/>
      <c r="BT96" s="363"/>
      <c r="BU96" s="322"/>
      <c r="BV96" s="482"/>
      <c r="BW96" s="488"/>
      <c r="BX96" s="487"/>
      <c r="BY96" s="307"/>
      <c r="BZ96" s="343"/>
      <c r="CA96" s="309"/>
      <c r="CB96" s="482"/>
      <c r="CC96" s="488"/>
      <c r="CD96" s="487"/>
      <c r="CF96" s="345"/>
      <c r="CG96" s="447"/>
      <c r="CH96" s="818"/>
      <c r="CI96" s="816"/>
      <c r="CJ96" s="345"/>
      <c r="CK96" s="363"/>
      <c r="CL96" s="322"/>
      <c r="CM96" s="92"/>
      <c r="CN96" s="807"/>
      <c r="CO96" s="806"/>
      <c r="CP96" s="307"/>
      <c r="CQ96" s="343"/>
      <c r="CR96" s="309"/>
      <c r="CT96" s="345"/>
      <c r="CU96" s="345"/>
      <c r="CV96" s="362"/>
      <c r="CW96" s="347"/>
      <c r="CX96" s="345"/>
      <c r="CY96" s="363"/>
      <c r="CZ96" s="322"/>
      <c r="DA96" s="827"/>
      <c r="DB96" s="833"/>
      <c r="DC96" s="832"/>
      <c r="DD96" s="307"/>
      <c r="DE96" s="343"/>
      <c r="DF96" s="309"/>
      <c r="DG96" s="92"/>
      <c r="DH96" s="807"/>
      <c r="DI96" s="806"/>
      <c r="DK96" s="345"/>
      <c r="DL96" s="345"/>
      <c r="DM96" s="362"/>
      <c r="DN96" s="347"/>
      <c r="DO96" s="345"/>
      <c r="DP96" s="363"/>
      <c r="DQ96" s="322"/>
      <c r="DR96" s="563"/>
      <c r="DS96" s="569"/>
      <c r="DT96" s="568"/>
      <c r="DU96" s="307"/>
      <c r="DV96" s="343"/>
      <c r="DW96" s="322"/>
    </row>
    <row r="97" spans="1:127">
      <c r="A97" s="306"/>
      <c r="C97" s="307"/>
      <c r="D97" s="307"/>
      <c r="E97" s="308"/>
      <c r="F97" s="309"/>
      <c r="G97" s="360"/>
      <c r="H97" s="310"/>
      <c r="I97" s="349"/>
      <c r="K97" s="390"/>
      <c r="L97" s="390"/>
      <c r="M97" s="308"/>
      <c r="N97" s="309"/>
      <c r="O97" s="400"/>
      <c r="P97" s="308"/>
      <c r="Q97" s="368"/>
      <c r="R97" s="401"/>
      <c r="S97" s="313"/>
      <c r="T97" s="314"/>
      <c r="U97" s="402"/>
      <c r="V97" s="390"/>
      <c r="W97" s="390"/>
      <c r="X97" s="403"/>
      <c r="Y97" s="309"/>
      <c r="Z97" s="390"/>
      <c r="AA97" s="343"/>
      <c r="AB97" s="309"/>
      <c r="AC97" s="400"/>
      <c r="AD97" s="343"/>
      <c r="AE97" s="309"/>
      <c r="AF97" s="315"/>
      <c r="AG97" s="370"/>
      <c r="AH97" s="317"/>
      <c r="AI97" s="402"/>
      <c r="AJ97" s="307"/>
      <c r="AK97" s="307"/>
      <c r="AL97" s="403"/>
      <c r="AM97" s="309"/>
      <c r="AN97" s="307"/>
      <c r="AO97" s="343"/>
      <c r="AP97" s="368"/>
      <c r="AQ97" s="307"/>
      <c r="AR97" s="343"/>
      <c r="AS97" s="368"/>
      <c r="AT97" s="318"/>
      <c r="AU97" s="372"/>
      <c r="AV97" s="404"/>
      <c r="AX97" s="307"/>
      <c r="AY97" s="307"/>
      <c r="AZ97" s="403"/>
      <c r="BA97" s="309"/>
      <c r="BB97" s="307"/>
      <c r="BC97" s="343"/>
      <c r="BD97" s="368"/>
      <c r="BE97" s="307"/>
      <c r="BF97" s="343"/>
      <c r="BG97" s="368"/>
      <c r="BH97" s="307"/>
      <c r="BI97" s="343"/>
      <c r="BJ97" s="368"/>
      <c r="BK97" s="440"/>
      <c r="BL97" s="446"/>
      <c r="BM97" s="451"/>
      <c r="BO97" s="307"/>
      <c r="BP97" s="307"/>
      <c r="BQ97" s="403"/>
      <c r="BR97" s="309"/>
      <c r="BS97" s="307"/>
      <c r="BT97" s="343"/>
      <c r="BU97" s="368"/>
      <c r="BV97" s="482"/>
      <c r="BW97" s="488"/>
      <c r="BX97" s="494"/>
      <c r="BY97" s="307"/>
      <c r="BZ97" s="343"/>
      <c r="CA97" s="309"/>
      <c r="CB97" s="482"/>
      <c r="CC97" s="488"/>
      <c r="CD97" s="494"/>
      <c r="CF97" s="307"/>
      <c r="CG97" s="440"/>
      <c r="CH97" s="819"/>
      <c r="CI97" s="442"/>
      <c r="CJ97" s="307"/>
      <c r="CK97" s="343"/>
      <c r="CL97" s="368"/>
      <c r="CM97" s="92"/>
      <c r="CN97" s="807"/>
      <c r="CO97" s="813"/>
      <c r="CP97" s="307"/>
      <c r="CQ97" s="343"/>
      <c r="CR97" s="309"/>
      <c r="CT97" s="307"/>
      <c r="CU97" s="307"/>
      <c r="CV97" s="403"/>
      <c r="CW97" s="309"/>
      <c r="CX97" s="307"/>
      <c r="CY97" s="343"/>
      <c r="CZ97" s="368"/>
      <c r="DA97" s="827"/>
      <c r="DB97" s="833"/>
      <c r="DC97" s="839"/>
      <c r="DD97" s="307"/>
      <c r="DE97" s="343"/>
      <c r="DF97" s="309"/>
      <c r="DG97" s="92"/>
      <c r="DH97" s="807"/>
      <c r="DI97" s="813"/>
      <c r="DK97" s="307"/>
      <c r="DL97" s="307"/>
      <c r="DM97" s="403"/>
      <c r="DN97" s="309"/>
      <c r="DO97" s="307"/>
      <c r="DP97" s="343"/>
      <c r="DQ97" s="368"/>
      <c r="DR97" s="563"/>
      <c r="DS97" s="569"/>
      <c r="DT97" s="575"/>
      <c r="DU97" s="307"/>
      <c r="DV97" s="343"/>
      <c r="DW97" s="368"/>
    </row>
    <row r="98" spans="1:127">
      <c r="A98" s="352"/>
      <c r="C98" s="307"/>
      <c r="D98" s="307"/>
      <c r="E98" s="308"/>
      <c r="F98" s="322"/>
      <c r="G98" s="360"/>
      <c r="H98" s="310"/>
      <c r="I98" s="349"/>
      <c r="J98" s="359"/>
      <c r="K98" s="307"/>
      <c r="L98" s="345"/>
      <c r="M98" s="346"/>
      <c r="N98" s="347"/>
      <c r="O98" s="307"/>
      <c r="P98" s="308"/>
      <c r="Q98" s="322"/>
      <c r="R98" s="361"/>
      <c r="S98" s="313"/>
      <c r="T98" s="314"/>
      <c r="V98" s="345"/>
      <c r="W98" s="345"/>
      <c r="X98" s="362"/>
      <c r="Y98" s="347"/>
      <c r="Z98" s="345"/>
      <c r="AA98" s="363"/>
      <c r="AB98" s="347"/>
      <c r="AC98" s="307"/>
      <c r="AD98" s="343"/>
      <c r="AE98" s="322"/>
      <c r="AF98" s="369"/>
      <c r="AG98" s="375"/>
      <c r="AH98" s="330"/>
      <c r="AJ98" s="345"/>
      <c r="AK98" s="345"/>
      <c r="AL98" s="362"/>
      <c r="AM98" s="347"/>
      <c r="AN98" s="345"/>
      <c r="AO98" s="363"/>
      <c r="AP98" s="347"/>
      <c r="AQ98" s="321"/>
      <c r="AR98" s="343"/>
      <c r="AS98" s="309"/>
      <c r="AT98" s="371"/>
      <c r="AU98" s="372"/>
      <c r="AV98" s="320"/>
      <c r="AX98" s="345"/>
      <c r="AY98" s="345"/>
      <c r="AZ98" s="362"/>
      <c r="BA98" s="347"/>
      <c r="BB98" s="345"/>
      <c r="BC98" s="363"/>
      <c r="BD98" s="347"/>
      <c r="BE98" s="321"/>
      <c r="BF98" s="343"/>
      <c r="BG98" s="309"/>
      <c r="BH98" s="321"/>
      <c r="BI98" s="343"/>
      <c r="BJ98" s="309"/>
      <c r="BK98" s="443"/>
      <c r="BL98" s="446"/>
      <c r="BM98" s="442"/>
      <c r="BO98" s="345"/>
      <c r="BP98" s="345"/>
      <c r="BQ98" s="362"/>
      <c r="BR98" s="347"/>
      <c r="BS98" s="345"/>
      <c r="BT98" s="363"/>
      <c r="BU98" s="347"/>
      <c r="BV98" s="485"/>
      <c r="BW98" s="488"/>
      <c r="BX98" s="484"/>
      <c r="BY98" s="321"/>
      <c r="BZ98" s="343"/>
      <c r="CA98" s="309"/>
      <c r="CB98" s="485"/>
      <c r="CC98" s="488"/>
      <c r="CD98" s="484"/>
      <c r="CF98" s="345"/>
      <c r="CG98" s="447"/>
      <c r="CH98" s="818"/>
      <c r="CI98" s="816"/>
      <c r="CJ98" s="345"/>
      <c r="CK98" s="363"/>
      <c r="CL98" s="347"/>
      <c r="CM98" s="53"/>
      <c r="CN98" s="807"/>
      <c r="CO98" s="805"/>
      <c r="CP98" s="321"/>
      <c r="CQ98" s="343"/>
      <c r="CR98" s="309"/>
      <c r="CT98" s="345"/>
      <c r="CU98" s="345"/>
      <c r="CV98" s="362"/>
      <c r="CW98" s="347"/>
      <c r="CX98" s="345"/>
      <c r="CY98" s="363"/>
      <c r="CZ98" s="347"/>
      <c r="DA98" s="830"/>
      <c r="DB98" s="833"/>
      <c r="DC98" s="829"/>
      <c r="DD98" s="321"/>
      <c r="DE98" s="343"/>
      <c r="DF98" s="309"/>
      <c r="DG98" s="53"/>
      <c r="DH98" s="807"/>
      <c r="DI98" s="805"/>
      <c r="DK98" s="345"/>
      <c r="DL98" s="345"/>
      <c r="DM98" s="362"/>
      <c r="DN98" s="347"/>
      <c r="DO98" s="345"/>
      <c r="DP98" s="363"/>
      <c r="DQ98" s="347"/>
      <c r="DR98" s="566"/>
      <c r="DS98" s="569"/>
      <c r="DT98" s="565"/>
      <c r="DU98" s="321"/>
      <c r="DV98" s="343"/>
      <c r="DW98" s="309"/>
    </row>
    <row r="99" spans="1:127">
      <c r="A99" s="306"/>
      <c r="C99" s="307"/>
      <c r="D99" s="307"/>
      <c r="E99" s="308"/>
      <c r="F99" s="322"/>
      <c r="G99" s="351"/>
      <c r="H99" s="310"/>
      <c r="I99" s="349"/>
      <c r="J99" s="359"/>
      <c r="K99" s="307"/>
      <c r="L99" s="345"/>
      <c r="M99" s="346"/>
      <c r="N99" s="347"/>
      <c r="O99" s="321"/>
      <c r="P99" s="308"/>
      <c r="Q99" s="309"/>
      <c r="R99" s="361"/>
      <c r="S99" s="313"/>
      <c r="T99" s="314"/>
      <c r="V99" s="345"/>
      <c r="W99" s="345"/>
      <c r="X99" s="362"/>
      <c r="Y99" s="347"/>
      <c r="Z99" s="345"/>
      <c r="AA99" s="363"/>
      <c r="AB99" s="347"/>
      <c r="AC99" s="307"/>
      <c r="AD99" s="343"/>
      <c r="AE99" s="309"/>
      <c r="AF99" s="369"/>
      <c r="AG99" s="370"/>
      <c r="AH99" s="356"/>
      <c r="AJ99" s="345"/>
      <c r="AK99" s="345"/>
      <c r="AL99" s="362"/>
      <c r="AM99" s="347"/>
      <c r="AN99" s="345"/>
      <c r="AO99" s="363"/>
      <c r="AP99" s="347"/>
      <c r="AQ99" s="307"/>
      <c r="AR99" s="343"/>
      <c r="AS99" s="322"/>
      <c r="AT99" s="371"/>
      <c r="AU99" s="372"/>
      <c r="AV99" s="333"/>
      <c r="AX99" s="345"/>
      <c r="AY99" s="345"/>
      <c r="AZ99" s="362"/>
      <c r="BA99" s="347"/>
      <c r="BB99" s="345"/>
      <c r="BC99" s="363"/>
      <c r="BD99" s="347"/>
      <c r="BE99" s="307"/>
      <c r="BF99" s="343"/>
      <c r="BG99" s="322"/>
      <c r="BH99" s="307"/>
      <c r="BI99" s="343"/>
      <c r="BJ99" s="322"/>
      <c r="BK99" s="440"/>
      <c r="BL99" s="446"/>
      <c r="BM99" s="445"/>
      <c r="BO99" s="345"/>
      <c r="BP99" s="345"/>
      <c r="BQ99" s="362"/>
      <c r="BR99" s="347"/>
      <c r="BS99" s="345"/>
      <c r="BT99" s="363"/>
      <c r="BU99" s="347"/>
      <c r="BV99" s="482"/>
      <c r="BW99" s="488"/>
      <c r="BX99" s="487"/>
      <c r="BY99" s="307"/>
      <c r="BZ99" s="343"/>
      <c r="CA99" s="309"/>
      <c r="CB99" s="482"/>
      <c r="CC99" s="488"/>
      <c r="CD99" s="487"/>
      <c r="CF99" s="345"/>
      <c r="CG99" s="447"/>
      <c r="CH99" s="818"/>
      <c r="CI99" s="816"/>
      <c r="CJ99" s="345"/>
      <c r="CK99" s="363"/>
      <c r="CL99" s="347"/>
      <c r="CM99" s="92"/>
      <c r="CN99" s="807"/>
      <c r="CO99" s="806"/>
      <c r="CP99" s="307"/>
      <c r="CQ99" s="343"/>
      <c r="CR99" s="309"/>
      <c r="CT99" s="345"/>
      <c r="CU99" s="345"/>
      <c r="CV99" s="362"/>
      <c r="CW99" s="347"/>
      <c r="CX99" s="345"/>
      <c r="CY99" s="363"/>
      <c r="CZ99" s="347"/>
      <c r="DA99" s="827"/>
      <c r="DB99" s="833"/>
      <c r="DC99" s="832"/>
      <c r="DD99" s="307"/>
      <c r="DE99" s="343"/>
      <c r="DF99" s="309"/>
      <c r="DG99" s="92"/>
      <c r="DH99" s="807"/>
      <c r="DI99" s="806"/>
      <c r="DK99" s="345"/>
      <c r="DL99" s="345"/>
      <c r="DM99" s="362"/>
      <c r="DN99" s="347"/>
      <c r="DO99" s="345"/>
      <c r="DP99" s="363"/>
      <c r="DQ99" s="347"/>
      <c r="DR99" s="563"/>
      <c r="DS99" s="569"/>
      <c r="DT99" s="568"/>
      <c r="DU99" s="307"/>
      <c r="DV99" s="343"/>
      <c r="DW99" s="322"/>
    </row>
    <row r="100" spans="1:127">
      <c r="A100" s="306"/>
      <c r="C100" s="307"/>
      <c r="D100" s="307"/>
      <c r="E100" s="308"/>
      <c r="F100" s="309"/>
      <c r="G100" s="360"/>
      <c r="H100" s="310"/>
      <c r="I100" s="349"/>
      <c r="J100" s="359"/>
      <c r="K100" s="307"/>
      <c r="L100" s="345"/>
      <c r="M100" s="346"/>
      <c r="N100" s="347"/>
      <c r="O100" s="307"/>
      <c r="P100" s="308"/>
      <c r="Q100" s="322"/>
      <c r="R100" s="361"/>
      <c r="S100" s="313"/>
      <c r="T100" s="327"/>
      <c r="V100" s="345"/>
      <c r="W100" s="345"/>
      <c r="X100" s="362"/>
      <c r="Y100" s="347"/>
      <c r="Z100" s="345"/>
      <c r="AA100" s="363"/>
      <c r="AB100" s="347"/>
      <c r="AC100" s="321"/>
      <c r="AD100" s="343"/>
      <c r="AE100" s="309"/>
      <c r="AF100" s="369"/>
      <c r="AG100" s="367"/>
      <c r="AH100" s="317"/>
      <c r="AJ100" s="345"/>
      <c r="AK100" s="345"/>
      <c r="AL100" s="362"/>
      <c r="AM100" s="347"/>
      <c r="AN100" s="345"/>
      <c r="AO100" s="363"/>
      <c r="AP100" s="347"/>
      <c r="AQ100" s="307"/>
      <c r="AR100" s="343"/>
      <c r="AS100" s="309"/>
      <c r="AT100" s="371"/>
      <c r="AU100" s="372"/>
      <c r="AV100" s="358"/>
      <c r="AX100" s="345"/>
      <c r="AY100" s="345"/>
      <c r="AZ100" s="362"/>
      <c r="BA100" s="347"/>
      <c r="BB100" s="345"/>
      <c r="BC100" s="363"/>
      <c r="BD100" s="347"/>
      <c r="BE100" s="307"/>
      <c r="BF100" s="343"/>
      <c r="BG100" s="309"/>
      <c r="BH100" s="307"/>
      <c r="BI100" s="343"/>
      <c r="BJ100" s="309"/>
      <c r="BK100" s="440"/>
      <c r="BL100" s="446"/>
      <c r="BM100" s="442"/>
      <c r="BO100" s="345"/>
      <c r="BP100" s="345"/>
      <c r="BQ100" s="362"/>
      <c r="BR100" s="347"/>
      <c r="BS100" s="345"/>
      <c r="BT100" s="363"/>
      <c r="BU100" s="347"/>
      <c r="BV100" s="482"/>
      <c r="BW100" s="488"/>
      <c r="BX100" s="484"/>
      <c r="BY100" s="307"/>
      <c r="BZ100" s="343"/>
      <c r="CA100" s="309"/>
      <c r="CB100" s="482"/>
      <c r="CC100" s="488"/>
      <c r="CD100" s="484"/>
      <c r="CF100" s="345"/>
      <c r="CG100" s="447"/>
      <c r="CH100" s="818"/>
      <c r="CI100" s="816"/>
      <c r="CJ100" s="345"/>
      <c r="CK100" s="363"/>
      <c r="CL100" s="347"/>
      <c r="CM100" s="92"/>
      <c r="CN100" s="807"/>
      <c r="CO100" s="805"/>
      <c r="CP100" s="307"/>
      <c r="CQ100" s="343"/>
      <c r="CR100" s="309"/>
      <c r="CT100" s="345"/>
      <c r="CU100" s="345"/>
      <c r="CV100" s="362"/>
      <c r="CW100" s="347"/>
      <c r="CX100" s="345"/>
      <c r="CY100" s="363"/>
      <c r="CZ100" s="347"/>
      <c r="DA100" s="827"/>
      <c r="DB100" s="833"/>
      <c r="DC100" s="829"/>
      <c r="DD100" s="307"/>
      <c r="DE100" s="343"/>
      <c r="DF100" s="309"/>
      <c r="DG100" s="92"/>
      <c r="DH100" s="807"/>
      <c r="DI100" s="805"/>
      <c r="DK100" s="345"/>
      <c r="DL100" s="345"/>
      <c r="DM100" s="362"/>
      <c r="DN100" s="347"/>
      <c r="DO100" s="345"/>
      <c r="DP100" s="363"/>
      <c r="DQ100" s="347"/>
      <c r="DR100" s="563"/>
      <c r="DS100" s="569"/>
      <c r="DT100" s="565"/>
      <c r="DU100" s="307"/>
      <c r="DV100" s="343"/>
      <c r="DW100" s="309"/>
    </row>
    <row r="101" spans="1:127">
      <c r="A101" s="306"/>
      <c r="C101" s="307"/>
      <c r="D101" s="307"/>
      <c r="E101" s="308"/>
      <c r="F101" s="322"/>
      <c r="G101" s="351"/>
      <c r="H101" s="310"/>
      <c r="I101" s="349"/>
      <c r="J101" s="359"/>
      <c r="K101" s="307"/>
      <c r="L101" s="307"/>
      <c r="M101" s="346"/>
      <c r="N101" s="347"/>
      <c r="O101" s="345"/>
      <c r="P101" s="308"/>
      <c r="Q101" s="309"/>
      <c r="R101" s="361"/>
      <c r="S101" s="313"/>
      <c r="T101" s="354"/>
      <c r="V101" s="345"/>
      <c r="W101" s="345"/>
      <c r="X101" s="362"/>
      <c r="Y101" s="347"/>
      <c r="Z101" s="345"/>
      <c r="AA101" s="363"/>
      <c r="AB101" s="347"/>
      <c r="AC101" s="307"/>
      <c r="AD101" s="343"/>
      <c r="AE101" s="322"/>
      <c r="AF101" s="369"/>
      <c r="AG101" s="375"/>
      <c r="AH101" s="317"/>
      <c r="AJ101" s="345"/>
      <c r="AK101" s="345"/>
      <c r="AL101" s="362"/>
      <c r="AM101" s="347"/>
      <c r="AN101" s="345"/>
      <c r="AO101" s="363"/>
      <c r="AP101" s="347"/>
      <c r="AQ101" s="307"/>
      <c r="AR101" s="343"/>
      <c r="AS101" s="322"/>
      <c r="AT101" s="371"/>
      <c r="AU101" s="372"/>
      <c r="AV101" s="320"/>
      <c r="AX101" s="345"/>
      <c r="AY101" s="345"/>
      <c r="AZ101" s="362"/>
      <c r="BA101" s="347"/>
      <c r="BB101" s="345"/>
      <c r="BC101" s="363"/>
      <c r="BD101" s="347"/>
      <c r="BE101" s="307"/>
      <c r="BF101" s="343"/>
      <c r="BG101" s="322"/>
      <c r="BH101" s="307"/>
      <c r="BI101" s="343"/>
      <c r="BJ101" s="322"/>
      <c r="BK101" s="440"/>
      <c r="BL101" s="446"/>
      <c r="BM101" s="445"/>
      <c r="BO101" s="345"/>
      <c r="BP101" s="345"/>
      <c r="BQ101" s="362"/>
      <c r="BR101" s="347"/>
      <c r="BS101" s="345"/>
      <c r="BT101" s="363"/>
      <c r="BU101" s="347"/>
      <c r="BV101" s="482"/>
      <c r="BW101" s="488"/>
      <c r="BX101" s="487"/>
      <c r="BY101" s="307"/>
      <c r="BZ101" s="343"/>
      <c r="CA101" s="309"/>
      <c r="CB101" s="482"/>
      <c r="CC101" s="488"/>
      <c r="CD101" s="487"/>
      <c r="CF101" s="345"/>
      <c r="CG101" s="447"/>
      <c r="CH101" s="818"/>
      <c r="CI101" s="816"/>
      <c r="CJ101" s="345"/>
      <c r="CK101" s="363"/>
      <c r="CL101" s="347"/>
      <c r="CM101" s="92"/>
      <c r="CN101" s="807"/>
      <c r="CO101" s="806"/>
      <c r="CP101" s="307"/>
      <c r="CQ101" s="343"/>
      <c r="CR101" s="309"/>
      <c r="CT101" s="345"/>
      <c r="CU101" s="345"/>
      <c r="CV101" s="362"/>
      <c r="CW101" s="347"/>
      <c r="CX101" s="345"/>
      <c r="CY101" s="363"/>
      <c r="CZ101" s="347"/>
      <c r="DA101" s="827"/>
      <c r="DB101" s="833"/>
      <c r="DC101" s="832"/>
      <c r="DD101" s="307"/>
      <c r="DE101" s="343"/>
      <c r="DF101" s="309"/>
      <c r="DG101" s="92"/>
      <c r="DH101" s="807"/>
      <c r="DI101" s="806"/>
      <c r="DK101" s="345"/>
      <c r="DL101" s="345"/>
      <c r="DM101" s="362"/>
      <c r="DN101" s="347"/>
      <c r="DO101" s="345"/>
      <c r="DP101" s="363"/>
      <c r="DQ101" s="347"/>
      <c r="DR101" s="563"/>
      <c r="DS101" s="569"/>
      <c r="DT101" s="568"/>
      <c r="DU101" s="307"/>
      <c r="DV101" s="343"/>
      <c r="DW101" s="322"/>
    </row>
    <row r="102" spans="1:127">
      <c r="A102" s="306"/>
      <c r="C102" s="307"/>
      <c r="D102" s="307"/>
      <c r="E102" s="308"/>
      <c r="F102" s="309"/>
      <c r="G102" s="360"/>
      <c r="H102" s="310"/>
      <c r="I102" s="349"/>
      <c r="J102" s="359"/>
      <c r="K102" s="307"/>
      <c r="L102" s="307"/>
      <c r="M102" s="346"/>
      <c r="N102" s="347"/>
      <c r="O102" s="307"/>
      <c r="P102" s="308"/>
      <c r="Q102" s="309"/>
      <c r="R102" s="361"/>
      <c r="S102" s="313"/>
      <c r="T102" s="354"/>
      <c r="V102" s="345"/>
      <c r="W102" s="345"/>
      <c r="X102" s="362"/>
      <c r="Y102" s="347"/>
      <c r="Z102" s="345"/>
      <c r="AA102" s="363"/>
      <c r="AB102" s="347"/>
      <c r="AC102" s="307"/>
      <c r="AD102" s="343"/>
      <c r="AE102" s="322"/>
      <c r="AF102" s="369"/>
      <c r="AG102" s="375"/>
      <c r="AH102" s="330"/>
      <c r="AJ102" s="345"/>
      <c r="AK102" s="345"/>
      <c r="AL102" s="362"/>
      <c r="AM102" s="347"/>
      <c r="AN102" s="345"/>
      <c r="AO102" s="363"/>
      <c r="AP102" s="347"/>
      <c r="AQ102" s="321"/>
      <c r="AR102" s="343"/>
      <c r="AS102" s="309"/>
      <c r="AT102" s="371"/>
      <c r="AU102" s="372"/>
      <c r="AV102" s="320"/>
      <c r="AX102" s="345"/>
      <c r="AY102" s="345"/>
      <c r="AZ102" s="362"/>
      <c r="BA102" s="347"/>
      <c r="BB102" s="345"/>
      <c r="BC102" s="363"/>
      <c r="BD102" s="347"/>
      <c r="BE102" s="321"/>
      <c r="BF102" s="343"/>
      <c r="BG102" s="309"/>
      <c r="BH102" s="321"/>
      <c r="BI102" s="343"/>
      <c r="BJ102" s="309"/>
      <c r="BK102" s="443"/>
      <c r="BL102" s="446"/>
      <c r="BM102" s="442"/>
      <c r="BO102" s="345"/>
      <c r="BP102" s="345"/>
      <c r="BQ102" s="362"/>
      <c r="BR102" s="347"/>
      <c r="BS102" s="345"/>
      <c r="BT102" s="363"/>
      <c r="BU102" s="347"/>
      <c r="BV102" s="485"/>
      <c r="BW102" s="488"/>
      <c r="BX102" s="484"/>
      <c r="BY102" s="321"/>
      <c r="BZ102" s="343"/>
      <c r="CA102" s="309"/>
      <c r="CB102" s="485"/>
      <c r="CC102" s="488"/>
      <c r="CD102" s="484"/>
      <c r="CF102" s="345"/>
      <c r="CG102" s="447"/>
      <c r="CH102" s="818"/>
      <c r="CI102" s="816"/>
      <c r="CJ102" s="345"/>
      <c r="CK102" s="363"/>
      <c r="CL102" s="347"/>
      <c r="CM102" s="53"/>
      <c r="CN102" s="807"/>
      <c r="CO102" s="805"/>
      <c r="CP102" s="321"/>
      <c r="CQ102" s="343"/>
      <c r="CR102" s="309"/>
      <c r="CT102" s="345"/>
      <c r="CU102" s="345"/>
      <c r="CV102" s="362"/>
      <c r="CW102" s="347"/>
      <c r="CX102" s="345"/>
      <c r="CY102" s="363"/>
      <c r="CZ102" s="347"/>
      <c r="DA102" s="830"/>
      <c r="DB102" s="833"/>
      <c r="DC102" s="829"/>
      <c r="DD102" s="321"/>
      <c r="DE102" s="343"/>
      <c r="DF102" s="309"/>
      <c r="DG102" s="53"/>
      <c r="DH102" s="807"/>
      <c r="DI102" s="805"/>
      <c r="DK102" s="345"/>
      <c r="DL102" s="345"/>
      <c r="DM102" s="362"/>
      <c r="DN102" s="347"/>
      <c r="DO102" s="345"/>
      <c r="DP102" s="363"/>
      <c r="DQ102" s="347"/>
      <c r="DR102" s="566"/>
      <c r="DS102" s="569"/>
      <c r="DT102" s="565"/>
      <c r="DU102" s="321"/>
      <c r="DV102" s="343"/>
      <c r="DW102" s="309"/>
    </row>
    <row r="103" spans="1:127">
      <c r="A103" s="306"/>
      <c r="C103" s="307"/>
      <c r="D103" s="307"/>
      <c r="E103" s="308"/>
      <c r="F103" s="309"/>
      <c r="G103" s="360"/>
      <c r="H103" s="310"/>
      <c r="I103" s="349"/>
      <c r="J103" s="359"/>
      <c r="K103" s="307"/>
      <c r="L103" s="345"/>
      <c r="M103" s="346"/>
      <c r="N103" s="347"/>
      <c r="O103" s="307"/>
      <c r="P103" s="308"/>
      <c r="Q103" s="322"/>
      <c r="R103" s="361"/>
      <c r="S103" s="313"/>
      <c r="T103" s="314"/>
      <c r="V103" s="345"/>
      <c r="W103" s="345"/>
      <c r="X103" s="362"/>
      <c r="Y103" s="347"/>
      <c r="Z103" s="345"/>
      <c r="AA103" s="363"/>
      <c r="AB103" s="347"/>
      <c r="AC103" s="321"/>
      <c r="AD103" s="343"/>
      <c r="AE103" s="309"/>
      <c r="AF103" s="369"/>
      <c r="AG103" s="375"/>
      <c r="AH103" s="317"/>
      <c r="AJ103" s="345"/>
      <c r="AK103" s="345"/>
      <c r="AL103" s="362"/>
      <c r="AM103" s="347"/>
      <c r="AN103" s="345"/>
      <c r="AO103" s="363"/>
      <c r="AP103" s="347"/>
      <c r="AQ103" s="307"/>
      <c r="AR103" s="343"/>
      <c r="AS103" s="322"/>
      <c r="AT103" s="371"/>
      <c r="AU103" s="372"/>
      <c r="AV103" s="333"/>
      <c r="AX103" s="345"/>
      <c r="AY103" s="345"/>
      <c r="AZ103" s="362"/>
      <c r="BA103" s="347"/>
      <c r="BB103" s="345"/>
      <c r="BC103" s="363"/>
      <c r="BD103" s="347"/>
      <c r="BE103" s="307"/>
      <c r="BF103" s="343"/>
      <c r="BG103" s="322"/>
      <c r="BH103" s="307"/>
      <c r="BI103" s="343"/>
      <c r="BJ103" s="322"/>
      <c r="BK103" s="440"/>
      <c r="BL103" s="446"/>
      <c r="BM103" s="445"/>
      <c r="BO103" s="345"/>
      <c r="BP103" s="345"/>
      <c r="BQ103" s="362"/>
      <c r="BR103" s="347"/>
      <c r="BS103" s="345"/>
      <c r="BT103" s="363"/>
      <c r="BU103" s="347"/>
      <c r="BV103" s="482"/>
      <c r="BW103" s="488"/>
      <c r="BX103" s="487"/>
      <c r="BY103" s="307"/>
      <c r="BZ103" s="343"/>
      <c r="CA103" s="309"/>
      <c r="CB103" s="482"/>
      <c r="CC103" s="488"/>
      <c r="CD103" s="487"/>
      <c r="CF103" s="345"/>
      <c r="CG103" s="447"/>
      <c r="CH103" s="818"/>
      <c r="CI103" s="816"/>
      <c r="CJ103" s="345"/>
      <c r="CK103" s="363"/>
      <c r="CL103" s="347"/>
      <c r="CM103" s="92"/>
      <c r="CN103" s="807"/>
      <c r="CO103" s="806"/>
      <c r="CP103" s="307"/>
      <c r="CQ103" s="343"/>
      <c r="CR103" s="309"/>
      <c r="CT103" s="345"/>
      <c r="CU103" s="345"/>
      <c r="CV103" s="362"/>
      <c r="CW103" s="347"/>
      <c r="CX103" s="345"/>
      <c r="CY103" s="363"/>
      <c r="CZ103" s="347"/>
      <c r="DA103" s="827"/>
      <c r="DB103" s="833"/>
      <c r="DC103" s="832"/>
      <c r="DD103" s="307"/>
      <c r="DE103" s="343"/>
      <c r="DF103" s="309"/>
      <c r="DG103" s="92"/>
      <c r="DH103" s="807"/>
      <c r="DI103" s="806"/>
      <c r="DK103" s="345"/>
      <c r="DL103" s="345"/>
      <c r="DM103" s="362"/>
      <c r="DN103" s="347"/>
      <c r="DO103" s="345"/>
      <c r="DP103" s="363"/>
      <c r="DQ103" s="347"/>
      <c r="DR103" s="563"/>
      <c r="DS103" s="569"/>
      <c r="DT103" s="568"/>
      <c r="DU103" s="307"/>
      <c r="DV103" s="343"/>
      <c r="DW103" s="322"/>
    </row>
    <row r="104" spans="1:127">
      <c r="A104" s="306"/>
      <c r="C104" s="307"/>
      <c r="D104" s="307"/>
      <c r="E104" s="308"/>
      <c r="F104" s="309"/>
      <c r="G104" s="360"/>
      <c r="H104" s="310"/>
      <c r="I104" s="349"/>
      <c r="J104" s="359"/>
      <c r="K104" s="307"/>
      <c r="L104" s="345"/>
      <c r="M104" s="346"/>
      <c r="N104" s="347"/>
      <c r="O104" s="321"/>
      <c r="P104" s="308"/>
      <c r="Q104" s="309"/>
      <c r="R104" s="361"/>
      <c r="S104" s="313"/>
      <c r="T104" s="314"/>
      <c r="V104" s="345"/>
      <c r="W104" s="345"/>
      <c r="X104" s="362"/>
      <c r="Y104" s="347"/>
      <c r="Z104" s="345"/>
      <c r="AA104" s="363"/>
      <c r="AB104" s="347"/>
      <c r="AC104" s="307"/>
      <c r="AD104" s="343"/>
      <c r="AE104" s="322"/>
      <c r="AF104" s="369"/>
      <c r="AG104" s="375"/>
      <c r="AH104" s="330"/>
      <c r="AJ104" s="345"/>
      <c r="AK104" s="345"/>
      <c r="AL104" s="362"/>
      <c r="AM104" s="347"/>
      <c r="AN104" s="345"/>
      <c r="AO104" s="363"/>
      <c r="AP104" s="347"/>
      <c r="AQ104" s="307"/>
      <c r="AR104" s="343"/>
      <c r="AS104" s="309"/>
      <c r="AT104" s="371"/>
      <c r="AU104" s="372"/>
      <c r="AV104" s="358"/>
      <c r="AX104" s="345"/>
      <c r="AY104" s="345"/>
      <c r="AZ104" s="362"/>
      <c r="BA104" s="347"/>
      <c r="BB104" s="345"/>
      <c r="BC104" s="363"/>
      <c r="BD104" s="347"/>
      <c r="BE104" s="307"/>
      <c r="BF104" s="343"/>
      <c r="BG104" s="309"/>
      <c r="BH104" s="307"/>
      <c r="BI104" s="343"/>
      <c r="BJ104" s="309"/>
      <c r="BK104" s="440"/>
      <c r="BL104" s="446"/>
      <c r="BM104" s="442"/>
      <c r="BO104" s="345"/>
      <c r="BP104" s="345"/>
      <c r="BQ104" s="362"/>
      <c r="BR104" s="347"/>
      <c r="BS104" s="345"/>
      <c r="BT104" s="363"/>
      <c r="BU104" s="347"/>
      <c r="BV104" s="482"/>
      <c r="BW104" s="488"/>
      <c r="BX104" s="484"/>
      <c r="BY104" s="307"/>
      <c r="BZ104" s="343"/>
      <c r="CA104" s="309"/>
      <c r="CB104" s="482"/>
      <c r="CC104" s="488"/>
      <c r="CD104" s="484"/>
      <c r="CF104" s="345"/>
      <c r="CG104" s="447"/>
      <c r="CH104" s="818"/>
      <c r="CI104" s="816"/>
      <c r="CJ104" s="345"/>
      <c r="CK104" s="363"/>
      <c r="CL104" s="347"/>
      <c r="CM104" s="92"/>
      <c r="CN104" s="807"/>
      <c r="CO104" s="805"/>
      <c r="CP104" s="307"/>
      <c r="CQ104" s="343"/>
      <c r="CR104" s="309"/>
      <c r="CT104" s="345"/>
      <c r="CU104" s="345"/>
      <c r="CV104" s="362"/>
      <c r="CW104" s="347"/>
      <c r="CX104" s="345"/>
      <c r="CY104" s="363"/>
      <c r="CZ104" s="347"/>
      <c r="DA104" s="827"/>
      <c r="DB104" s="833"/>
      <c r="DC104" s="829"/>
      <c r="DD104" s="307"/>
      <c r="DE104" s="343"/>
      <c r="DF104" s="309"/>
      <c r="DG104" s="92"/>
      <c r="DH104" s="807"/>
      <c r="DI104" s="805"/>
      <c r="DK104" s="345"/>
      <c r="DL104" s="345"/>
      <c r="DM104" s="362"/>
      <c r="DN104" s="347"/>
      <c r="DO104" s="345"/>
      <c r="DP104" s="363"/>
      <c r="DQ104" s="347"/>
      <c r="DR104" s="563"/>
      <c r="DS104" s="569"/>
      <c r="DT104" s="565"/>
      <c r="DU104" s="307"/>
      <c r="DV104" s="343"/>
      <c r="DW104" s="309"/>
    </row>
    <row r="105" spans="1:127">
      <c r="A105" s="306"/>
      <c r="C105" s="307"/>
      <c r="D105" s="307"/>
      <c r="E105" s="308"/>
      <c r="F105" s="309"/>
      <c r="G105" s="360"/>
      <c r="H105" s="310"/>
      <c r="I105" s="349"/>
      <c r="J105" s="359"/>
      <c r="K105" s="307"/>
      <c r="L105" s="345"/>
      <c r="M105" s="346"/>
      <c r="N105" s="347"/>
      <c r="O105" s="307"/>
      <c r="P105" s="308"/>
      <c r="Q105" s="322"/>
      <c r="R105" s="361"/>
      <c r="S105" s="313"/>
      <c r="T105" s="327"/>
      <c r="V105" s="345"/>
      <c r="W105" s="345"/>
      <c r="X105" s="362"/>
      <c r="Y105" s="347"/>
      <c r="Z105" s="345"/>
      <c r="AA105" s="363"/>
      <c r="AB105" s="347"/>
      <c r="AC105" s="307"/>
      <c r="AD105" s="343"/>
      <c r="AE105" s="309"/>
      <c r="AF105" s="369"/>
      <c r="AG105" s="375"/>
      <c r="AH105" s="356"/>
      <c r="AJ105" s="345"/>
      <c r="AK105" s="345"/>
      <c r="AL105" s="362"/>
      <c r="AM105" s="347"/>
      <c r="AN105" s="345"/>
      <c r="AO105" s="363"/>
      <c r="AP105" s="347"/>
      <c r="AQ105" s="307"/>
      <c r="AR105" s="343"/>
      <c r="AS105" s="322"/>
      <c r="AT105" s="371"/>
      <c r="AU105" s="372"/>
      <c r="AV105" s="320"/>
      <c r="AX105" s="345"/>
      <c r="AY105" s="345"/>
      <c r="AZ105" s="362"/>
      <c r="BA105" s="347"/>
      <c r="BB105" s="345"/>
      <c r="BC105" s="363"/>
      <c r="BD105" s="347"/>
      <c r="BE105" s="307"/>
      <c r="BF105" s="343"/>
      <c r="BG105" s="322"/>
      <c r="BH105" s="307"/>
      <c r="BI105" s="343"/>
      <c r="BJ105" s="322"/>
      <c r="BK105" s="440"/>
      <c r="BL105" s="446"/>
      <c r="BM105" s="445"/>
      <c r="BO105" s="345"/>
      <c r="BP105" s="345"/>
      <c r="BQ105" s="362"/>
      <c r="BR105" s="347"/>
      <c r="BS105" s="345"/>
      <c r="BT105" s="363"/>
      <c r="BU105" s="347"/>
      <c r="BV105" s="482"/>
      <c r="BW105" s="488"/>
      <c r="BX105" s="487"/>
      <c r="BY105" s="307"/>
      <c r="BZ105" s="343"/>
      <c r="CA105" s="309"/>
      <c r="CB105" s="482"/>
      <c r="CC105" s="488"/>
      <c r="CD105" s="487"/>
      <c r="CF105" s="345"/>
      <c r="CG105" s="447"/>
      <c r="CH105" s="818"/>
      <c r="CI105" s="816"/>
      <c r="CJ105" s="345"/>
      <c r="CK105" s="363"/>
      <c r="CL105" s="347"/>
      <c r="CM105" s="92"/>
      <c r="CN105" s="807"/>
      <c r="CO105" s="806"/>
      <c r="CP105" s="307"/>
      <c r="CQ105" s="343"/>
      <c r="CR105" s="309"/>
      <c r="CT105" s="345"/>
      <c r="CU105" s="345"/>
      <c r="CV105" s="362"/>
      <c r="CW105" s="347"/>
      <c r="CX105" s="345"/>
      <c r="CY105" s="363"/>
      <c r="CZ105" s="347"/>
      <c r="DA105" s="827"/>
      <c r="DB105" s="833"/>
      <c r="DC105" s="832"/>
      <c r="DD105" s="307"/>
      <c r="DE105" s="343"/>
      <c r="DF105" s="309"/>
      <c r="DG105" s="92"/>
      <c r="DH105" s="807"/>
      <c r="DI105" s="806"/>
      <c r="DK105" s="345"/>
      <c r="DL105" s="345"/>
      <c r="DM105" s="362"/>
      <c r="DN105" s="347"/>
      <c r="DO105" s="345"/>
      <c r="DP105" s="363"/>
      <c r="DQ105" s="347"/>
      <c r="DR105" s="563"/>
      <c r="DS105" s="569"/>
      <c r="DT105" s="568"/>
      <c r="DU105" s="307"/>
      <c r="DV105" s="343"/>
      <c r="DW105" s="322"/>
    </row>
    <row r="106" spans="1:127">
      <c r="A106" s="306"/>
      <c r="C106" s="307"/>
      <c r="D106" s="307"/>
      <c r="E106" s="308"/>
      <c r="F106" s="309"/>
      <c r="G106" s="360"/>
      <c r="H106" s="310"/>
      <c r="I106" s="349"/>
      <c r="J106" s="359"/>
      <c r="K106" s="307"/>
      <c r="L106" s="345"/>
      <c r="M106" s="346"/>
      <c r="N106" s="347"/>
      <c r="O106" s="307"/>
      <c r="P106" s="308"/>
      <c r="Q106" s="309"/>
      <c r="R106" s="361"/>
      <c r="S106" s="313"/>
      <c r="T106" s="354"/>
      <c r="V106" s="345"/>
      <c r="W106" s="345"/>
      <c r="X106" s="362"/>
      <c r="Y106" s="347"/>
      <c r="Z106" s="345"/>
      <c r="AA106" s="363"/>
      <c r="AB106" s="347"/>
      <c r="AC106" s="321"/>
      <c r="AD106" s="343"/>
      <c r="AE106" s="309"/>
      <c r="AF106" s="369"/>
      <c r="AG106" s="375"/>
      <c r="AH106" s="317"/>
      <c r="AJ106" s="345"/>
      <c r="AK106" s="345"/>
      <c r="AL106" s="362"/>
      <c r="AM106" s="347"/>
      <c r="AN106" s="345"/>
      <c r="AO106" s="363"/>
      <c r="AP106" s="347"/>
      <c r="AQ106" s="321"/>
      <c r="AR106" s="343"/>
      <c r="AS106" s="309"/>
      <c r="AT106" s="371"/>
      <c r="AU106" s="372"/>
      <c r="AV106" s="320"/>
      <c r="AX106" s="345"/>
      <c r="AY106" s="345"/>
      <c r="AZ106" s="362"/>
      <c r="BA106" s="347"/>
      <c r="BB106" s="345"/>
      <c r="BC106" s="363"/>
      <c r="BD106" s="347"/>
      <c r="BE106" s="321"/>
      <c r="BF106" s="343"/>
      <c r="BG106" s="309"/>
      <c r="BH106" s="321"/>
      <c r="BI106" s="343"/>
      <c r="BJ106" s="309"/>
      <c r="BK106" s="443"/>
      <c r="BL106" s="446"/>
      <c r="BM106" s="442"/>
      <c r="BO106" s="345"/>
      <c r="BP106" s="345"/>
      <c r="BQ106" s="362"/>
      <c r="BR106" s="347"/>
      <c r="BS106" s="345"/>
      <c r="BT106" s="363"/>
      <c r="BU106" s="347"/>
      <c r="BV106" s="485"/>
      <c r="BW106" s="488"/>
      <c r="BX106" s="484"/>
      <c r="BY106" s="321"/>
      <c r="BZ106" s="343"/>
      <c r="CA106" s="309"/>
      <c r="CB106" s="485"/>
      <c r="CC106" s="488"/>
      <c r="CD106" s="484"/>
      <c r="CF106" s="345"/>
      <c r="CG106" s="447"/>
      <c r="CH106" s="818"/>
      <c r="CI106" s="816"/>
      <c r="CJ106" s="345"/>
      <c r="CK106" s="363"/>
      <c r="CL106" s="347"/>
      <c r="CM106" s="53"/>
      <c r="CN106" s="807"/>
      <c r="CO106" s="805"/>
      <c r="CP106" s="321"/>
      <c r="CQ106" s="343"/>
      <c r="CR106" s="309"/>
      <c r="CT106" s="345"/>
      <c r="CU106" s="345"/>
      <c r="CV106" s="362"/>
      <c r="CW106" s="347"/>
      <c r="CX106" s="345"/>
      <c r="CY106" s="363"/>
      <c r="CZ106" s="347"/>
      <c r="DA106" s="830"/>
      <c r="DB106" s="833"/>
      <c r="DC106" s="829"/>
      <c r="DD106" s="321"/>
      <c r="DE106" s="343"/>
      <c r="DF106" s="309"/>
      <c r="DG106" s="53"/>
      <c r="DH106" s="807"/>
      <c r="DI106" s="805"/>
      <c r="DK106" s="345"/>
      <c r="DL106" s="345"/>
      <c r="DM106" s="362"/>
      <c r="DN106" s="347"/>
      <c r="DO106" s="345"/>
      <c r="DP106" s="363"/>
      <c r="DQ106" s="347"/>
      <c r="DR106" s="566"/>
      <c r="DS106" s="569"/>
      <c r="DT106" s="565"/>
      <c r="DU106" s="321"/>
      <c r="DV106" s="343"/>
      <c r="DW106" s="309"/>
    </row>
    <row r="107" spans="1:127">
      <c r="A107" s="306"/>
      <c r="C107" s="307"/>
      <c r="D107" s="307"/>
      <c r="E107" s="308"/>
      <c r="F107" s="309"/>
      <c r="G107" s="360"/>
      <c r="H107" s="310"/>
      <c r="I107" s="349"/>
      <c r="K107" s="307"/>
      <c r="L107" s="345"/>
      <c r="M107" s="346"/>
      <c r="N107" s="347"/>
      <c r="O107" s="307"/>
      <c r="P107" s="308"/>
      <c r="Q107" s="368"/>
      <c r="R107" s="361"/>
      <c r="S107" s="313"/>
      <c r="T107" s="314"/>
      <c r="V107" s="345"/>
      <c r="W107" s="345"/>
      <c r="X107" s="362"/>
      <c r="Y107" s="347"/>
      <c r="Z107" s="345"/>
      <c r="AA107" s="363"/>
      <c r="AB107" s="347"/>
      <c r="AC107" s="307"/>
      <c r="AD107" s="343"/>
      <c r="AE107" s="322"/>
      <c r="AF107" s="369"/>
      <c r="AG107" s="375"/>
      <c r="AH107" s="330"/>
      <c r="AJ107" s="345"/>
      <c r="AK107" s="345"/>
      <c r="AL107" s="362"/>
      <c r="AM107" s="347"/>
      <c r="AN107" s="345"/>
      <c r="AO107" s="363"/>
      <c r="AP107" s="347"/>
      <c r="AQ107" s="307"/>
      <c r="AR107" s="343"/>
      <c r="AS107" s="322"/>
      <c r="AT107" s="371"/>
      <c r="AU107" s="372"/>
      <c r="AV107" s="333"/>
      <c r="AX107" s="345"/>
      <c r="AY107" s="345"/>
      <c r="AZ107" s="362"/>
      <c r="BA107" s="347"/>
      <c r="BB107" s="345"/>
      <c r="BC107" s="363"/>
      <c r="BD107" s="347"/>
      <c r="BE107" s="307"/>
      <c r="BF107" s="343"/>
      <c r="BG107" s="322"/>
      <c r="BH107" s="307"/>
      <c r="BI107" s="343"/>
      <c r="BJ107" s="322"/>
      <c r="BK107" s="440"/>
      <c r="BL107" s="446"/>
      <c r="BM107" s="445"/>
      <c r="BO107" s="345"/>
      <c r="BP107" s="345"/>
      <c r="BQ107" s="362"/>
      <c r="BR107" s="347"/>
      <c r="BS107" s="345"/>
      <c r="BT107" s="363"/>
      <c r="BU107" s="347"/>
      <c r="BV107" s="482"/>
      <c r="BW107" s="488"/>
      <c r="BX107" s="487"/>
      <c r="BY107" s="307"/>
      <c r="BZ107" s="343"/>
      <c r="CA107" s="309"/>
      <c r="CB107" s="482"/>
      <c r="CC107" s="488"/>
      <c r="CD107" s="487"/>
      <c r="CF107" s="345"/>
      <c r="CG107" s="447"/>
      <c r="CH107" s="818"/>
      <c r="CI107" s="816"/>
      <c r="CJ107" s="345"/>
      <c r="CK107" s="363"/>
      <c r="CL107" s="347"/>
      <c r="CM107" s="92"/>
      <c r="CN107" s="807"/>
      <c r="CO107" s="806"/>
      <c r="CP107" s="307"/>
      <c r="CQ107" s="343"/>
      <c r="CR107" s="309"/>
      <c r="CT107" s="345"/>
      <c r="CU107" s="345"/>
      <c r="CV107" s="362"/>
      <c r="CW107" s="347"/>
      <c r="CX107" s="345"/>
      <c r="CY107" s="363"/>
      <c r="CZ107" s="347"/>
      <c r="DA107" s="827"/>
      <c r="DB107" s="833"/>
      <c r="DC107" s="832"/>
      <c r="DD107" s="307"/>
      <c r="DE107" s="343"/>
      <c r="DF107" s="309"/>
      <c r="DG107" s="92"/>
      <c r="DH107" s="807"/>
      <c r="DI107" s="806"/>
      <c r="DK107" s="345"/>
      <c r="DL107" s="345"/>
      <c r="DM107" s="362"/>
      <c r="DN107" s="347"/>
      <c r="DO107" s="345"/>
      <c r="DP107" s="363"/>
      <c r="DQ107" s="347"/>
      <c r="DR107" s="563"/>
      <c r="DS107" s="569"/>
      <c r="DT107" s="568"/>
      <c r="DU107" s="307"/>
      <c r="DV107" s="343"/>
      <c r="DW107" s="322"/>
    </row>
    <row r="108" spans="1:127">
      <c r="A108" s="306"/>
      <c r="C108" s="390"/>
      <c r="D108" s="307"/>
      <c r="E108" s="308"/>
      <c r="F108" s="309"/>
      <c r="G108" s="360"/>
      <c r="H108" s="310"/>
      <c r="I108" s="349"/>
      <c r="K108" s="390"/>
      <c r="L108" s="345"/>
      <c r="M108" s="346"/>
      <c r="N108" s="347"/>
      <c r="O108" s="307"/>
      <c r="P108" s="308"/>
      <c r="Q108" s="368"/>
      <c r="R108" s="361"/>
      <c r="S108" s="313"/>
      <c r="T108" s="314"/>
      <c r="V108" s="393"/>
      <c r="W108" s="345"/>
      <c r="X108" s="362"/>
      <c r="Y108" s="347"/>
      <c r="Z108" s="345"/>
      <c r="AA108" s="363"/>
      <c r="AB108" s="347"/>
      <c r="AC108" s="307"/>
      <c r="AD108" s="343"/>
      <c r="AE108" s="322"/>
      <c r="AF108" s="369"/>
      <c r="AG108" s="375"/>
      <c r="AH108" s="330"/>
      <c r="AJ108" s="345"/>
      <c r="AK108" s="345"/>
      <c r="AL108" s="362"/>
      <c r="AM108" s="347"/>
      <c r="AN108" s="345"/>
      <c r="AO108" s="363"/>
      <c r="AP108" s="322"/>
      <c r="AQ108" s="307"/>
      <c r="AR108" s="343"/>
      <c r="AS108" s="322"/>
      <c r="AT108" s="371"/>
      <c r="AU108" s="372"/>
      <c r="AV108" s="333"/>
      <c r="AX108" s="345"/>
      <c r="AY108" s="345"/>
      <c r="AZ108" s="362"/>
      <c r="BA108" s="347"/>
      <c r="BB108" s="345"/>
      <c r="BC108" s="363"/>
      <c r="BD108" s="322"/>
      <c r="BE108" s="307"/>
      <c r="BF108" s="343"/>
      <c r="BG108" s="322"/>
      <c r="BH108" s="307"/>
      <c r="BI108" s="343"/>
      <c r="BJ108" s="322"/>
      <c r="BK108" s="440"/>
      <c r="BL108" s="446"/>
      <c r="BM108" s="445"/>
      <c r="BO108" s="345"/>
      <c r="BP108" s="345"/>
      <c r="BQ108" s="362"/>
      <c r="BR108" s="347"/>
      <c r="BS108" s="345"/>
      <c r="BT108" s="363"/>
      <c r="BU108" s="322"/>
      <c r="BV108" s="482"/>
      <c r="BW108" s="488"/>
      <c r="BX108" s="487"/>
      <c r="BY108" s="307"/>
      <c r="BZ108" s="343"/>
      <c r="CA108" s="309"/>
      <c r="CB108" s="482"/>
      <c r="CC108" s="488"/>
      <c r="CD108" s="487"/>
      <c r="CF108" s="345"/>
      <c r="CG108" s="447"/>
      <c r="CH108" s="818"/>
      <c r="CI108" s="816"/>
      <c r="CJ108" s="345"/>
      <c r="CK108" s="363"/>
      <c r="CL108" s="322"/>
      <c r="CM108" s="92"/>
      <c r="CN108" s="807"/>
      <c r="CO108" s="806"/>
      <c r="CP108" s="307"/>
      <c r="CQ108" s="343"/>
      <c r="CR108" s="309"/>
      <c r="CT108" s="345"/>
      <c r="CU108" s="345"/>
      <c r="CV108" s="362"/>
      <c r="CW108" s="347"/>
      <c r="CX108" s="345"/>
      <c r="CY108" s="363"/>
      <c r="CZ108" s="322"/>
      <c r="DA108" s="827"/>
      <c r="DB108" s="833"/>
      <c r="DC108" s="832"/>
      <c r="DD108" s="307"/>
      <c r="DE108" s="343"/>
      <c r="DF108" s="309"/>
      <c r="DG108" s="92"/>
      <c r="DH108" s="807"/>
      <c r="DI108" s="806"/>
      <c r="DK108" s="345"/>
      <c r="DL108" s="345"/>
      <c r="DM108" s="362"/>
      <c r="DN108" s="347"/>
      <c r="DO108" s="345"/>
      <c r="DP108" s="363"/>
      <c r="DQ108" s="322"/>
      <c r="DR108" s="563"/>
      <c r="DS108" s="569"/>
      <c r="DT108" s="568"/>
      <c r="DU108" s="307"/>
      <c r="DV108" s="343"/>
      <c r="DW108" s="322"/>
    </row>
    <row r="109" spans="1:127">
      <c r="A109" s="306"/>
      <c r="C109" s="307"/>
      <c r="D109" s="307"/>
      <c r="E109" s="308"/>
      <c r="F109" s="309"/>
      <c r="G109" s="360"/>
      <c r="H109" s="310"/>
      <c r="I109" s="349"/>
      <c r="K109" s="390"/>
      <c r="L109" s="393"/>
      <c r="M109" s="346"/>
      <c r="N109" s="347"/>
      <c r="O109" s="394"/>
      <c r="P109" s="308"/>
      <c r="Q109" s="368"/>
      <c r="R109" s="395"/>
      <c r="S109" s="313"/>
      <c r="T109" s="314"/>
      <c r="V109" s="393"/>
      <c r="W109" s="393"/>
      <c r="X109" s="362"/>
      <c r="Y109" s="347"/>
      <c r="Z109" s="393"/>
      <c r="AA109" s="363"/>
      <c r="AB109" s="347"/>
      <c r="AC109" s="394"/>
      <c r="AD109" s="343"/>
      <c r="AE109" s="309"/>
      <c r="AF109" s="369"/>
      <c r="AG109" s="375"/>
      <c r="AH109" s="317"/>
      <c r="AJ109" s="345"/>
      <c r="AK109" s="345"/>
      <c r="AL109" s="362"/>
      <c r="AM109" s="347"/>
      <c r="AN109" s="345"/>
      <c r="AO109" s="363"/>
      <c r="AP109" s="322"/>
      <c r="AQ109" s="307"/>
      <c r="AR109" s="343"/>
      <c r="AS109" s="322"/>
      <c r="AT109" s="371"/>
      <c r="AU109" s="372"/>
      <c r="AV109" s="333"/>
      <c r="AX109" s="345"/>
      <c r="AY109" s="345"/>
      <c r="AZ109" s="362"/>
      <c r="BA109" s="347"/>
      <c r="BB109" s="345"/>
      <c r="BC109" s="363"/>
      <c r="BD109" s="322"/>
      <c r="BE109" s="307"/>
      <c r="BF109" s="343"/>
      <c r="BG109" s="322"/>
      <c r="BH109" s="307"/>
      <c r="BI109" s="343"/>
      <c r="BJ109" s="322"/>
      <c r="BK109" s="440"/>
      <c r="BL109" s="446"/>
      <c r="BM109" s="445"/>
      <c r="BO109" s="345"/>
      <c r="BP109" s="345"/>
      <c r="BQ109" s="362"/>
      <c r="BR109" s="347"/>
      <c r="BS109" s="345"/>
      <c r="BT109" s="363"/>
      <c r="BU109" s="322"/>
      <c r="BV109" s="482"/>
      <c r="BW109" s="488"/>
      <c r="BX109" s="487"/>
      <c r="BY109" s="307"/>
      <c r="BZ109" s="343"/>
      <c r="CA109" s="309"/>
      <c r="CB109" s="482"/>
      <c r="CC109" s="488"/>
      <c r="CD109" s="487"/>
      <c r="CF109" s="345"/>
      <c r="CG109" s="447"/>
      <c r="CH109" s="818"/>
      <c r="CI109" s="816"/>
      <c r="CJ109" s="345"/>
      <c r="CK109" s="363"/>
      <c r="CL109" s="322"/>
      <c r="CM109" s="92"/>
      <c r="CN109" s="807"/>
      <c r="CO109" s="806"/>
      <c r="CP109" s="307"/>
      <c r="CQ109" s="343"/>
      <c r="CR109" s="309"/>
      <c r="CT109" s="345"/>
      <c r="CU109" s="345"/>
      <c r="CV109" s="362"/>
      <c r="CW109" s="347"/>
      <c r="CX109" s="345"/>
      <c r="CY109" s="363"/>
      <c r="CZ109" s="322"/>
      <c r="DA109" s="827"/>
      <c r="DB109" s="833"/>
      <c r="DC109" s="832"/>
      <c r="DD109" s="307"/>
      <c r="DE109" s="343"/>
      <c r="DF109" s="309"/>
      <c r="DG109" s="92"/>
      <c r="DH109" s="807"/>
      <c r="DI109" s="806"/>
      <c r="DK109" s="345"/>
      <c r="DL109" s="345"/>
      <c r="DM109" s="362"/>
      <c r="DN109" s="347"/>
      <c r="DO109" s="345"/>
      <c r="DP109" s="363"/>
      <c r="DQ109" s="322"/>
      <c r="DR109" s="563"/>
      <c r="DS109" s="569"/>
      <c r="DT109" s="568"/>
      <c r="DU109" s="307"/>
      <c r="DV109" s="343"/>
      <c r="DW109" s="322"/>
    </row>
    <row r="110" spans="1:127">
      <c r="A110" s="306"/>
      <c r="C110" s="307"/>
      <c r="D110" s="307"/>
      <c r="E110" s="308"/>
      <c r="F110" s="309"/>
      <c r="G110" s="360"/>
      <c r="H110" s="310"/>
      <c r="I110" s="349"/>
      <c r="K110" s="390"/>
      <c r="L110" s="390"/>
      <c r="M110" s="308"/>
      <c r="N110" s="309"/>
      <c r="O110" s="400"/>
      <c r="P110" s="308"/>
      <c r="Q110" s="368"/>
      <c r="R110" s="401"/>
      <c r="S110" s="313"/>
      <c r="T110" s="314"/>
      <c r="U110" s="402"/>
      <c r="V110" s="390"/>
      <c r="W110" s="390"/>
      <c r="X110" s="403"/>
      <c r="Y110" s="309"/>
      <c r="Z110" s="390"/>
      <c r="AA110" s="343"/>
      <c r="AB110" s="309"/>
      <c r="AC110" s="400"/>
      <c r="AD110" s="343"/>
      <c r="AE110" s="309"/>
      <c r="AF110" s="315"/>
      <c r="AG110" s="370"/>
      <c r="AH110" s="317"/>
      <c r="AI110" s="402"/>
      <c r="AJ110" s="307"/>
      <c r="AK110" s="307"/>
      <c r="AL110" s="403"/>
      <c r="AM110" s="309"/>
      <c r="AN110" s="307"/>
      <c r="AO110" s="343"/>
      <c r="AP110" s="368"/>
      <c r="AQ110" s="307"/>
      <c r="AR110" s="343"/>
      <c r="AS110" s="368"/>
      <c r="AT110" s="318"/>
      <c r="AU110" s="372"/>
      <c r="AV110" s="404"/>
      <c r="AX110" s="307"/>
      <c r="AY110" s="307"/>
      <c r="AZ110" s="403"/>
      <c r="BA110" s="309"/>
      <c r="BB110" s="307"/>
      <c r="BC110" s="343"/>
      <c r="BD110" s="368"/>
      <c r="BE110" s="307"/>
      <c r="BF110" s="343"/>
      <c r="BG110" s="368"/>
      <c r="BH110" s="307"/>
      <c r="BI110" s="343"/>
      <c r="BJ110" s="368"/>
      <c r="BK110" s="440"/>
      <c r="BL110" s="446"/>
      <c r="BM110" s="451"/>
      <c r="BO110" s="307"/>
      <c r="BP110" s="307"/>
      <c r="BQ110" s="403"/>
      <c r="BR110" s="309"/>
      <c r="BS110" s="307"/>
      <c r="BT110" s="343"/>
      <c r="BU110" s="368"/>
      <c r="BV110" s="482"/>
      <c r="BW110" s="488"/>
      <c r="BX110" s="494"/>
      <c r="BY110" s="307"/>
      <c r="BZ110" s="343"/>
      <c r="CA110" s="309"/>
      <c r="CB110" s="482"/>
      <c r="CC110" s="488"/>
      <c r="CD110" s="494"/>
      <c r="CF110" s="307"/>
      <c r="CG110" s="440"/>
      <c r="CH110" s="819"/>
      <c r="CI110" s="442"/>
      <c r="CJ110" s="307"/>
      <c r="CK110" s="343"/>
      <c r="CL110" s="368"/>
      <c r="CM110" s="92"/>
      <c r="CN110" s="807"/>
      <c r="CO110" s="813"/>
      <c r="CP110" s="307"/>
      <c r="CQ110" s="343"/>
      <c r="CR110" s="309"/>
      <c r="CT110" s="307"/>
      <c r="CU110" s="307"/>
      <c r="CV110" s="403"/>
      <c r="CW110" s="309"/>
      <c r="CX110" s="307"/>
      <c r="CY110" s="343"/>
      <c r="CZ110" s="368"/>
      <c r="DA110" s="827"/>
      <c r="DB110" s="833"/>
      <c r="DC110" s="839"/>
      <c r="DD110" s="307"/>
      <c r="DE110" s="343"/>
      <c r="DF110" s="309"/>
      <c r="DG110" s="92"/>
      <c r="DH110" s="807"/>
      <c r="DI110" s="813"/>
      <c r="DK110" s="307"/>
      <c r="DL110" s="307"/>
      <c r="DM110" s="403"/>
      <c r="DN110" s="309"/>
      <c r="DO110" s="307"/>
      <c r="DP110" s="343"/>
      <c r="DQ110" s="368"/>
      <c r="DR110" s="563"/>
      <c r="DS110" s="569"/>
      <c r="DT110" s="575"/>
      <c r="DU110" s="307"/>
      <c r="DV110" s="343"/>
      <c r="DW110" s="368"/>
    </row>
    <row r="111" spans="1:127">
      <c r="A111" s="352"/>
      <c r="C111" s="307"/>
      <c r="D111" s="307"/>
      <c r="E111" s="308"/>
      <c r="F111" s="322"/>
      <c r="G111" s="360"/>
      <c r="H111" s="310"/>
      <c r="I111" s="349"/>
      <c r="J111" s="359"/>
      <c r="K111" s="307"/>
      <c r="L111" s="345"/>
      <c r="M111" s="346"/>
      <c r="N111" s="347"/>
      <c r="O111" s="307"/>
      <c r="P111" s="308"/>
      <c r="Q111" s="322"/>
      <c r="R111" s="361"/>
      <c r="S111" s="313"/>
      <c r="T111" s="314"/>
      <c r="V111" s="345"/>
      <c r="W111" s="345"/>
      <c r="X111" s="362"/>
      <c r="Y111" s="347"/>
      <c r="Z111" s="345"/>
      <c r="AA111" s="363"/>
      <c r="AB111" s="347"/>
      <c r="AC111" s="307"/>
      <c r="AD111" s="343"/>
      <c r="AE111" s="322"/>
      <c r="AF111" s="369"/>
      <c r="AG111" s="375"/>
      <c r="AH111" s="330"/>
      <c r="AJ111" s="345"/>
      <c r="AK111" s="345"/>
      <c r="AL111" s="362"/>
      <c r="AM111" s="347"/>
      <c r="AN111" s="345"/>
      <c r="AO111" s="363"/>
      <c r="AP111" s="347"/>
      <c r="AQ111" s="321"/>
      <c r="AR111" s="343"/>
      <c r="AS111" s="309"/>
      <c r="AT111" s="371"/>
      <c r="AU111" s="372"/>
      <c r="AV111" s="320"/>
      <c r="AX111" s="345"/>
      <c r="AY111" s="345"/>
      <c r="AZ111" s="362"/>
      <c r="BA111" s="347"/>
      <c r="BB111" s="345"/>
      <c r="BC111" s="363"/>
      <c r="BD111" s="347"/>
      <c r="BE111" s="321"/>
      <c r="BF111" s="343"/>
      <c r="BG111" s="309"/>
      <c r="BH111" s="321"/>
      <c r="BI111" s="343"/>
      <c r="BJ111" s="309"/>
      <c r="BK111" s="443"/>
      <c r="BL111" s="446"/>
      <c r="BM111" s="442"/>
      <c r="BO111" s="345"/>
      <c r="BP111" s="345"/>
      <c r="BQ111" s="362"/>
      <c r="BR111" s="347"/>
      <c r="BS111" s="345"/>
      <c r="BT111" s="363"/>
      <c r="BU111" s="347"/>
      <c r="BV111" s="485"/>
      <c r="BW111" s="488"/>
      <c r="BX111" s="484"/>
      <c r="BY111" s="321"/>
      <c r="BZ111" s="343"/>
      <c r="CA111" s="309"/>
      <c r="CB111" s="485"/>
      <c r="CC111" s="488"/>
      <c r="CD111" s="484"/>
      <c r="CF111" s="345"/>
      <c r="CG111" s="447"/>
      <c r="CH111" s="818"/>
      <c r="CI111" s="816"/>
      <c r="CJ111" s="345"/>
      <c r="CK111" s="363"/>
      <c r="CL111" s="347"/>
      <c r="CM111" s="53"/>
      <c r="CN111" s="807"/>
      <c r="CO111" s="805"/>
      <c r="CP111" s="321"/>
      <c r="CQ111" s="343"/>
      <c r="CR111" s="309"/>
      <c r="CT111" s="345"/>
      <c r="CU111" s="345"/>
      <c r="CV111" s="362"/>
      <c r="CW111" s="347"/>
      <c r="CX111" s="345"/>
      <c r="CY111" s="363"/>
      <c r="CZ111" s="347"/>
      <c r="DA111" s="830"/>
      <c r="DB111" s="833"/>
      <c r="DC111" s="829"/>
      <c r="DD111" s="321"/>
      <c r="DE111" s="343"/>
      <c r="DF111" s="309"/>
      <c r="DG111" s="53"/>
      <c r="DH111" s="807"/>
      <c r="DI111" s="805"/>
      <c r="DK111" s="345"/>
      <c r="DL111" s="345"/>
      <c r="DM111" s="362"/>
      <c r="DN111" s="347"/>
      <c r="DO111" s="345"/>
      <c r="DP111" s="363"/>
      <c r="DQ111" s="347"/>
      <c r="DR111" s="566"/>
      <c r="DS111" s="569"/>
      <c r="DT111" s="565"/>
      <c r="DU111" s="321"/>
      <c r="DV111" s="343"/>
      <c r="DW111" s="309"/>
    </row>
    <row r="112" spans="1:127">
      <c r="A112" s="306"/>
      <c r="C112" s="307"/>
      <c r="D112" s="307"/>
      <c r="E112" s="308"/>
      <c r="F112" s="322"/>
      <c r="G112" s="351"/>
      <c r="H112" s="310"/>
      <c r="I112" s="349"/>
      <c r="J112" s="359"/>
      <c r="K112" s="307"/>
      <c r="L112" s="345"/>
      <c r="M112" s="346"/>
      <c r="N112" s="347"/>
      <c r="O112" s="321"/>
      <c r="P112" s="308"/>
      <c r="Q112" s="309"/>
      <c r="R112" s="361"/>
      <c r="S112" s="313"/>
      <c r="T112" s="314"/>
      <c r="V112" s="345"/>
      <c r="W112" s="345"/>
      <c r="X112" s="362"/>
      <c r="Y112" s="347"/>
      <c r="Z112" s="345"/>
      <c r="AA112" s="363"/>
      <c r="AB112" s="347"/>
      <c r="AC112" s="307"/>
      <c r="AD112" s="343"/>
      <c r="AE112" s="309"/>
      <c r="AF112" s="369"/>
      <c r="AG112" s="370"/>
      <c r="AH112" s="356"/>
      <c r="AJ112" s="345"/>
      <c r="AK112" s="345"/>
      <c r="AL112" s="362"/>
      <c r="AM112" s="347"/>
      <c r="AN112" s="345"/>
      <c r="AO112" s="363"/>
      <c r="AP112" s="347"/>
      <c r="AQ112" s="307"/>
      <c r="AR112" s="343"/>
      <c r="AS112" s="322"/>
      <c r="AT112" s="371"/>
      <c r="AU112" s="372"/>
      <c r="AV112" s="333"/>
      <c r="AX112" s="345"/>
      <c r="AY112" s="345"/>
      <c r="AZ112" s="362"/>
      <c r="BA112" s="347"/>
      <c r="BB112" s="345"/>
      <c r="BC112" s="363"/>
      <c r="BD112" s="347"/>
      <c r="BE112" s="307"/>
      <c r="BF112" s="343"/>
      <c r="BG112" s="322"/>
      <c r="BH112" s="307"/>
      <c r="BI112" s="343"/>
      <c r="BJ112" s="322"/>
      <c r="BK112" s="440"/>
      <c r="BL112" s="446"/>
      <c r="BM112" s="445"/>
      <c r="BO112" s="345"/>
      <c r="BP112" s="345"/>
      <c r="BQ112" s="362"/>
      <c r="BR112" s="347"/>
      <c r="BS112" s="345"/>
      <c r="BT112" s="363"/>
      <c r="BU112" s="347"/>
      <c r="BV112" s="482"/>
      <c r="BW112" s="488"/>
      <c r="BX112" s="487"/>
      <c r="BY112" s="307"/>
      <c r="BZ112" s="343"/>
      <c r="CA112" s="309"/>
      <c r="CB112" s="482"/>
      <c r="CC112" s="488"/>
      <c r="CD112" s="487"/>
      <c r="CF112" s="345"/>
      <c r="CG112" s="447"/>
      <c r="CH112" s="818"/>
      <c r="CI112" s="816"/>
      <c r="CJ112" s="345"/>
      <c r="CK112" s="363"/>
      <c r="CL112" s="347"/>
      <c r="CM112" s="92"/>
      <c r="CN112" s="807"/>
      <c r="CO112" s="806"/>
      <c r="CP112" s="307"/>
      <c r="CQ112" s="343"/>
      <c r="CR112" s="309"/>
      <c r="CT112" s="345"/>
      <c r="CU112" s="345"/>
      <c r="CV112" s="362"/>
      <c r="CW112" s="347"/>
      <c r="CX112" s="345"/>
      <c r="CY112" s="363"/>
      <c r="CZ112" s="347"/>
      <c r="DA112" s="827"/>
      <c r="DB112" s="833"/>
      <c r="DC112" s="832"/>
      <c r="DD112" s="307"/>
      <c r="DE112" s="343"/>
      <c r="DF112" s="309"/>
      <c r="DG112" s="92"/>
      <c r="DH112" s="807"/>
      <c r="DI112" s="806"/>
      <c r="DK112" s="345"/>
      <c r="DL112" s="345"/>
      <c r="DM112" s="362"/>
      <c r="DN112" s="347"/>
      <c r="DO112" s="345"/>
      <c r="DP112" s="363"/>
      <c r="DQ112" s="347"/>
      <c r="DR112" s="563"/>
      <c r="DS112" s="569"/>
      <c r="DT112" s="568"/>
      <c r="DU112" s="307"/>
      <c r="DV112" s="343"/>
      <c r="DW112" s="322"/>
    </row>
    <row r="113" spans="1:127">
      <c r="A113" s="306"/>
      <c r="C113" s="307"/>
      <c r="D113" s="307"/>
      <c r="E113" s="308"/>
      <c r="F113" s="309"/>
      <c r="G113" s="360"/>
      <c r="H113" s="310"/>
      <c r="I113" s="349"/>
      <c r="J113" s="359"/>
      <c r="K113" s="307"/>
      <c r="L113" s="345"/>
      <c r="M113" s="346"/>
      <c r="N113" s="347"/>
      <c r="O113" s="307"/>
      <c r="P113" s="308"/>
      <c r="Q113" s="322"/>
      <c r="R113" s="361"/>
      <c r="S113" s="313"/>
      <c r="T113" s="327"/>
      <c r="V113" s="345"/>
      <c r="W113" s="345"/>
      <c r="X113" s="362"/>
      <c r="Y113" s="347"/>
      <c r="Z113" s="345"/>
      <c r="AA113" s="363"/>
      <c r="AB113" s="347"/>
      <c r="AC113" s="321"/>
      <c r="AD113" s="343"/>
      <c r="AE113" s="309"/>
      <c r="AF113" s="369"/>
      <c r="AG113" s="367"/>
      <c r="AH113" s="317"/>
      <c r="AJ113" s="345"/>
      <c r="AK113" s="345"/>
      <c r="AL113" s="362"/>
      <c r="AM113" s="347"/>
      <c r="AN113" s="345"/>
      <c r="AO113" s="363"/>
      <c r="AP113" s="347"/>
      <c r="AQ113" s="307"/>
      <c r="AR113" s="343"/>
      <c r="AS113" s="309"/>
      <c r="AT113" s="371"/>
      <c r="AU113" s="372"/>
      <c r="AV113" s="358"/>
      <c r="AX113" s="345"/>
      <c r="AY113" s="345"/>
      <c r="AZ113" s="362"/>
      <c r="BA113" s="347"/>
      <c r="BB113" s="345"/>
      <c r="BC113" s="363"/>
      <c r="BD113" s="347"/>
      <c r="BE113" s="307"/>
      <c r="BF113" s="343"/>
      <c r="BG113" s="309"/>
      <c r="BH113" s="307"/>
      <c r="BI113" s="343"/>
      <c r="BJ113" s="309"/>
      <c r="BK113" s="440"/>
      <c r="BL113" s="446"/>
      <c r="BM113" s="442"/>
      <c r="BO113" s="345"/>
      <c r="BP113" s="345"/>
      <c r="BQ113" s="362"/>
      <c r="BR113" s="347"/>
      <c r="BS113" s="345"/>
      <c r="BT113" s="363"/>
      <c r="BU113" s="347"/>
      <c r="BV113" s="482"/>
      <c r="BW113" s="488"/>
      <c r="BX113" s="484"/>
      <c r="BY113" s="307"/>
      <c r="BZ113" s="343"/>
      <c r="CA113" s="309"/>
      <c r="CB113" s="482"/>
      <c r="CC113" s="488"/>
      <c r="CD113" s="484"/>
      <c r="CF113" s="345"/>
      <c r="CG113" s="447"/>
      <c r="CH113" s="818"/>
      <c r="CI113" s="816"/>
      <c r="CJ113" s="345"/>
      <c r="CK113" s="363"/>
      <c r="CL113" s="347"/>
      <c r="CM113" s="92"/>
      <c r="CN113" s="807"/>
      <c r="CO113" s="805"/>
      <c r="CP113" s="307"/>
      <c r="CQ113" s="343"/>
      <c r="CR113" s="309"/>
      <c r="CT113" s="345"/>
      <c r="CU113" s="345"/>
      <c r="CV113" s="362"/>
      <c r="CW113" s="347"/>
      <c r="CX113" s="345"/>
      <c r="CY113" s="363"/>
      <c r="CZ113" s="347"/>
      <c r="DA113" s="827"/>
      <c r="DB113" s="833"/>
      <c r="DC113" s="829"/>
      <c r="DD113" s="307"/>
      <c r="DE113" s="343"/>
      <c r="DF113" s="309"/>
      <c r="DG113" s="92"/>
      <c r="DH113" s="807"/>
      <c r="DI113" s="805"/>
      <c r="DK113" s="345"/>
      <c r="DL113" s="345"/>
      <c r="DM113" s="362"/>
      <c r="DN113" s="347"/>
      <c r="DO113" s="345"/>
      <c r="DP113" s="363"/>
      <c r="DQ113" s="347"/>
      <c r="DR113" s="563"/>
      <c r="DS113" s="569"/>
      <c r="DT113" s="565"/>
      <c r="DU113" s="307"/>
      <c r="DV113" s="343"/>
      <c r="DW113" s="309"/>
    </row>
    <row r="114" spans="1:127">
      <c r="A114" s="306"/>
      <c r="C114" s="307"/>
      <c r="D114" s="307"/>
      <c r="E114" s="308"/>
      <c r="F114" s="322"/>
      <c r="G114" s="351"/>
      <c r="H114" s="310"/>
      <c r="I114" s="349"/>
      <c r="J114" s="359"/>
      <c r="K114" s="307"/>
      <c r="L114" s="307"/>
      <c r="M114" s="346"/>
      <c r="N114" s="347"/>
      <c r="O114" s="345"/>
      <c r="P114" s="308"/>
      <c r="Q114" s="309"/>
      <c r="R114" s="361"/>
      <c r="S114" s="313"/>
      <c r="T114" s="354"/>
      <c r="V114" s="345"/>
      <c r="W114" s="345"/>
      <c r="X114" s="362"/>
      <c r="Y114" s="347"/>
      <c r="Z114" s="345"/>
      <c r="AA114" s="363"/>
      <c r="AB114" s="347"/>
      <c r="AC114" s="307"/>
      <c r="AD114" s="343"/>
      <c r="AE114" s="322"/>
      <c r="AF114" s="369"/>
      <c r="AG114" s="375"/>
      <c r="AH114" s="317"/>
      <c r="AJ114" s="345"/>
      <c r="AK114" s="345"/>
      <c r="AL114" s="362"/>
      <c r="AM114" s="347"/>
      <c r="AN114" s="345"/>
      <c r="AO114" s="363"/>
      <c r="AP114" s="347"/>
      <c r="AQ114" s="307"/>
      <c r="AR114" s="343"/>
      <c r="AS114" s="322"/>
      <c r="AT114" s="371"/>
      <c r="AU114" s="372"/>
      <c r="AV114" s="320"/>
      <c r="AX114" s="345"/>
      <c r="AY114" s="345"/>
      <c r="AZ114" s="362"/>
      <c r="BA114" s="347"/>
      <c r="BB114" s="345"/>
      <c r="BC114" s="363"/>
      <c r="BD114" s="347"/>
      <c r="BE114" s="307"/>
      <c r="BF114" s="343"/>
      <c r="BG114" s="322"/>
      <c r="BH114" s="307"/>
      <c r="BI114" s="343"/>
      <c r="BJ114" s="322"/>
      <c r="BK114" s="440"/>
      <c r="BL114" s="446"/>
      <c r="BM114" s="445"/>
      <c r="BO114" s="345"/>
      <c r="BP114" s="345"/>
      <c r="BQ114" s="362"/>
      <c r="BR114" s="347"/>
      <c r="BS114" s="345"/>
      <c r="BT114" s="363"/>
      <c r="BU114" s="347"/>
      <c r="BV114" s="482"/>
      <c r="BW114" s="488"/>
      <c r="BX114" s="487"/>
      <c r="BY114" s="307"/>
      <c r="BZ114" s="343"/>
      <c r="CA114" s="309"/>
      <c r="CB114" s="482"/>
      <c r="CC114" s="488"/>
      <c r="CD114" s="487"/>
      <c r="CF114" s="345"/>
      <c r="CG114" s="447"/>
      <c r="CH114" s="818"/>
      <c r="CI114" s="816"/>
      <c r="CJ114" s="345"/>
      <c r="CK114" s="363"/>
      <c r="CL114" s="347"/>
      <c r="CM114" s="92"/>
      <c r="CN114" s="807"/>
      <c r="CO114" s="806"/>
      <c r="CP114" s="307"/>
      <c r="CQ114" s="343"/>
      <c r="CR114" s="309"/>
      <c r="CT114" s="345"/>
      <c r="CU114" s="345"/>
      <c r="CV114" s="362"/>
      <c r="CW114" s="347"/>
      <c r="CX114" s="345"/>
      <c r="CY114" s="363"/>
      <c r="CZ114" s="347"/>
      <c r="DA114" s="827"/>
      <c r="DB114" s="833"/>
      <c r="DC114" s="832"/>
      <c r="DD114" s="307"/>
      <c r="DE114" s="343"/>
      <c r="DF114" s="309"/>
      <c r="DG114" s="92"/>
      <c r="DH114" s="807"/>
      <c r="DI114" s="806"/>
      <c r="DK114" s="345"/>
      <c r="DL114" s="345"/>
      <c r="DM114" s="362"/>
      <c r="DN114" s="347"/>
      <c r="DO114" s="345"/>
      <c r="DP114" s="363"/>
      <c r="DQ114" s="347"/>
      <c r="DR114" s="563"/>
      <c r="DS114" s="569"/>
      <c r="DT114" s="568"/>
      <c r="DU114" s="307"/>
      <c r="DV114" s="343"/>
      <c r="DW114" s="322"/>
    </row>
    <row r="115" spans="1:127">
      <c r="A115" s="306"/>
      <c r="C115" s="307"/>
      <c r="D115" s="307"/>
      <c r="E115" s="308"/>
      <c r="F115" s="309"/>
      <c r="G115" s="360"/>
      <c r="H115" s="310"/>
      <c r="I115" s="349"/>
      <c r="J115" s="359"/>
      <c r="K115" s="307"/>
      <c r="L115" s="307"/>
      <c r="M115" s="346"/>
      <c r="N115" s="347"/>
      <c r="O115" s="307"/>
      <c r="P115" s="308"/>
      <c r="Q115" s="309"/>
      <c r="R115" s="361"/>
      <c r="S115" s="313"/>
      <c r="T115" s="354"/>
      <c r="V115" s="345"/>
      <c r="W115" s="345"/>
      <c r="X115" s="362"/>
      <c r="Y115" s="347"/>
      <c r="Z115" s="345"/>
      <c r="AA115" s="363"/>
      <c r="AB115" s="347"/>
      <c r="AC115" s="307"/>
      <c r="AD115" s="343"/>
      <c r="AE115" s="322"/>
      <c r="AF115" s="369"/>
      <c r="AG115" s="375"/>
      <c r="AH115" s="330"/>
      <c r="AJ115" s="345"/>
      <c r="AK115" s="345"/>
      <c r="AL115" s="362"/>
      <c r="AM115" s="347"/>
      <c r="AN115" s="345"/>
      <c r="AO115" s="363"/>
      <c r="AP115" s="347"/>
      <c r="AQ115" s="321"/>
      <c r="AR115" s="343"/>
      <c r="AS115" s="309"/>
      <c r="AT115" s="371"/>
      <c r="AU115" s="372"/>
      <c r="AV115" s="320"/>
      <c r="AX115" s="345"/>
      <c r="AY115" s="345"/>
      <c r="AZ115" s="362"/>
      <c r="BA115" s="347"/>
      <c r="BB115" s="345"/>
      <c r="BC115" s="363"/>
      <c r="BD115" s="347"/>
      <c r="BE115" s="321"/>
      <c r="BF115" s="343"/>
      <c r="BG115" s="309"/>
      <c r="BH115" s="321"/>
      <c r="BI115" s="343"/>
      <c r="BJ115" s="309"/>
      <c r="BK115" s="443"/>
      <c r="BL115" s="446"/>
      <c r="BM115" s="442"/>
      <c r="BO115" s="345"/>
      <c r="BP115" s="345"/>
      <c r="BQ115" s="362"/>
      <c r="BR115" s="347"/>
      <c r="BS115" s="345"/>
      <c r="BT115" s="363"/>
      <c r="BU115" s="347"/>
      <c r="BV115" s="485"/>
      <c r="BW115" s="488"/>
      <c r="BX115" s="484"/>
      <c r="BY115" s="321"/>
      <c r="BZ115" s="343"/>
      <c r="CA115" s="309"/>
      <c r="CB115" s="485"/>
      <c r="CC115" s="488"/>
      <c r="CD115" s="484"/>
      <c r="CF115" s="345"/>
      <c r="CG115" s="447"/>
      <c r="CH115" s="818"/>
      <c r="CI115" s="816"/>
      <c r="CJ115" s="345"/>
      <c r="CK115" s="363"/>
      <c r="CL115" s="347"/>
      <c r="CM115" s="53"/>
      <c r="CN115" s="807"/>
      <c r="CO115" s="805"/>
      <c r="CP115" s="321"/>
      <c r="CQ115" s="343"/>
      <c r="CR115" s="309"/>
      <c r="CT115" s="345"/>
      <c r="CU115" s="345"/>
      <c r="CV115" s="362"/>
      <c r="CW115" s="347"/>
      <c r="CX115" s="345"/>
      <c r="CY115" s="363"/>
      <c r="CZ115" s="347"/>
      <c r="DA115" s="830"/>
      <c r="DB115" s="833"/>
      <c r="DC115" s="829"/>
      <c r="DD115" s="321"/>
      <c r="DE115" s="343"/>
      <c r="DF115" s="309"/>
      <c r="DG115" s="53"/>
      <c r="DH115" s="807"/>
      <c r="DI115" s="805"/>
      <c r="DK115" s="345"/>
      <c r="DL115" s="345"/>
      <c r="DM115" s="362"/>
      <c r="DN115" s="347"/>
      <c r="DO115" s="345"/>
      <c r="DP115" s="363"/>
      <c r="DQ115" s="347"/>
      <c r="DR115" s="566"/>
      <c r="DS115" s="569"/>
      <c r="DT115" s="565"/>
      <c r="DU115" s="321"/>
      <c r="DV115" s="343"/>
      <c r="DW115" s="309"/>
    </row>
    <row r="116" spans="1:127">
      <c r="A116" s="306"/>
      <c r="C116" s="307"/>
      <c r="D116" s="307"/>
      <c r="E116" s="308"/>
      <c r="F116" s="309"/>
      <c r="G116" s="360"/>
      <c r="H116" s="310"/>
      <c r="I116" s="349"/>
      <c r="J116" s="359"/>
      <c r="K116" s="307"/>
      <c r="L116" s="345"/>
      <c r="M116" s="346"/>
      <c r="N116" s="347"/>
      <c r="O116" s="307"/>
      <c r="P116" s="308"/>
      <c r="Q116" s="322"/>
      <c r="R116" s="361"/>
      <c r="S116" s="313"/>
      <c r="T116" s="314"/>
      <c r="V116" s="345"/>
      <c r="W116" s="345"/>
      <c r="X116" s="362"/>
      <c r="Y116" s="347"/>
      <c r="Z116" s="345"/>
      <c r="AA116" s="363"/>
      <c r="AB116" s="347"/>
      <c r="AC116" s="321"/>
      <c r="AD116" s="343"/>
      <c r="AE116" s="309"/>
      <c r="AF116" s="369"/>
      <c r="AG116" s="375"/>
      <c r="AH116" s="317"/>
      <c r="AJ116" s="345"/>
      <c r="AK116" s="345"/>
      <c r="AL116" s="362"/>
      <c r="AM116" s="347"/>
      <c r="AN116" s="345"/>
      <c r="AO116" s="363"/>
      <c r="AP116" s="347"/>
      <c r="AQ116" s="307"/>
      <c r="AR116" s="343"/>
      <c r="AS116" s="322"/>
      <c r="AT116" s="371"/>
      <c r="AU116" s="372"/>
      <c r="AV116" s="333"/>
      <c r="AX116" s="345"/>
      <c r="AY116" s="345"/>
      <c r="AZ116" s="362"/>
      <c r="BA116" s="347"/>
      <c r="BB116" s="345"/>
      <c r="BC116" s="363"/>
      <c r="BD116" s="347"/>
      <c r="BE116" s="307"/>
      <c r="BF116" s="343"/>
      <c r="BG116" s="322"/>
      <c r="BH116" s="307"/>
      <c r="BI116" s="343"/>
      <c r="BJ116" s="322"/>
      <c r="BK116" s="440"/>
      <c r="BL116" s="446"/>
      <c r="BM116" s="445"/>
      <c r="BO116" s="345"/>
      <c r="BP116" s="345"/>
      <c r="BQ116" s="362"/>
      <c r="BR116" s="347"/>
      <c r="BS116" s="345"/>
      <c r="BT116" s="363"/>
      <c r="BU116" s="347"/>
      <c r="BV116" s="482"/>
      <c r="BW116" s="488"/>
      <c r="BX116" s="487"/>
      <c r="BY116" s="307"/>
      <c r="BZ116" s="343"/>
      <c r="CA116" s="309"/>
      <c r="CB116" s="482"/>
      <c r="CC116" s="488"/>
      <c r="CD116" s="487"/>
      <c r="CF116" s="345"/>
      <c r="CG116" s="447"/>
      <c r="CH116" s="818"/>
      <c r="CI116" s="816"/>
      <c r="CJ116" s="345"/>
      <c r="CK116" s="363"/>
      <c r="CL116" s="347"/>
      <c r="CM116" s="92"/>
      <c r="CN116" s="807"/>
      <c r="CO116" s="806"/>
      <c r="CP116" s="307"/>
      <c r="CQ116" s="343"/>
      <c r="CR116" s="309"/>
      <c r="CT116" s="345"/>
      <c r="CU116" s="345"/>
      <c r="CV116" s="362"/>
      <c r="CW116" s="347"/>
      <c r="CX116" s="345"/>
      <c r="CY116" s="363"/>
      <c r="CZ116" s="347"/>
      <c r="DA116" s="827"/>
      <c r="DB116" s="833"/>
      <c r="DC116" s="832"/>
      <c r="DD116" s="307"/>
      <c r="DE116" s="343"/>
      <c r="DF116" s="309"/>
      <c r="DG116" s="92"/>
      <c r="DH116" s="807"/>
      <c r="DI116" s="806"/>
      <c r="DK116" s="345"/>
      <c r="DL116" s="345"/>
      <c r="DM116" s="362"/>
      <c r="DN116" s="347"/>
      <c r="DO116" s="345"/>
      <c r="DP116" s="363"/>
      <c r="DQ116" s="347"/>
      <c r="DR116" s="563"/>
      <c r="DS116" s="569"/>
      <c r="DT116" s="568"/>
      <c r="DU116" s="307"/>
      <c r="DV116" s="343"/>
      <c r="DW116" s="322"/>
    </row>
    <row r="117" spans="1:127">
      <c r="A117" s="306"/>
      <c r="C117" s="307"/>
      <c r="D117" s="307"/>
      <c r="E117" s="308"/>
      <c r="F117" s="309"/>
      <c r="G117" s="360"/>
      <c r="H117" s="310"/>
      <c r="I117" s="349"/>
      <c r="J117" s="359"/>
      <c r="K117" s="307"/>
      <c r="L117" s="345"/>
      <c r="M117" s="346"/>
      <c r="N117" s="347"/>
      <c r="O117" s="321"/>
      <c r="P117" s="308"/>
      <c r="Q117" s="309"/>
      <c r="R117" s="361"/>
      <c r="S117" s="313"/>
      <c r="T117" s="314"/>
      <c r="V117" s="345"/>
      <c r="W117" s="345"/>
      <c r="X117" s="362"/>
      <c r="Y117" s="347"/>
      <c r="Z117" s="345"/>
      <c r="AA117" s="363"/>
      <c r="AB117" s="347"/>
      <c r="AC117" s="307"/>
      <c r="AD117" s="343"/>
      <c r="AE117" s="322"/>
      <c r="AF117" s="369"/>
      <c r="AG117" s="375"/>
      <c r="AH117" s="330"/>
      <c r="AJ117" s="345"/>
      <c r="AK117" s="345"/>
      <c r="AL117" s="362"/>
      <c r="AM117" s="347"/>
      <c r="AN117" s="345"/>
      <c r="AO117" s="363"/>
      <c r="AP117" s="347"/>
      <c r="AQ117" s="307"/>
      <c r="AR117" s="343"/>
      <c r="AS117" s="309"/>
      <c r="AT117" s="371"/>
      <c r="AU117" s="372"/>
      <c r="AV117" s="358"/>
      <c r="AX117" s="345"/>
      <c r="AY117" s="345"/>
      <c r="AZ117" s="362"/>
      <c r="BA117" s="347"/>
      <c r="BB117" s="345"/>
      <c r="BC117" s="363"/>
      <c r="BD117" s="347"/>
      <c r="BE117" s="307"/>
      <c r="BF117" s="343"/>
      <c r="BG117" s="309"/>
      <c r="BH117" s="307"/>
      <c r="BI117" s="343"/>
      <c r="BJ117" s="309"/>
      <c r="BK117" s="440"/>
      <c r="BL117" s="446"/>
      <c r="BM117" s="442"/>
      <c r="BO117" s="345"/>
      <c r="BP117" s="345"/>
      <c r="BQ117" s="362"/>
      <c r="BR117" s="347"/>
      <c r="BS117" s="345"/>
      <c r="BT117" s="363"/>
      <c r="BU117" s="347"/>
      <c r="BV117" s="482"/>
      <c r="BW117" s="488"/>
      <c r="BX117" s="484"/>
      <c r="BY117" s="307"/>
      <c r="BZ117" s="343"/>
      <c r="CA117" s="309"/>
      <c r="CB117" s="482"/>
      <c r="CC117" s="488"/>
      <c r="CD117" s="484"/>
      <c r="CF117" s="345"/>
      <c r="CG117" s="447"/>
      <c r="CH117" s="818"/>
      <c r="CI117" s="816"/>
      <c r="CJ117" s="345"/>
      <c r="CK117" s="363"/>
      <c r="CL117" s="347"/>
      <c r="CM117" s="92"/>
      <c r="CN117" s="807"/>
      <c r="CO117" s="805"/>
      <c r="CP117" s="307"/>
      <c r="CQ117" s="343"/>
      <c r="CR117" s="309"/>
      <c r="CT117" s="345"/>
      <c r="CU117" s="345"/>
      <c r="CV117" s="362"/>
      <c r="CW117" s="347"/>
      <c r="CX117" s="345"/>
      <c r="CY117" s="363"/>
      <c r="CZ117" s="347"/>
      <c r="DA117" s="827"/>
      <c r="DB117" s="833"/>
      <c r="DC117" s="829"/>
      <c r="DD117" s="307"/>
      <c r="DE117" s="343"/>
      <c r="DF117" s="309"/>
      <c r="DG117" s="92"/>
      <c r="DH117" s="807"/>
      <c r="DI117" s="805"/>
      <c r="DK117" s="345"/>
      <c r="DL117" s="345"/>
      <c r="DM117" s="362"/>
      <c r="DN117" s="347"/>
      <c r="DO117" s="345"/>
      <c r="DP117" s="363"/>
      <c r="DQ117" s="347"/>
      <c r="DR117" s="563"/>
      <c r="DS117" s="569"/>
      <c r="DT117" s="565"/>
      <c r="DU117" s="307"/>
      <c r="DV117" s="343"/>
      <c r="DW117" s="309"/>
    </row>
    <row r="118" spans="1:127">
      <c r="A118" s="306"/>
      <c r="C118" s="307"/>
      <c r="D118" s="307"/>
      <c r="E118" s="308"/>
      <c r="F118" s="309"/>
      <c r="G118" s="360"/>
      <c r="H118" s="310"/>
      <c r="I118" s="349"/>
      <c r="J118" s="359"/>
      <c r="K118" s="307"/>
      <c r="L118" s="345"/>
      <c r="M118" s="346"/>
      <c r="N118" s="347"/>
      <c r="O118" s="307"/>
      <c r="P118" s="308"/>
      <c r="Q118" s="322"/>
      <c r="R118" s="361"/>
      <c r="S118" s="313"/>
      <c r="T118" s="327"/>
      <c r="V118" s="345"/>
      <c r="W118" s="345"/>
      <c r="X118" s="362"/>
      <c r="Y118" s="347"/>
      <c r="Z118" s="345"/>
      <c r="AA118" s="363"/>
      <c r="AB118" s="347"/>
      <c r="AC118" s="307"/>
      <c r="AD118" s="343"/>
      <c r="AE118" s="309"/>
      <c r="AF118" s="369"/>
      <c r="AG118" s="375"/>
      <c r="AH118" s="356"/>
      <c r="AJ118" s="345"/>
      <c r="AK118" s="345"/>
      <c r="AL118" s="362"/>
      <c r="AM118" s="347"/>
      <c r="AN118" s="345"/>
      <c r="AO118" s="363"/>
      <c r="AP118" s="347"/>
      <c r="AQ118" s="307"/>
      <c r="AR118" s="343"/>
      <c r="AS118" s="322"/>
      <c r="AT118" s="371"/>
      <c r="AU118" s="372"/>
      <c r="AV118" s="320"/>
      <c r="AX118" s="345"/>
      <c r="AY118" s="345"/>
      <c r="AZ118" s="362"/>
      <c r="BA118" s="347"/>
      <c r="BB118" s="345"/>
      <c r="BC118" s="363"/>
      <c r="BD118" s="347"/>
      <c r="BE118" s="307"/>
      <c r="BF118" s="343"/>
      <c r="BG118" s="322"/>
      <c r="BH118" s="307"/>
      <c r="BI118" s="343"/>
      <c r="BJ118" s="322"/>
      <c r="BK118" s="440"/>
      <c r="BL118" s="446"/>
      <c r="BM118" s="445"/>
      <c r="BO118" s="345"/>
      <c r="BP118" s="345"/>
      <c r="BQ118" s="362"/>
      <c r="BR118" s="347"/>
      <c r="BS118" s="345"/>
      <c r="BT118" s="363"/>
      <c r="BU118" s="347"/>
      <c r="BV118" s="482"/>
      <c r="BW118" s="488"/>
      <c r="BX118" s="487"/>
      <c r="BY118" s="307"/>
      <c r="BZ118" s="343"/>
      <c r="CA118" s="309"/>
      <c r="CB118" s="482"/>
      <c r="CC118" s="488"/>
      <c r="CD118" s="487"/>
      <c r="CF118" s="345"/>
      <c r="CG118" s="447"/>
      <c r="CH118" s="818"/>
      <c r="CI118" s="816"/>
      <c r="CJ118" s="345"/>
      <c r="CK118" s="363"/>
      <c r="CL118" s="347"/>
      <c r="CM118" s="92"/>
      <c r="CN118" s="807"/>
      <c r="CO118" s="806"/>
      <c r="CP118" s="307"/>
      <c r="CQ118" s="343"/>
      <c r="CR118" s="309"/>
      <c r="CT118" s="345"/>
      <c r="CU118" s="345"/>
      <c r="CV118" s="362"/>
      <c r="CW118" s="347"/>
      <c r="CX118" s="345"/>
      <c r="CY118" s="363"/>
      <c r="CZ118" s="347"/>
      <c r="DA118" s="827"/>
      <c r="DB118" s="833"/>
      <c r="DC118" s="832"/>
      <c r="DD118" s="307"/>
      <c r="DE118" s="343"/>
      <c r="DF118" s="309"/>
      <c r="DG118" s="92"/>
      <c r="DH118" s="807"/>
      <c r="DI118" s="806"/>
      <c r="DK118" s="345"/>
      <c r="DL118" s="345"/>
      <c r="DM118" s="362"/>
      <c r="DN118" s="347"/>
      <c r="DO118" s="345"/>
      <c r="DP118" s="363"/>
      <c r="DQ118" s="347"/>
      <c r="DR118" s="563"/>
      <c r="DS118" s="569"/>
      <c r="DT118" s="568"/>
      <c r="DU118" s="307"/>
      <c r="DV118" s="343"/>
      <c r="DW118" s="322"/>
    </row>
    <row r="119" spans="1:127">
      <c r="A119" s="306"/>
      <c r="C119" s="307"/>
      <c r="D119" s="307"/>
      <c r="E119" s="308"/>
      <c r="F119" s="309"/>
      <c r="G119" s="360"/>
      <c r="H119" s="310"/>
      <c r="I119" s="349"/>
      <c r="J119" s="359"/>
      <c r="K119" s="307"/>
      <c r="L119" s="345"/>
      <c r="M119" s="346"/>
      <c r="N119" s="347"/>
      <c r="O119" s="307"/>
      <c r="P119" s="308"/>
      <c r="Q119" s="309"/>
      <c r="R119" s="361"/>
      <c r="S119" s="313"/>
      <c r="T119" s="354"/>
      <c r="V119" s="345"/>
      <c r="W119" s="345"/>
      <c r="X119" s="362"/>
      <c r="Y119" s="347"/>
      <c r="Z119" s="345"/>
      <c r="AA119" s="363"/>
      <c r="AB119" s="347"/>
      <c r="AC119" s="321"/>
      <c r="AD119" s="343"/>
      <c r="AE119" s="309"/>
      <c r="AF119" s="369"/>
      <c r="AG119" s="375"/>
      <c r="AH119" s="317"/>
      <c r="AJ119" s="345"/>
      <c r="AK119" s="345"/>
      <c r="AL119" s="362"/>
      <c r="AM119" s="347"/>
      <c r="AN119" s="345"/>
      <c r="AO119" s="363"/>
      <c r="AP119" s="347"/>
      <c r="AQ119" s="321"/>
      <c r="AR119" s="343"/>
      <c r="AS119" s="309"/>
      <c r="AT119" s="371"/>
      <c r="AU119" s="372"/>
      <c r="AV119" s="320"/>
      <c r="AX119" s="345"/>
      <c r="AY119" s="345"/>
      <c r="AZ119" s="362"/>
      <c r="BA119" s="347"/>
      <c r="BB119" s="345"/>
      <c r="BC119" s="363"/>
      <c r="BD119" s="347"/>
      <c r="BE119" s="321"/>
      <c r="BF119" s="343"/>
      <c r="BG119" s="309"/>
      <c r="BH119" s="321"/>
      <c r="BI119" s="343"/>
      <c r="BJ119" s="309"/>
      <c r="BK119" s="443"/>
      <c r="BL119" s="446"/>
      <c r="BM119" s="442"/>
      <c r="BO119" s="345"/>
      <c r="BP119" s="345"/>
      <c r="BQ119" s="362"/>
      <c r="BR119" s="347"/>
      <c r="BS119" s="345"/>
      <c r="BT119" s="363"/>
      <c r="BU119" s="347"/>
      <c r="BV119" s="485"/>
      <c r="BW119" s="488"/>
      <c r="BX119" s="484"/>
      <c r="BY119" s="321"/>
      <c r="BZ119" s="343"/>
      <c r="CA119" s="309"/>
      <c r="CB119" s="485"/>
      <c r="CC119" s="488"/>
      <c r="CD119" s="484"/>
      <c r="CF119" s="345"/>
      <c r="CG119" s="447"/>
      <c r="CH119" s="818"/>
      <c r="CI119" s="816"/>
      <c r="CJ119" s="345"/>
      <c r="CK119" s="363"/>
      <c r="CL119" s="347"/>
      <c r="CM119" s="53"/>
      <c r="CN119" s="807"/>
      <c r="CO119" s="805"/>
      <c r="CP119" s="321"/>
      <c r="CQ119" s="343"/>
      <c r="CR119" s="309"/>
      <c r="CT119" s="345"/>
      <c r="CU119" s="345"/>
      <c r="CV119" s="362"/>
      <c r="CW119" s="347"/>
      <c r="CX119" s="345"/>
      <c r="CY119" s="363"/>
      <c r="CZ119" s="347"/>
      <c r="DA119" s="830"/>
      <c r="DB119" s="833"/>
      <c r="DC119" s="829"/>
      <c r="DD119" s="321"/>
      <c r="DE119" s="343"/>
      <c r="DF119" s="309"/>
      <c r="DG119" s="53"/>
      <c r="DH119" s="807"/>
      <c r="DI119" s="805"/>
      <c r="DK119" s="345"/>
      <c r="DL119" s="345"/>
      <c r="DM119" s="362"/>
      <c r="DN119" s="347"/>
      <c r="DO119" s="345"/>
      <c r="DP119" s="363"/>
      <c r="DQ119" s="347"/>
      <c r="DR119" s="566"/>
      <c r="DS119" s="569"/>
      <c r="DT119" s="565"/>
      <c r="DU119" s="321"/>
      <c r="DV119" s="343"/>
      <c r="DW119" s="309"/>
    </row>
    <row r="120" spans="1:127">
      <c r="A120" s="306"/>
      <c r="C120" s="307"/>
      <c r="D120" s="307"/>
      <c r="E120" s="308"/>
      <c r="F120" s="309"/>
      <c r="G120" s="360"/>
      <c r="H120" s="310"/>
      <c r="I120" s="349"/>
      <c r="K120" s="307"/>
      <c r="L120" s="345"/>
      <c r="M120" s="346"/>
      <c r="N120" s="347"/>
      <c r="O120" s="307"/>
      <c r="P120" s="308"/>
      <c r="Q120" s="368"/>
      <c r="R120" s="361"/>
      <c r="S120" s="313"/>
      <c r="T120" s="314"/>
      <c r="V120" s="345"/>
      <c r="W120" s="345"/>
      <c r="X120" s="362"/>
      <c r="Y120" s="347"/>
      <c r="Z120" s="345"/>
      <c r="AA120" s="363"/>
      <c r="AB120" s="347"/>
      <c r="AC120" s="307"/>
      <c r="AD120" s="343"/>
      <c r="AE120" s="322"/>
      <c r="AF120" s="369"/>
      <c r="AG120" s="375"/>
      <c r="AH120" s="330"/>
      <c r="AJ120" s="345"/>
      <c r="AK120" s="345"/>
      <c r="AL120" s="362"/>
      <c r="AM120" s="347"/>
      <c r="AN120" s="345"/>
      <c r="AO120" s="363"/>
      <c r="AP120" s="347"/>
      <c r="AQ120" s="307"/>
      <c r="AR120" s="343"/>
      <c r="AS120" s="322"/>
      <c r="AT120" s="371"/>
      <c r="AU120" s="372"/>
      <c r="AV120" s="333"/>
      <c r="AX120" s="345"/>
      <c r="AY120" s="345"/>
      <c r="AZ120" s="362"/>
      <c r="BA120" s="347"/>
      <c r="BB120" s="345"/>
      <c r="BC120" s="363"/>
      <c r="BD120" s="347"/>
      <c r="BE120" s="307"/>
      <c r="BF120" s="343"/>
      <c r="BG120" s="322"/>
      <c r="BH120" s="307"/>
      <c r="BI120" s="343"/>
      <c r="BJ120" s="322"/>
      <c r="BK120" s="440"/>
      <c r="BL120" s="446"/>
      <c r="BM120" s="445"/>
      <c r="BO120" s="345"/>
      <c r="BP120" s="345"/>
      <c r="BQ120" s="362"/>
      <c r="BR120" s="347"/>
      <c r="BS120" s="345"/>
      <c r="BT120" s="363"/>
      <c r="BU120" s="347"/>
      <c r="BV120" s="482"/>
      <c r="BW120" s="488"/>
      <c r="BX120" s="487"/>
      <c r="BY120" s="307"/>
      <c r="BZ120" s="343"/>
      <c r="CA120" s="309"/>
      <c r="CB120" s="482"/>
      <c r="CC120" s="488"/>
      <c r="CD120" s="487"/>
      <c r="CF120" s="345"/>
      <c r="CG120" s="447"/>
      <c r="CH120" s="818"/>
      <c r="CI120" s="816"/>
      <c r="CJ120" s="345"/>
      <c r="CK120" s="363"/>
      <c r="CL120" s="347"/>
      <c r="CM120" s="92"/>
      <c r="CN120" s="807"/>
      <c r="CO120" s="806"/>
      <c r="CP120" s="307"/>
      <c r="CQ120" s="343"/>
      <c r="CR120" s="309"/>
      <c r="CT120" s="345"/>
      <c r="CU120" s="345"/>
      <c r="CV120" s="362"/>
      <c r="CW120" s="347"/>
      <c r="CX120" s="345"/>
      <c r="CY120" s="363"/>
      <c r="CZ120" s="347"/>
      <c r="DA120" s="827"/>
      <c r="DB120" s="833"/>
      <c r="DC120" s="832"/>
      <c r="DD120" s="307"/>
      <c r="DE120" s="343"/>
      <c r="DF120" s="309"/>
      <c r="DG120" s="92"/>
      <c r="DH120" s="807"/>
      <c r="DI120" s="806"/>
      <c r="DK120" s="345"/>
      <c r="DL120" s="345"/>
      <c r="DM120" s="362"/>
      <c r="DN120" s="347"/>
      <c r="DO120" s="345"/>
      <c r="DP120" s="363"/>
      <c r="DQ120" s="347"/>
      <c r="DR120" s="563"/>
      <c r="DS120" s="569"/>
      <c r="DT120" s="568"/>
      <c r="DU120" s="307"/>
      <c r="DV120" s="343"/>
      <c r="DW120" s="322"/>
    </row>
    <row r="121" spans="1:127">
      <c r="A121" s="306"/>
      <c r="C121" s="390"/>
      <c r="D121" s="307"/>
      <c r="E121" s="308"/>
      <c r="F121" s="309"/>
      <c r="G121" s="360"/>
      <c r="H121" s="310"/>
      <c r="I121" s="349"/>
      <c r="K121" s="390"/>
      <c r="L121" s="345"/>
      <c r="M121" s="346"/>
      <c r="N121" s="347"/>
      <c r="O121" s="307"/>
      <c r="P121" s="308"/>
      <c r="Q121" s="368"/>
      <c r="R121" s="361"/>
      <c r="S121" s="313"/>
      <c r="T121" s="314"/>
      <c r="V121" s="393"/>
      <c r="W121" s="345"/>
      <c r="X121" s="362"/>
      <c r="Y121" s="347"/>
      <c r="Z121" s="345"/>
      <c r="AA121" s="363"/>
      <c r="AB121" s="347"/>
      <c r="AC121" s="307"/>
      <c r="AD121" s="343"/>
      <c r="AE121" s="322"/>
      <c r="AF121" s="369"/>
      <c r="AG121" s="375"/>
      <c r="AH121" s="330"/>
      <c r="AJ121" s="345"/>
      <c r="AK121" s="345"/>
      <c r="AL121" s="362"/>
      <c r="AM121" s="347"/>
      <c r="AN121" s="345"/>
      <c r="AO121" s="363"/>
      <c r="AP121" s="322"/>
      <c r="AQ121" s="307"/>
      <c r="AR121" s="343"/>
      <c r="AS121" s="322"/>
      <c r="AT121" s="371"/>
      <c r="AU121" s="372"/>
      <c r="AV121" s="333"/>
      <c r="AX121" s="345"/>
      <c r="AY121" s="345"/>
      <c r="AZ121" s="362"/>
      <c r="BA121" s="347"/>
      <c r="BB121" s="345"/>
      <c r="BC121" s="363"/>
      <c r="BD121" s="322"/>
      <c r="BE121" s="307"/>
      <c r="BF121" s="343"/>
      <c r="BG121" s="322"/>
      <c r="BH121" s="307"/>
      <c r="BI121" s="343"/>
      <c r="BJ121" s="322"/>
      <c r="BK121" s="440"/>
      <c r="BL121" s="446"/>
      <c r="BM121" s="445"/>
      <c r="BO121" s="345"/>
      <c r="BP121" s="345"/>
      <c r="BQ121" s="362"/>
      <c r="BR121" s="347"/>
      <c r="BS121" s="345"/>
      <c r="BT121" s="363"/>
      <c r="BU121" s="322"/>
      <c r="BV121" s="482"/>
      <c r="BW121" s="488"/>
      <c r="BX121" s="487"/>
      <c r="BY121" s="307"/>
      <c r="BZ121" s="343"/>
      <c r="CA121" s="309"/>
      <c r="CB121" s="482"/>
      <c r="CC121" s="488"/>
      <c r="CD121" s="487"/>
      <c r="CF121" s="345"/>
      <c r="CG121" s="447"/>
      <c r="CH121" s="818"/>
      <c r="CI121" s="816"/>
      <c r="CJ121" s="345"/>
      <c r="CK121" s="363"/>
      <c r="CL121" s="322"/>
      <c r="CM121" s="92"/>
      <c r="CN121" s="807"/>
      <c r="CO121" s="806"/>
      <c r="CP121" s="307"/>
      <c r="CQ121" s="343"/>
      <c r="CR121" s="309"/>
      <c r="CT121" s="345"/>
      <c r="CU121" s="345"/>
      <c r="CV121" s="362"/>
      <c r="CW121" s="347"/>
      <c r="CX121" s="345"/>
      <c r="CY121" s="363"/>
      <c r="CZ121" s="322"/>
      <c r="DA121" s="827"/>
      <c r="DB121" s="833"/>
      <c r="DC121" s="832"/>
      <c r="DD121" s="307"/>
      <c r="DE121" s="343"/>
      <c r="DF121" s="309"/>
      <c r="DG121" s="92"/>
      <c r="DH121" s="807"/>
      <c r="DI121" s="806"/>
      <c r="DK121" s="345"/>
      <c r="DL121" s="345"/>
      <c r="DM121" s="362"/>
      <c r="DN121" s="347"/>
      <c r="DO121" s="345"/>
      <c r="DP121" s="363"/>
      <c r="DQ121" s="322"/>
      <c r="DR121" s="563"/>
      <c r="DS121" s="569"/>
      <c r="DT121" s="568"/>
      <c r="DU121" s="307"/>
      <c r="DV121" s="343"/>
      <c r="DW121" s="322"/>
    </row>
    <row r="122" spans="1:127">
      <c r="A122" s="306"/>
      <c r="C122" s="307"/>
      <c r="D122" s="307"/>
      <c r="E122" s="308"/>
      <c r="F122" s="309"/>
      <c r="G122" s="360"/>
      <c r="H122" s="310"/>
      <c r="I122" s="349"/>
      <c r="K122" s="390"/>
      <c r="L122" s="393"/>
      <c r="M122" s="346"/>
      <c r="N122" s="347"/>
      <c r="O122" s="394"/>
      <c r="P122" s="308"/>
      <c r="Q122" s="368"/>
      <c r="R122" s="395"/>
      <c r="S122" s="313"/>
      <c r="T122" s="314"/>
      <c r="V122" s="393"/>
      <c r="W122" s="393"/>
      <c r="X122" s="362"/>
      <c r="Y122" s="347"/>
      <c r="Z122" s="393"/>
      <c r="AA122" s="363"/>
      <c r="AB122" s="347"/>
      <c r="AC122" s="394"/>
      <c r="AD122" s="343"/>
      <c r="AE122" s="309"/>
      <c r="AF122" s="369"/>
      <c r="AG122" s="375"/>
      <c r="AH122" s="317"/>
      <c r="AJ122" s="345"/>
      <c r="AK122" s="345"/>
      <c r="AL122" s="362"/>
      <c r="AM122" s="347"/>
      <c r="AN122" s="345"/>
      <c r="AO122" s="363"/>
      <c r="AP122" s="322"/>
      <c r="AQ122" s="307"/>
      <c r="AR122" s="343"/>
      <c r="AS122" s="322"/>
      <c r="AT122" s="371"/>
      <c r="AU122" s="372"/>
      <c r="AV122" s="333"/>
      <c r="AX122" s="345"/>
      <c r="AY122" s="345"/>
      <c r="AZ122" s="362"/>
      <c r="BA122" s="347"/>
      <c r="BB122" s="345"/>
      <c r="BC122" s="363"/>
      <c r="BD122" s="322"/>
      <c r="BE122" s="307"/>
      <c r="BF122" s="343"/>
      <c r="BG122" s="322"/>
      <c r="BH122" s="307"/>
      <c r="BI122" s="343"/>
      <c r="BJ122" s="322"/>
      <c r="BK122" s="440"/>
      <c r="BL122" s="446"/>
      <c r="BM122" s="445"/>
      <c r="BO122" s="345"/>
      <c r="BP122" s="345"/>
      <c r="BQ122" s="362"/>
      <c r="BR122" s="347"/>
      <c r="BS122" s="345"/>
      <c r="BT122" s="363"/>
      <c r="BU122" s="322"/>
      <c r="BV122" s="482"/>
      <c r="BW122" s="488"/>
      <c r="BX122" s="487"/>
      <c r="BY122" s="307"/>
      <c r="BZ122" s="343"/>
      <c r="CA122" s="309"/>
      <c r="CB122" s="482"/>
      <c r="CC122" s="488"/>
      <c r="CD122" s="487"/>
      <c r="CF122" s="345"/>
      <c r="CG122" s="447"/>
      <c r="CH122" s="818"/>
      <c r="CI122" s="816"/>
      <c r="CJ122" s="345"/>
      <c r="CK122" s="363"/>
      <c r="CL122" s="322"/>
      <c r="CM122" s="92"/>
      <c r="CN122" s="807"/>
      <c r="CO122" s="806"/>
      <c r="CP122" s="307"/>
      <c r="CQ122" s="343"/>
      <c r="CR122" s="309"/>
      <c r="CT122" s="345"/>
      <c r="CU122" s="345"/>
      <c r="CV122" s="362"/>
      <c r="CW122" s="347"/>
      <c r="CX122" s="345"/>
      <c r="CY122" s="363"/>
      <c r="CZ122" s="322"/>
      <c r="DA122" s="827"/>
      <c r="DB122" s="833"/>
      <c r="DC122" s="832"/>
      <c r="DD122" s="307"/>
      <c r="DE122" s="343"/>
      <c r="DF122" s="309"/>
      <c r="DG122" s="92"/>
      <c r="DH122" s="807"/>
      <c r="DI122" s="806"/>
      <c r="DK122" s="345"/>
      <c r="DL122" s="345"/>
      <c r="DM122" s="362"/>
      <c r="DN122" s="347"/>
      <c r="DO122" s="345"/>
      <c r="DP122" s="363"/>
      <c r="DQ122" s="322"/>
      <c r="DR122" s="563"/>
      <c r="DS122" s="569"/>
      <c r="DT122" s="568"/>
      <c r="DU122" s="307"/>
      <c r="DV122" s="343"/>
      <c r="DW122" s="322"/>
    </row>
    <row r="123" spans="1:127">
      <c r="A123" s="306"/>
      <c r="C123" s="307"/>
      <c r="D123" s="307"/>
      <c r="E123" s="308"/>
      <c r="F123" s="309"/>
      <c r="G123" s="360"/>
      <c r="H123" s="310"/>
      <c r="I123" s="349"/>
      <c r="K123" s="390"/>
      <c r="L123" s="390"/>
      <c r="M123" s="308"/>
      <c r="N123" s="309"/>
      <c r="O123" s="400"/>
      <c r="P123" s="308"/>
      <c r="Q123" s="368"/>
      <c r="R123" s="401"/>
      <c r="S123" s="313"/>
      <c r="T123" s="314"/>
      <c r="U123" s="402"/>
      <c r="V123" s="390"/>
      <c r="W123" s="390"/>
      <c r="X123" s="403"/>
      <c r="Y123" s="309"/>
      <c r="Z123" s="390"/>
      <c r="AA123" s="343"/>
      <c r="AB123" s="309"/>
      <c r="AC123" s="400"/>
      <c r="AD123" s="343"/>
      <c r="AE123" s="309"/>
      <c r="AF123" s="315"/>
      <c r="AG123" s="370"/>
      <c r="AH123" s="317"/>
      <c r="AI123" s="402"/>
      <c r="AJ123" s="307"/>
      <c r="AK123" s="307"/>
      <c r="AL123" s="403"/>
      <c r="AM123" s="309"/>
      <c r="AN123" s="307"/>
      <c r="AO123" s="343"/>
      <c r="AP123" s="368"/>
      <c r="AQ123" s="307"/>
      <c r="AR123" s="343"/>
      <c r="AS123" s="368"/>
      <c r="AT123" s="318"/>
      <c r="AU123" s="372"/>
      <c r="AV123" s="404"/>
      <c r="AX123" s="307"/>
      <c r="AY123" s="307"/>
      <c r="AZ123" s="403"/>
      <c r="BA123" s="309"/>
      <c r="BB123" s="307"/>
      <c r="BC123" s="343"/>
      <c r="BD123" s="368"/>
      <c r="BE123" s="307"/>
      <c r="BF123" s="343"/>
      <c r="BG123" s="368"/>
      <c r="BH123" s="307"/>
      <c r="BI123" s="343"/>
      <c r="BJ123" s="368"/>
      <c r="BK123" s="440"/>
      <c r="BL123" s="446"/>
      <c r="BM123" s="451"/>
      <c r="BO123" s="307"/>
      <c r="BP123" s="307"/>
      <c r="BQ123" s="403"/>
      <c r="BR123" s="309"/>
      <c r="BS123" s="307"/>
      <c r="BT123" s="343"/>
      <c r="BU123" s="368"/>
      <c r="BV123" s="482"/>
      <c r="BW123" s="488"/>
      <c r="BX123" s="494"/>
      <c r="BY123" s="307"/>
      <c r="BZ123" s="343"/>
      <c r="CA123" s="309"/>
      <c r="CB123" s="482"/>
      <c r="CC123" s="488"/>
      <c r="CD123" s="494"/>
      <c r="CF123" s="307"/>
      <c r="CG123" s="440"/>
      <c r="CH123" s="819"/>
      <c r="CI123" s="442"/>
      <c r="CJ123" s="307"/>
      <c r="CK123" s="343"/>
      <c r="CL123" s="368"/>
      <c r="CM123" s="92"/>
      <c r="CN123" s="807"/>
      <c r="CO123" s="813"/>
      <c r="CP123" s="307"/>
      <c r="CQ123" s="343"/>
      <c r="CR123" s="309"/>
      <c r="CT123" s="307"/>
      <c r="CU123" s="307"/>
      <c r="CV123" s="403"/>
      <c r="CW123" s="309"/>
      <c r="CX123" s="307"/>
      <c r="CY123" s="343"/>
      <c r="CZ123" s="368"/>
      <c r="DA123" s="827"/>
      <c r="DB123" s="833"/>
      <c r="DC123" s="839"/>
      <c r="DD123" s="307"/>
      <c r="DE123" s="343"/>
      <c r="DF123" s="309"/>
      <c r="DG123" s="92"/>
      <c r="DH123" s="807"/>
      <c r="DI123" s="813"/>
      <c r="DK123" s="307"/>
      <c r="DL123" s="307"/>
      <c r="DM123" s="403"/>
      <c r="DN123" s="309"/>
      <c r="DO123" s="307"/>
      <c r="DP123" s="343"/>
      <c r="DQ123" s="368"/>
      <c r="DR123" s="563"/>
      <c r="DS123" s="569"/>
      <c r="DT123" s="575"/>
      <c r="DU123" s="307"/>
      <c r="DV123" s="343"/>
      <c r="DW123" s="368"/>
    </row>
    <row r="124" spans="1:127">
      <c r="A124" s="352"/>
      <c r="C124" s="307"/>
      <c r="D124" s="307"/>
      <c r="E124" s="308"/>
      <c r="F124" s="322"/>
      <c r="G124" s="360"/>
      <c r="H124" s="310"/>
      <c r="I124" s="349"/>
      <c r="J124" s="359"/>
      <c r="K124" s="307"/>
      <c r="L124" s="345"/>
      <c r="M124" s="346"/>
      <c r="N124" s="347"/>
      <c r="O124" s="307"/>
      <c r="P124" s="308"/>
      <c r="Q124" s="322"/>
      <c r="R124" s="361"/>
      <c r="S124" s="313"/>
      <c r="T124" s="314"/>
      <c r="V124" s="345"/>
      <c r="W124" s="345"/>
      <c r="X124" s="362"/>
      <c r="Y124" s="347"/>
      <c r="Z124" s="345"/>
      <c r="AA124" s="363"/>
      <c r="AB124" s="347"/>
      <c r="AC124" s="307"/>
      <c r="AD124" s="343"/>
      <c r="AE124" s="322"/>
      <c r="AF124" s="369"/>
      <c r="AG124" s="375"/>
      <c r="AH124" s="330"/>
      <c r="AJ124" s="345"/>
      <c r="AK124" s="345"/>
      <c r="AL124" s="362"/>
      <c r="AM124" s="347"/>
      <c r="AN124" s="345"/>
      <c r="AO124" s="363"/>
      <c r="AP124" s="347"/>
      <c r="AQ124" s="321"/>
      <c r="AR124" s="343"/>
      <c r="AS124" s="309"/>
      <c r="AT124" s="371"/>
      <c r="AU124" s="372"/>
      <c r="AV124" s="320"/>
      <c r="AX124" s="345"/>
      <c r="AY124" s="345"/>
      <c r="AZ124" s="362"/>
      <c r="BA124" s="347"/>
      <c r="BB124" s="345"/>
      <c r="BC124" s="363"/>
      <c r="BD124" s="347"/>
      <c r="BE124" s="321"/>
      <c r="BF124" s="343"/>
      <c r="BG124" s="309"/>
      <c r="BH124" s="321"/>
      <c r="BI124" s="343"/>
      <c r="BJ124" s="309"/>
      <c r="BK124" s="443"/>
      <c r="BL124" s="446"/>
      <c r="BM124" s="442"/>
      <c r="BO124" s="345"/>
      <c r="BP124" s="345"/>
      <c r="BQ124" s="362"/>
      <c r="BR124" s="347"/>
      <c r="BS124" s="345"/>
      <c r="BT124" s="363"/>
      <c r="BU124" s="347"/>
      <c r="BV124" s="485"/>
      <c r="BW124" s="488"/>
      <c r="BX124" s="484"/>
      <c r="BY124" s="321"/>
      <c r="BZ124" s="343"/>
      <c r="CA124" s="309"/>
      <c r="CB124" s="485"/>
      <c r="CC124" s="488"/>
      <c r="CD124" s="484"/>
      <c r="CF124" s="345"/>
      <c r="CG124" s="447"/>
      <c r="CH124" s="818"/>
      <c r="CI124" s="816"/>
      <c r="CJ124" s="345"/>
      <c r="CK124" s="363"/>
      <c r="CL124" s="347"/>
      <c r="CM124" s="53"/>
      <c r="CN124" s="807"/>
      <c r="CO124" s="805"/>
      <c r="CP124" s="321"/>
      <c r="CQ124" s="343"/>
      <c r="CR124" s="309"/>
      <c r="CT124" s="345"/>
      <c r="CU124" s="345"/>
      <c r="CV124" s="362"/>
      <c r="CW124" s="347"/>
      <c r="CX124" s="345"/>
      <c r="CY124" s="363"/>
      <c r="CZ124" s="347"/>
      <c r="DA124" s="830"/>
      <c r="DB124" s="833"/>
      <c r="DC124" s="829"/>
      <c r="DD124" s="321"/>
      <c r="DE124" s="343"/>
      <c r="DF124" s="309"/>
      <c r="DG124" s="53"/>
      <c r="DH124" s="807"/>
      <c r="DI124" s="805"/>
      <c r="DK124" s="345"/>
      <c r="DL124" s="345"/>
      <c r="DM124" s="362"/>
      <c r="DN124" s="347"/>
      <c r="DO124" s="345"/>
      <c r="DP124" s="363"/>
      <c r="DQ124" s="347"/>
      <c r="DR124" s="566"/>
      <c r="DS124" s="569"/>
      <c r="DT124" s="565"/>
      <c r="DU124" s="321"/>
      <c r="DV124" s="343"/>
      <c r="DW124" s="309"/>
    </row>
    <row r="125" spans="1:127">
      <c r="A125" s="306"/>
      <c r="C125" s="307"/>
      <c r="D125" s="307"/>
      <c r="E125" s="308"/>
      <c r="F125" s="322"/>
      <c r="G125" s="351"/>
      <c r="H125" s="310"/>
      <c r="I125" s="349"/>
      <c r="J125" s="359"/>
      <c r="K125" s="307"/>
      <c r="L125" s="345"/>
      <c r="M125" s="346"/>
      <c r="N125" s="347"/>
      <c r="O125" s="321"/>
      <c r="P125" s="308"/>
      <c r="Q125" s="309"/>
      <c r="R125" s="361"/>
      <c r="S125" s="313"/>
      <c r="T125" s="314"/>
      <c r="V125" s="345"/>
      <c r="W125" s="345"/>
      <c r="X125" s="362"/>
      <c r="Y125" s="347"/>
      <c r="Z125" s="345"/>
      <c r="AA125" s="363"/>
      <c r="AB125" s="347"/>
      <c r="AC125" s="307"/>
      <c r="AD125" s="343"/>
      <c r="AE125" s="309"/>
      <c r="AF125" s="369"/>
      <c r="AG125" s="370"/>
      <c r="AH125" s="356"/>
      <c r="AJ125" s="345"/>
      <c r="AK125" s="345"/>
      <c r="AL125" s="362"/>
      <c r="AM125" s="347"/>
      <c r="AN125" s="345"/>
      <c r="AO125" s="363"/>
      <c r="AP125" s="347"/>
      <c r="AQ125" s="307"/>
      <c r="AR125" s="343"/>
      <c r="AS125" s="322"/>
      <c r="AT125" s="371"/>
      <c r="AU125" s="372"/>
      <c r="AV125" s="333"/>
      <c r="AX125" s="345"/>
      <c r="AY125" s="345"/>
      <c r="AZ125" s="362"/>
      <c r="BA125" s="347"/>
      <c r="BB125" s="345"/>
      <c r="BC125" s="363"/>
      <c r="BD125" s="347"/>
      <c r="BE125" s="307"/>
      <c r="BF125" s="343"/>
      <c r="BG125" s="322"/>
      <c r="BH125" s="307"/>
      <c r="BI125" s="343"/>
      <c r="BJ125" s="322"/>
      <c r="BK125" s="440"/>
      <c r="BL125" s="446"/>
      <c r="BM125" s="445"/>
      <c r="BO125" s="345"/>
      <c r="BP125" s="345"/>
      <c r="BQ125" s="362"/>
      <c r="BR125" s="347"/>
      <c r="BS125" s="345"/>
      <c r="BT125" s="363"/>
      <c r="BU125" s="347"/>
      <c r="BV125" s="482"/>
      <c r="BW125" s="488"/>
      <c r="BX125" s="487"/>
      <c r="BY125" s="307"/>
      <c r="BZ125" s="343"/>
      <c r="CA125" s="309"/>
      <c r="CB125" s="482"/>
      <c r="CC125" s="488"/>
      <c r="CD125" s="487"/>
      <c r="CF125" s="345"/>
      <c r="CG125" s="447"/>
      <c r="CH125" s="818"/>
      <c r="CI125" s="816"/>
      <c r="CJ125" s="345"/>
      <c r="CK125" s="363"/>
      <c r="CL125" s="347"/>
      <c r="CM125" s="92"/>
      <c r="CN125" s="807"/>
      <c r="CO125" s="806"/>
      <c r="CP125" s="307"/>
      <c r="CQ125" s="343"/>
      <c r="CR125" s="309"/>
      <c r="CT125" s="345"/>
      <c r="CU125" s="345"/>
      <c r="CV125" s="362"/>
      <c r="CW125" s="347"/>
      <c r="CX125" s="345"/>
      <c r="CY125" s="363"/>
      <c r="CZ125" s="347"/>
      <c r="DA125" s="827"/>
      <c r="DB125" s="833"/>
      <c r="DC125" s="832"/>
      <c r="DD125" s="307"/>
      <c r="DE125" s="343"/>
      <c r="DF125" s="309"/>
      <c r="DG125" s="92"/>
      <c r="DH125" s="807"/>
      <c r="DI125" s="806"/>
      <c r="DK125" s="345"/>
      <c r="DL125" s="345"/>
      <c r="DM125" s="362"/>
      <c r="DN125" s="347"/>
      <c r="DO125" s="345"/>
      <c r="DP125" s="363"/>
      <c r="DQ125" s="347"/>
      <c r="DR125" s="563"/>
      <c r="DS125" s="569"/>
      <c r="DT125" s="568"/>
      <c r="DU125" s="307"/>
      <c r="DV125" s="343"/>
      <c r="DW125" s="322"/>
    </row>
    <row r="126" spans="1:127">
      <c r="A126" s="306"/>
      <c r="C126" s="307"/>
      <c r="D126" s="307"/>
      <c r="E126" s="308"/>
      <c r="F126" s="309"/>
      <c r="G126" s="360"/>
      <c r="H126" s="310"/>
      <c r="I126" s="349"/>
      <c r="J126" s="359"/>
      <c r="K126" s="307"/>
      <c r="L126" s="345"/>
      <c r="M126" s="346"/>
      <c r="N126" s="347"/>
      <c r="O126" s="307"/>
      <c r="P126" s="308"/>
      <c r="Q126" s="322"/>
      <c r="R126" s="361"/>
      <c r="S126" s="313"/>
      <c r="T126" s="327"/>
      <c r="V126" s="345"/>
      <c r="W126" s="345"/>
      <c r="X126" s="362"/>
      <c r="Y126" s="347"/>
      <c r="Z126" s="345"/>
      <c r="AA126" s="363"/>
      <c r="AB126" s="347"/>
      <c r="AC126" s="321"/>
      <c r="AD126" s="343"/>
      <c r="AE126" s="309"/>
      <c r="AF126" s="369"/>
      <c r="AG126" s="367"/>
      <c r="AH126" s="317"/>
      <c r="AJ126" s="345"/>
      <c r="AK126" s="345"/>
      <c r="AL126" s="362"/>
      <c r="AM126" s="347"/>
      <c r="AN126" s="345"/>
      <c r="AO126" s="363"/>
      <c r="AP126" s="347"/>
      <c r="AQ126" s="307"/>
      <c r="AR126" s="343"/>
      <c r="AS126" s="309"/>
      <c r="AT126" s="371"/>
      <c r="AU126" s="372"/>
      <c r="AV126" s="358"/>
      <c r="AX126" s="345"/>
      <c r="AY126" s="345"/>
      <c r="AZ126" s="362"/>
      <c r="BA126" s="347"/>
      <c r="BB126" s="345"/>
      <c r="BC126" s="363"/>
      <c r="BD126" s="347"/>
      <c r="BE126" s="307"/>
      <c r="BF126" s="343"/>
      <c r="BG126" s="309"/>
      <c r="BH126" s="307"/>
      <c r="BI126" s="343"/>
      <c r="BJ126" s="309"/>
      <c r="BK126" s="440"/>
      <c r="BL126" s="446"/>
      <c r="BM126" s="442"/>
      <c r="BO126" s="345"/>
      <c r="BP126" s="345"/>
      <c r="BQ126" s="362"/>
      <c r="BR126" s="347"/>
      <c r="BS126" s="345"/>
      <c r="BT126" s="363"/>
      <c r="BU126" s="347"/>
      <c r="BV126" s="482"/>
      <c r="BW126" s="488"/>
      <c r="BX126" s="484"/>
      <c r="BY126" s="307"/>
      <c r="BZ126" s="343"/>
      <c r="CA126" s="309"/>
      <c r="CB126" s="482"/>
      <c r="CC126" s="488"/>
      <c r="CD126" s="484"/>
      <c r="CF126" s="345"/>
      <c r="CG126" s="447"/>
      <c r="CH126" s="818"/>
      <c r="CI126" s="816"/>
      <c r="CJ126" s="345"/>
      <c r="CK126" s="363"/>
      <c r="CL126" s="347"/>
      <c r="CM126" s="92"/>
      <c r="CN126" s="807"/>
      <c r="CO126" s="805"/>
      <c r="CP126" s="307"/>
      <c r="CQ126" s="343"/>
      <c r="CR126" s="309"/>
      <c r="CT126" s="345"/>
      <c r="CU126" s="345"/>
      <c r="CV126" s="362"/>
      <c r="CW126" s="347"/>
      <c r="CX126" s="345"/>
      <c r="CY126" s="363"/>
      <c r="CZ126" s="347"/>
      <c r="DA126" s="827"/>
      <c r="DB126" s="833"/>
      <c r="DC126" s="829"/>
      <c r="DD126" s="307"/>
      <c r="DE126" s="343"/>
      <c r="DF126" s="309"/>
      <c r="DG126" s="92"/>
      <c r="DH126" s="807"/>
      <c r="DI126" s="805"/>
      <c r="DK126" s="345"/>
      <c r="DL126" s="345"/>
      <c r="DM126" s="362"/>
      <c r="DN126" s="347"/>
      <c r="DO126" s="345"/>
      <c r="DP126" s="363"/>
      <c r="DQ126" s="347"/>
      <c r="DR126" s="563"/>
      <c r="DS126" s="569"/>
      <c r="DT126" s="565"/>
      <c r="DU126" s="307"/>
      <c r="DV126" s="343"/>
      <c r="DW126" s="309"/>
    </row>
    <row r="127" spans="1:127">
      <c r="A127" s="306"/>
      <c r="C127" s="307"/>
      <c r="D127" s="307"/>
      <c r="E127" s="308"/>
      <c r="F127" s="322"/>
      <c r="G127" s="351"/>
      <c r="H127" s="310"/>
      <c r="I127" s="349"/>
      <c r="J127" s="359"/>
      <c r="K127" s="307"/>
      <c r="L127" s="307"/>
      <c r="M127" s="346"/>
      <c r="N127" s="347"/>
      <c r="O127" s="345"/>
      <c r="P127" s="308"/>
      <c r="Q127" s="309"/>
      <c r="R127" s="361"/>
      <c r="S127" s="313"/>
      <c r="T127" s="354"/>
      <c r="V127" s="345"/>
      <c r="W127" s="345"/>
      <c r="X127" s="362"/>
      <c r="Y127" s="347"/>
      <c r="Z127" s="345"/>
      <c r="AA127" s="363"/>
      <c r="AB127" s="347"/>
      <c r="AC127" s="307"/>
      <c r="AD127" s="343"/>
      <c r="AE127" s="322"/>
      <c r="AF127" s="369"/>
      <c r="AG127" s="375"/>
      <c r="AH127" s="317"/>
      <c r="AJ127" s="345"/>
      <c r="AK127" s="345"/>
      <c r="AL127" s="362"/>
      <c r="AM127" s="347"/>
      <c r="AN127" s="345"/>
      <c r="AO127" s="363"/>
      <c r="AP127" s="347"/>
      <c r="AQ127" s="307"/>
      <c r="AR127" s="343"/>
      <c r="AS127" s="322"/>
      <c r="AT127" s="371"/>
      <c r="AU127" s="372"/>
      <c r="AV127" s="320"/>
      <c r="AX127" s="345"/>
      <c r="AY127" s="345"/>
      <c r="AZ127" s="362"/>
      <c r="BA127" s="347"/>
      <c r="BB127" s="345"/>
      <c r="BC127" s="363"/>
      <c r="BD127" s="347"/>
      <c r="BE127" s="307"/>
      <c r="BF127" s="343"/>
      <c r="BG127" s="322"/>
      <c r="BH127" s="307"/>
      <c r="BI127" s="343"/>
      <c r="BJ127" s="322"/>
      <c r="BK127" s="440"/>
      <c r="BL127" s="446"/>
      <c r="BM127" s="445"/>
      <c r="BO127" s="345"/>
      <c r="BP127" s="345"/>
      <c r="BQ127" s="362"/>
      <c r="BR127" s="347"/>
      <c r="BS127" s="345"/>
      <c r="BT127" s="363"/>
      <c r="BU127" s="347"/>
      <c r="BV127" s="482"/>
      <c r="BW127" s="488"/>
      <c r="BX127" s="487"/>
      <c r="BY127" s="307"/>
      <c r="BZ127" s="343"/>
      <c r="CA127" s="309"/>
      <c r="CB127" s="482"/>
      <c r="CC127" s="488"/>
      <c r="CD127" s="487"/>
      <c r="CF127" s="345"/>
      <c r="CG127" s="447"/>
      <c r="CH127" s="818"/>
      <c r="CI127" s="816"/>
      <c r="CJ127" s="345"/>
      <c r="CK127" s="363"/>
      <c r="CL127" s="347"/>
      <c r="CM127" s="92"/>
      <c r="CN127" s="807"/>
      <c r="CO127" s="806"/>
      <c r="CP127" s="307"/>
      <c r="CQ127" s="343"/>
      <c r="CR127" s="309"/>
      <c r="CT127" s="345"/>
      <c r="CU127" s="345"/>
      <c r="CV127" s="362"/>
      <c r="CW127" s="347"/>
      <c r="CX127" s="345"/>
      <c r="CY127" s="363"/>
      <c r="CZ127" s="347"/>
      <c r="DA127" s="827"/>
      <c r="DB127" s="833"/>
      <c r="DC127" s="832"/>
      <c r="DD127" s="307"/>
      <c r="DE127" s="343"/>
      <c r="DF127" s="309"/>
      <c r="DG127" s="92"/>
      <c r="DH127" s="807"/>
      <c r="DI127" s="806"/>
      <c r="DK127" s="345"/>
      <c r="DL127" s="345"/>
      <c r="DM127" s="362"/>
      <c r="DN127" s="347"/>
      <c r="DO127" s="345"/>
      <c r="DP127" s="363"/>
      <c r="DQ127" s="347"/>
      <c r="DR127" s="563"/>
      <c r="DS127" s="569"/>
      <c r="DT127" s="568"/>
      <c r="DU127" s="307"/>
      <c r="DV127" s="343"/>
      <c r="DW127" s="322"/>
    </row>
    <row r="128" spans="1:127">
      <c r="A128" s="306"/>
      <c r="C128" s="307"/>
      <c r="D128" s="307"/>
      <c r="E128" s="308"/>
      <c r="F128" s="309"/>
      <c r="G128" s="360"/>
      <c r="H128" s="310"/>
      <c r="I128" s="349"/>
      <c r="J128" s="359"/>
      <c r="K128" s="307"/>
      <c r="L128" s="307"/>
      <c r="M128" s="346"/>
      <c r="N128" s="347"/>
      <c r="O128" s="307"/>
      <c r="P128" s="308"/>
      <c r="Q128" s="309"/>
      <c r="R128" s="361"/>
      <c r="S128" s="313"/>
      <c r="T128" s="354"/>
      <c r="V128" s="345"/>
      <c r="W128" s="345"/>
      <c r="X128" s="362"/>
      <c r="Y128" s="347"/>
      <c r="Z128" s="345"/>
      <c r="AA128" s="363"/>
      <c r="AB128" s="347"/>
      <c r="AC128" s="307"/>
      <c r="AD128" s="343"/>
      <c r="AE128" s="322"/>
      <c r="AF128" s="369"/>
      <c r="AG128" s="375"/>
      <c r="AH128" s="330"/>
      <c r="AJ128" s="345"/>
      <c r="AK128" s="345"/>
      <c r="AL128" s="362"/>
      <c r="AM128" s="347"/>
      <c r="AN128" s="345"/>
      <c r="AO128" s="363"/>
      <c r="AP128" s="347"/>
      <c r="AQ128" s="321"/>
      <c r="AR128" s="343"/>
      <c r="AS128" s="309"/>
      <c r="AT128" s="371"/>
      <c r="AU128" s="372"/>
      <c r="AV128" s="320"/>
      <c r="AX128" s="345"/>
      <c r="AY128" s="345"/>
      <c r="AZ128" s="362"/>
      <c r="BA128" s="347"/>
      <c r="BB128" s="345"/>
      <c r="BC128" s="363"/>
      <c r="BD128" s="347"/>
      <c r="BE128" s="321"/>
      <c r="BF128" s="343"/>
      <c r="BG128" s="309"/>
      <c r="BH128" s="321"/>
      <c r="BI128" s="343"/>
      <c r="BJ128" s="309"/>
      <c r="BK128" s="443"/>
      <c r="BL128" s="446"/>
      <c r="BM128" s="442"/>
      <c r="BO128" s="345"/>
      <c r="BP128" s="345"/>
      <c r="BQ128" s="362"/>
      <c r="BR128" s="347"/>
      <c r="BS128" s="345"/>
      <c r="BT128" s="363"/>
      <c r="BU128" s="347"/>
      <c r="BV128" s="485"/>
      <c r="BW128" s="488"/>
      <c r="BX128" s="484"/>
      <c r="BY128" s="321"/>
      <c r="BZ128" s="343"/>
      <c r="CA128" s="309"/>
      <c r="CB128" s="485"/>
      <c r="CC128" s="488"/>
      <c r="CD128" s="484"/>
      <c r="CF128" s="345"/>
      <c r="CG128" s="447"/>
      <c r="CH128" s="818"/>
      <c r="CI128" s="816"/>
      <c r="CJ128" s="345"/>
      <c r="CK128" s="363"/>
      <c r="CL128" s="347"/>
      <c r="CM128" s="53"/>
      <c r="CN128" s="807"/>
      <c r="CO128" s="805"/>
      <c r="CP128" s="321"/>
      <c r="CQ128" s="343"/>
      <c r="CR128" s="309"/>
      <c r="CT128" s="345"/>
      <c r="CU128" s="345"/>
      <c r="CV128" s="362"/>
      <c r="CW128" s="347"/>
      <c r="CX128" s="345"/>
      <c r="CY128" s="363"/>
      <c r="CZ128" s="347"/>
      <c r="DA128" s="830"/>
      <c r="DB128" s="833"/>
      <c r="DC128" s="829"/>
      <c r="DD128" s="321"/>
      <c r="DE128" s="343"/>
      <c r="DF128" s="309"/>
      <c r="DG128" s="53"/>
      <c r="DH128" s="807"/>
      <c r="DI128" s="805"/>
      <c r="DK128" s="345"/>
      <c r="DL128" s="345"/>
      <c r="DM128" s="362"/>
      <c r="DN128" s="347"/>
      <c r="DO128" s="345"/>
      <c r="DP128" s="363"/>
      <c r="DQ128" s="347"/>
      <c r="DR128" s="566"/>
      <c r="DS128" s="569"/>
      <c r="DT128" s="565"/>
      <c r="DU128" s="321"/>
      <c r="DV128" s="343"/>
      <c r="DW128" s="309"/>
    </row>
    <row r="129" spans="1:127">
      <c r="A129" s="306"/>
      <c r="C129" s="307"/>
      <c r="D129" s="307"/>
      <c r="E129" s="308"/>
      <c r="F129" s="309"/>
      <c r="G129" s="360"/>
      <c r="H129" s="310"/>
      <c r="I129" s="349"/>
      <c r="J129" s="359"/>
      <c r="K129" s="307"/>
      <c r="L129" s="345"/>
      <c r="M129" s="346"/>
      <c r="N129" s="347"/>
      <c r="O129" s="307"/>
      <c r="P129" s="308"/>
      <c r="Q129" s="322"/>
      <c r="R129" s="361"/>
      <c r="S129" s="313"/>
      <c r="T129" s="314"/>
      <c r="V129" s="345"/>
      <c r="W129" s="345"/>
      <c r="X129" s="362"/>
      <c r="Y129" s="347"/>
      <c r="Z129" s="345"/>
      <c r="AA129" s="363"/>
      <c r="AB129" s="347"/>
      <c r="AC129" s="321"/>
      <c r="AD129" s="343"/>
      <c r="AE129" s="309"/>
      <c r="AF129" s="369"/>
      <c r="AG129" s="375"/>
      <c r="AH129" s="317"/>
      <c r="AJ129" s="345"/>
      <c r="AK129" s="345"/>
      <c r="AL129" s="362"/>
      <c r="AM129" s="347"/>
      <c r="AN129" s="345"/>
      <c r="AO129" s="363"/>
      <c r="AP129" s="347"/>
      <c r="AQ129" s="307"/>
      <c r="AR129" s="343"/>
      <c r="AS129" s="322"/>
      <c r="AT129" s="371"/>
      <c r="AU129" s="372"/>
      <c r="AV129" s="333"/>
      <c r="AX129" s="345"/>
      <c r="AY129" s="345"/>
      <c r="AZ129" s="362"/>
      <c r="BA129" s="347"/>
      <c r="BB129" s="345"/>
      <c r="BC129" s="363"/>
      <c r="BD129" s="347"/>
      <c r="BE129" s="307"/>
      <c r="BF129" s="343"/>
      <c r="BG129" s="322"/>
      <c r="BH129" s="307"/>
      <c r="BI129" s="343"/>
      <c r="BJ129" s="322"/>
      <c r="BK129" s="440"/>
      <c r="BL129" s="446"/>
      <c r="BM129" s="445"/>
      <c r="BO129" s="345"/>
      <c r="BP129" s="345"/>
      <c r="BQ129" s="362"/>
      <c r="BR129" s="347"/>
      <c r="BS129" s="345"/>
      <c r="BT129" s="363"/>
      <c r="BU129" s="347"/>
      <c r="BV129" s="482"/>
      <c r="BW129" s="488"/>
      <c r="BX129" s="487"/>
      <c r="BY129" s="307"/>
      <c r="BZ129" s="343"/>
      <c r="CA129" s="309"/>
      <c r="CB129" s="482"/>
      <c r="CC129" s="488"/>
      <c r="CD129" s="487"/>
      <c r="CF129" s="345"/>
      <c r="CG129" s="447"/>
      <c r="CH129" s="818"/>
      <c r="CI129" s="816"/>
      <c r="CJ129" s="345"/>
      <c r="CK129" s="363"/>
      <c r="CL129" s="347"/>
      <c r="CM129" s="92"/>
      <c r="CN129" s="807"/>
      <c r="CO129" s="806"/>
      <c r="CP129" s="307"/>
      <c r="CQ129" s="343"/>
      <c r="CR129" s="309"/>
      <c r="CT129" s="345"/>
      <c r="CU129" s="345"/>
      <c r="CV129" s="362"/>
      <c r="CW129" s="347"/>
      <c r="CX129" s="345"/>
      <c r="CY129" s="363"/>
      <c r="CZ129" s="347"/>
      <c r="DA129" s="827"/>
      <c r="DB129" s="833"/>
      <c r="DC129" s="832"/>
      <c r="DD129" s="307"/>
      <c r="DE129" s="343"/>
      <c r="DF129" s="309"/>
      <c r="DG129" s="92"/>
      <c r="DH129" s="807"/>
      <c r="DI129" s="806"/>
      <c r="DK129" s="345"/>
      <c r="DL129" s="345"/>
      <c r="DM129" s="362"/>
      <c r="DN129" s="347"/>
      <c r="DO129" s="345"/>
      <c r="DP129" s="363"/>
      <c r="DQ129" s="347"/>
      <c r="DR129" s="563"/>
      <c r="DS129" s="569"/>
      <c r="DT129" s="568"/>
      <c r="DU129" s="307"/>
      <c r="DV129" s="343"/>
      <c r="DW129" s="322"/>
    </row>
    <row r="130" spans="1:127">
      <c r="A130" s="306"/>
      <c r="C130" s="307"/>
      <c r="D130" s="307"/>
      <c r="E130" s="308"/>
      <c r="F130" s="309"/>
      <c r="G130" s="360"/>
      <c r="H130" s="310"/>
      <c r="I130" s="349"/>
      <c r="J130" s="359"/>
      <c r="K130" s="307"/>
      <c r="L130" s="345"/>
      <c r="M130" s="346"/>
      <c r="N130" s="347"/>
      <c r="O130" s="321"/>
      <c r="P130" s="308"/>
      <c r="Q130" s="309"/>
      <c r="R130" s="361"/>
      <c r="S130" s="313"/>
      <c r="T130" s="314"/>
      <c r="V130" s="345"/>
      <c r="W130" s="345"/>
      <c r="X130" s="362"/>
      <c r="Y130" s="347"/>
      <c r="Z130" s="345"/>
      <c r="AA130" s="363"/>
      <c r="AB130" s="347"/>
      <c r="AC130" s="307"/>
      <c r="AD130" s="343"/>
      <c r="AE130" s="322"/>
      <c r="AF130" s="369"/>
      <c r="AG130" s="375"/>
      <c r="AH130" s="330"/>
      <c r="AJ130" s="345"/>
      <c r="AK130" s="345"/>
      <c r="AL130" s="362"/>
      <c r="AM130" s="347"/>
      <c r="AN130" s="345"/>
      <c r="AO130" s="363"/>
      <c r="AP130" s="347"/>
      <c r="AQ130" s="307"/>
      <c r="AR130" s="343"/>
      <c r="AS130" s="309"/>
      <c r="AT130" s="371"/>
      <c r="AU130" s="372"/>
      <c r="AV130" s="358"/>
      <c r="AX130" s="345"/>
      <c r="AY130" s="345"/>
      <c r="AZ130" s="362"/>
      <c r="BA130" s="347"/>
      <c r="BB130" s="345"/>
      <c r="BC130" s="363"/>
      <c r="BD130" s="347"/>
      <c r="BE130" s="307"/>
      <c r="BF130" s="343"/>
      <c r="BG130" s="309"/>
      <c r="BH130" s="307"/>
      <c r="BI130" s="343"/>
      <c r="BJ130" s="309"/>
      <c r="BK130" s="440"/>
      <c r="BL130" s="446"/>
      <c r="BM130" s="442"/>
      <c r="BO130" s="345"/>
      <c r="BP130" s="345"/>
      <c r="BQ130" s="362"/>
      <c r="BR130" s="347"/>
      <c r="BS130" s="345"/>
      <c r="BT130" s="363"/>
      <c r="BU130" s="347"/>
      <c r="BV130" s="482"/>
      <c r="BW130" s="488"/>
      <c r="BX130" s="484"/>
      <c r="BY130" s="307"/>
      <c r="BZ130" s="343"/>
      <c r="CA130" s="309"/>
      <c r="CB130" s="482"/>
      <c r="CC130" s="488"/>
      <c r="CD130" s="484"/>
      <c r="CF130" s="345"/>
      <c r="CG130" s="447"/>
      <c r="CH130" s="818"/>
      <c r="CI130" s="816"/>
      <c r="CJ130" s="345"/>
      <c r="CK130" s="363"/>
      <c r="CL130" s="347"/>
      <c r="CM130" s="92"/>
      <c r="CN130" s="807"/>
      <c r="CO130" s="805"/>
      <c r="CP130" s="307"/>
      <c r="CQ130" s="343"/>
      <c r="CR130" s="309"/>
      <c r="CT130" s="345"/>
      <c r="CU130" s="345"/>
      <c r="CV130" s="362"/>
      <c r="CW130" s="347"/>
      <c r="CX130" s="345"/>
      <c r="CY130" s="363"/>
      <c r="CZ130" s="347"/>
      <c r="DA130" s="827"/>
      <c r="DB130" s="833"/>
      <c r="DC130" s="829"/>
      <c r="DD130" s="307"/>
      <c r="DE130" s="343"/>
      <c r="DF130" s="309"/>
      <c r="DG130" s="92"/>
      <c r="DH130" s="807"/>
      <c r="DI130" s="805"/>
      <c r="DK130" s="345"/>
      <c r="DL130" s="345"/>
      <c r="DM130" s="362"/>
      <c r="DN130" s="347"/>
      <c r="DO130" s="345"/>
      <c r="DP130" s="363"/>
      <c r="DQ130" s="347"/>
      <c r="DR130" s="563"/>
      <c r="DS130" s="569"/>
      <c r="DT130" s="565"/>
      <c r="DU130" s="307"/>
      <c r="DV130" s="343"/>
      <c r="DW130" s="309"/>
    </row>
    <row r="131" spans="1:127">
      <c r="A131" s="306"/>
      <c r="C131" s="307"/>
      <c r="D131" s="307"/>
      <c r="E131" s="308"/>
      <c r="F131" s="309"/>
      <c r="G131" s="360"/>
      <c r="H131" s="310"/>
      <c r="I131" s="349"/>
      <c r="J131" s="359"/>
      <c r="K131" s="307"/>
      <c r="L131" s="345"/>
      <c r="M131" s="346"/>
      <c r="N131" s="347"/>
      <c r="O131" s="307"/>
      <c r="P131" s="308"/>
      <c r="Q131" s="322"/>
      <c r="R131" s="361"/>
      <c r="S131" s="313"/>
      <c r="T131" s="327"/>
      <c r="V131" s="345"/>
      <c r="W131" s="345"/>
      <c r="X131" s="362"/>
      <c r="Y131" s="347"/>
      <c r="Z131" s="345"/>
      <c r="AA131" s="363"/>
      <c r="AB131" s="347"/>
      <c r="AC131" s="307"/>
      <c r="AD131" s="343"/>
      <c r="AE131" s="309"/>
      <c r="AF131" s="369"/>
      <c r="AG131" s="375"/>
      <c r="AH131" s="356"/>
      <c r="AJ131" s="345"/>
      <c r="AK131" s="345"/>
      <c r="AL131" s="362"/>
      <c r="AM131" s="347"/>
      <c r="AN131" s="345"/>
      <c r="AO131" s="363"/>
      <c r="AP131" s="347"/>
      <c r="AQ131" s="307"/>
      <c r="AR131" s="343"/>
      <c r="AS131" s="322"/>
      <c r="AT131" s="371"/>
      <c r="AU131" s="372"/>
      <c r="AV131" s="320"/>
      <c r="AX131" s="345"/>
      <c r="AY131" s="345"/>
      <c r="AZ131" s="362"/>
      <c r="BA131" s="347"/>
      <c r="BB131" s="345"/>
      <c r="BC131" s="363"/>
      <c r="BD131" s="347"/>
      <c r="BE131" s="307"/>
      <c r="BF131" s="343"/>
      <c r="BG131" s="322"/>
      <c r="BH131" s="307"/>
      <c r="BI131" s="343"/>
      <c r="BJ131" s="322"/>
      <c r="BK131" s="440"/>
      <c r="BL131" s="446"/>
      <c r="BM131" s="445"/>
      <c r="BO131" s="345"/>
      <c r="BP131" s="345"/>
      <c r="BQ131" s="362"/>
      <c r="BR131" s="347"/>
      <c r="BS131" s="345"/>
      <c r="BT131" s="363"/>
      <c r="BU131" s="347"/>
      <c r="BV131" s="482"/>
      <c r="BW131" s="488"/>
      <c r="BX131" s="487"/>
      <c r="BY131" s="307"/>
      <c r="BZ131" s="343"/>
      <c r="CA131" s="309"/>
      <c r="CB131" s="482"/>
      <c r="CC131" s="488"/>
      <c r="CD131" s="487"/>
      <c r="CF131" s="345"/>
      <c r="CG131" s="447"/>
      <c r="CH131" s="818"/>
      <c r="CI131" s="816"/>
      <c r="CJ131" s="345"/>
      <c r="CK131" s="363"/>
      <c r="CL131" s="347"/>
      <c r="CM131" s="92"/>
      <c r="CN131" s="807"/>
      <c r="CO131" s="806"/>
      <c r="CP131" s="307"/>
      <c r="CQ131" s="343"/>
      <c r="CR131" s="309"/>
      <c r="CT131" s="345"/>
      <c r="CU131" s="345"/>
      <c r="CV131" s="362"/>
      <c r="CW131" s="347"/>
      <c r="CX131" s="345"/>
      <c r="CY131" s="363"/>
      <c r="CZ131" s="347"/>
      <c r="DA131" s="827"/>
      <c r="DB131" s="833"/>
      <c r="DC131" s="832"/>
      <c r="DD131" s="307"/>
      <c r="DE131" s="343"/>
      <c r="DF131" s="309"/>
      <c r="DG131" s="92"/>
      <c r="DH131" s="807"/>
      <c r="DI131" s="806"/>
      <c r="DK131" s="345"/>
      <c r="DL131" s="345"/>
      <c r="DM131" s="362"/>
      <c r="DN131" s="347"/>
      <c r="DO131" s="345"/>
      <c r="DP131" s="363"/>
      <c r="DQ131" s="347"/>
      <c r="DR131" s="563"/>
      <c r="DS131" s="569"/>
      <c r="DT131" s="568"/>
      <c r="DU131" s="307"/>
      <c r="DV131" s="343"/>
      <c r="DW131" s="322"/>
    </row>
    <row r="132" spans="1:127">
      <c r="A132" s="306"/>
      <c r="C132" s="307"/>
      <c r="D132" s="307"/>
      <c r="E132" s="308"/>
      <c r="F132" s="309"/>
      <c r="G132" s="360"/>
      <c r="H132" s="310"/>
      <c r="I132" s="349"/>
      <c r="J132" s="359"/>
      <c r="K132" s="307"/>
      <c r="L132" s="345"/>
      <c r="M132" s="346"/>
      <c r="N132" s="347"/>
      <c r="O132" s="307"/>
      <c r="P132" s="308"/>
      <c r="Q132" s="309"/>
      <c r="R132" s="361"/>
      <c r="S132" s="313"/>
      <c r="T132" s="354"/>
      <c r="V132" s="345"/>
      <c r="W132" s="345"/>
      <c r="X132" s="362"/>
      <c r="Y132" s="347"/>
      <c r="Z132" s="345"/>
      <c r="AA132" s="363"/>
      <c r="AB132" s="347"/>
      <c r="AC132" s="321"/>
      <c r="AD132" s="343"/>
      <c r="AE132" s="309"/>
      <c r="AF132" s="369"/>
      <c r="AG132" s="375"/>
      <c r="AH132" s="317"/>
      <c r="AJ132" s="345"/>
      <c r="AK132" s="345"/>
      <c r="AL132" s="362"/>
      <c r="AM132" s="347"/>
      <c r="AN132" s="345"/>
      <c r="AO132" s="363"/>
      <c r="AP132" s="347"/>
      <c r="AQ132" s="321"/>
      <c r="AR132" s="343"/>
      <c r="AS132" s="309"/>
      <c r="AT132" s="371"/>
      <c r="AU132" s="372"/>
      <c r="AV132" s="320"/>
      <c r="AX132" s="345"/>
      <c r="AY132" s="345"/>
      <c r="AZ132" s="362"/>
      <c r="BA132" s="347"/>
      <c r="BB132" s="345"/>
      <c r="BC132" s="363"/>
      <c r="BD132" s="347"/>
      <c r="BE132" s="321"/>
      <c r="BF132" s="343"/>
      <c r="BG132" s="309"/>
      <c r="BH132" s="321"/>
      <c r="BI132" s="343"/>
      <c r="BJ132" s="309"/>
      <c r="BK132" s="443"/>
      <c r="BL132" s="446"/>
      <c r="BM132" s="442"/>
      <c r="BO132" s="345"/>
      <c r="BP132" s="345"/>
      <c r="BQ132" s="362"/>
      <c r="BR132" s="347"/>
      <c r="BS132" s="345"/>
      <c r="BT132" s="363"/>
      <c r="BU132" s="347"/>
      <c r="BV132" s="485"/>
      <c r="BW132" s="488"/>
      <c r="BX132" s="484"/>
      <c r="BY132" s="321"/>
      <c r="BZ132" s="343"/>
      <c r="CA132" s="309"/>
      <c r="CB132" s="485"/>
      <c r="CC132" s="488"/>
      <c r="CD132" s="484"/>
      <c r="CF132" s="345"/>
      <c r="CG132" s="447"/>
      <c r="CH132" s="818"/>
      <c r="CI132" s="816"/>
      <c r="CJ132" s="345"/>
      <c r="CK132" s="363"/>
      <c r="CL132" s="347"/>
      <c r="CM132" s="53"/>
      <c r="CN132" s="807"/>
      <c r="CO132" s="805"/>
      <c r="CP132" s="321"/>
      <c r="CQ132" s="343"/>
      <c r="CR132" s="309"/>
      <c r="CT132" s="345"/>
      <c r="CU132" s="345"/>
      <c r="CV132" s="362"/>
      <c r="CW132" s="347"/>
      <c r="CX132" s="345"/>
      <c r="CY132" s="363"/>
      <c r="CZ132" s="347"/>
      <c r="DA132" s="830"/>
      <c r="DB132" s="833"/>
      <c r="DC132" s="829"/>
      <c r="DD132" s="321"/>
      <c r="DE132" s="343"/>
      <c r="DF132" s="309"/>
      <c r="DG132" s="53"/>
      <c r="DH132" s="807"/>
      <c r="DI132" s="805"/>
      <c r="DK132" s="345"/>
      <c r="DL132" s="345"/>
      <c r="DM132" s="362"/>
      <c r="DN132" s="347"/>
      <c r="DO132" s="345"/>
      <c r="DP132" s="363"/>
      <c r="DQ132" s="347"/>
      <c r="DR132" s="566"/>
      <c r="DS132" s="569"/>
      <c r="DT132" s="565"/>
      <c r="DU132" s="321"/>
      <c r="DV132" s="343"/>
      <c r="DW132" s="309"/>
    </row>
    <row r="133" spans="1:127">
      <c r="A133" s="306"/>
      <c r="C133" s="307"/>
      <c r="D133" s="307"/>
      <c r="E133" s="308"/>
      <c r="F133" s="309"/>
      <c r="G133" s="360"/>
      <c r="H133" s="310"/>
      <c r="I133" s="349"/>
      <c r="K133" s="307"/>
      <c r="L133" s="345"/>
      <c r="M133" s="346"/>
      <c r="N133" s="347"/>
      <c r="O133" s="307"/>
      <c r="P133" s="308"/>
      <c r="Q133" s="368"/>
      <c r="R133" s="361"/>
      <c r="S133" s="313"/>
      <c r="T133" s="314"/>
      <c r="V133" s="345"/>
      <c r="W133" s="345"/>
      <c r="X133" s="362"/>
      <c r="Y133" s="347"/>
      <c r="Z133" s="345"/>
      <c r="AA133" s="363"/>
      <c r="AB133" s="347"/>
      <c r="AC133" s="307"/>
      <c r="AD133" s="343"/>
      <c r="AE133" s="322"/>
      <c r="AF133" s="369"/>
      <c r="AG133" s="375"/>
      <c r="AH133" s="330"/>
      <c r="AJ133" s="345"/>
      <c r="AK133" s="345"/>
      <c r="AL133" s="362"/>
      <c r="AM133" s="347"/>
      <c r="AN133" s="345"/>
      <c r="AO133" s="363"/>
      <c r="AP133" s="347"/>
      <c r="AQ133" s="307"/>
      <c r="AR133" s="343"/>
      <c r="AS133" s="322"/>
      <c r="AT133" s="371"/>
      <c r="AU133" s="372"/>
      <c r="AV133" s="333"/>
      <c r="AX133" s="345"/>
      <c r="AY133" s="345"/>
      <c r="AZ133" s="362"/>
      <c r="BA133" s="347"/>
      <c r="BB133" s="345"/>
      <c r="BC133" s="363"/>
      <c r="BD133" s="347"/>
      <c r="BE133" s="307"/>
      <c r="BF133" s="343"/>
      <c r="BG133" s="322"/>
      <c r="BH133" s="307"/>
      <c r="BI133" s="343"/>
      <c r="BJ133" s="322"/>
      <c r="BK133" s="440"/>
      <c r="BL133" s="446"/>
      <c r="BM133" s="445"/>
      <c r="BO133" s="345"/>
      <c r="BP133" s="345"/>
      <c r="BQ133" s="362"/>
      <c r="BR133" s="347"/>
      <c r="BS133" s="345"/>
      <c r="BT133" s="363"/>
      <c r="BU133" s="347"/>
      <c r="BV133" s="482"/>
      <c r="BW133" s="488"/>
      <c r="BX133" s="487"/>
      <c r="BY133" s="307"/>
      <c r="BZ133" s="343"/>
      <c r="CA133" s="309"/>
      <c r="CB133" s="482"/>
      <c r="CC133" s="488"/>
      <c r="CD133" s="487"/>
      <c r="CF133" s="345"/>
      <c r="CG133" s="447"/>
      <c r="CH133" s="818"/>
      <c r="CI133" s="816"/>
      <c r="CJ133" s="345"/>
      <c r="CK133" s="363"/>
      <c r="CL133" s="347"/>
      <c r="CM133" s="92"/>
      <c r="CN133" s="807"/>
      <c r="CO133" s="806"/>
      <c r="CP133" s="307"/>
      <c r="CQ133" s="343"/>
      <c r="CR133" s="309"/>
      <c r="CT133" s="345"/>
      <c r="CU133" s="345"/>
      <c r="CV133" s="362"/>
      <c r="CW133" s="347"/>
      <c r="CX133" s="345"/>
      <c r="CY133" s="363"/>
      <c r="CZ133" s="347"/>
      <c r="DA133" s="827"/>
      <c r="DB133" s="833"/>
      <c r="DC133" s="832"/>
      <c r="DD133" s="307"/>
      <c r="DE133" s="343"/>
      <c r="DF133" s="309"/>
      <c r="DG133" s="92"/>
      <c r="DH133" s="807"/>
      <c r="DI133" s="806"/>
      <c r="DK133" s="345"/>
      <c r="DL133" s="345"/>
      <c r="DM133" s="362"/>
      <c r="DN133" s="347"/>
      <c r="DO133" s="345"/>
      <c r="DP133" s="363"/>
      <c r="DQ133" s="347"/>
      <c r="DR133" s="563"/>
      <c r="DS133" s="569"/>
      <c r="DT133" s="568"/>
      <c r="DU133" s="307"/>
      <c r="DV133" s="343"/>
      <c r="DW133" s="322"/>
    </row>
    <row r="134" spans="1:127">
      <c r="A134" s="306"/>
      <c r="C134" s="390"/>
      <c r="D134" s="307"/>
      <c r="E134" s="308"/>
      <c r="F134" s="309"/>
      <c r="G134" s="360"/>
      <c r="H134" s="310"/>
      <c r="I134" s="349"/>
      <c r="K134" s="390"/>
      <c r="L134" s="345"/>
      <c r="M134" s="346"/>
      <c r="N134" s="347"/>
      <c r="O134" s="307"/>
      <c r="P134" s="308"/>
      <c r="Q134" s="368"/>
      <c r="R134" s="361"/>
      <c r="S134" s="313"/>
      <c r="T134" s="314"/>
      <c r="V134" s="393"/>
      <c r="W134" s="345"/>
      <c r="X134" s="362"/>
      <c r="Y134" s="347"/>
      <c r="Z134" s="345"/>
      <c r="AA134" s="363"/>
      <c r="AB134" s="347"/>
      <c r="AC134" s="307"/>
      <c r="AD134" s="343"/>
      <c r="AE134" s="322"/>
      <c r="AF134" s="369"/>
      <c r="AG134" s="375"/>
      <c r="AH134" s="330"/>
      <c r="AJ134" s="345"/>
      <c r="AK134" s="345"/>
      <c r="AL134" s="362"/>
      <c r="AM134" s="347"/>
      <c r="AN134" s="345"/>
      <c r="AO134" s="363"/>
      <c r="AP134" s="322"/>
      <c r="AQ134" s="307"/>
      <c r="AR134" s="343"/>
      <c r="AS134" s="322"/>
      <c r="AT134" s="371"/>
      <c r="AU134" s="372"/>
      <c r="AV134" s="333"/>
      <c r="AX134" s="345"/>
      <c r="AY134" s="345"/>
      <c r="AZ134" s="362"/>
      <c r="BA134" s="347"/>
      <c r="BB134" s="345"/>
      <c r="BC134" s="363"/>
      <c r="BD134" s="322"/>
      <c r="BE134" s="307"/>
      <c r="BF134" s="343"/>
      <c r="BG134" s="322"/>
      <c r="BH134" s="307"/>
      <c r="BI134" s="343"/>
      <c r="BJ134" s="322"/>
      <c r="BK134" s="440"/>
      <c r="BL134" s="446"/>
      <c r="BM134" s="445"/>
      <c r="BO134" s="345"/>
      <c r="BP134" s="345"/>
      <c r="BQ134" s="362"/>
      <c r="BR134" s="347"/>
      <c r="BS134" s="345"/>
      <c r="BT134" s="363"/>
      <c r="BU134" s="322"/>
      <c r="BV134" s="482"/>
      <c r="BW134" s="488"/>
      <c r="BX134" s="487"/>
      <c r="BY134" s="307"/>
      <c r="BZ134" s="343"/>
      <c r="CA134" s="309"/>
      <c r="CB134" s="482"/>
      <c r="CC134" s="488"/>
      <c r="CD134" s="487"/>
      <c r="CF134" s="345"/>
      <c r="CG134" s="447"/>
      <c r="CH134" s="818"/>
      <c r="CI134" s="816"/>
      <c r="CJ134" s="345"/>
      <c r="CK134" s="363"/>
      <c r="CL134" s="322"/>
      <c r="CM134" s="92"/>
      <c r="CN134" s="807"/>
      <c r="CO134" s="806"/>
      <c r="CP134" s="307"/>
      <c r="CQ134" s="343"/>
      <c r="CR134" s="309"/>
      <c r="CT134" s="345"/>
      <c r="CU134" s="345"/>
      <c r="CV134" s="362"/>
      <c r="CW134" s="347"/>
      <c r="CX134" s="345"/>
      <c r="CY134" s="363"/>
      <c r="CZ134" s="322"/>
      <c r="DA134" s="827"/>
      <c r="DB134" s="833"/>
      <c r="DC134" s="832"/>
      <c r="DD134" s="307"/>
      <c r="DE134" s="343"/>
      <c r="DF134" s="309"/>
      <c r="DG134" s="92"/>
      <c r="DH134" s="807"/>
      <c r="DI134" s="806"/>
      <c r="DK134" s="345"/>
      <c r="DL134" s="345"/>
      <c r="DM134" s="362"/>
      <c r="DN134" s="347"/>
      <c r="DO134" s="345"/>
      <c r="DP134" s="363"/>
      <c r="DQ134" s="322"/>
      <c r="DR134" s="563"/>
      <c r="DS134" s="569"/>
      <c r="DT134" s="568"/>
      <c r="DU134" s="307"/>
      <c r="DV134" s="343"/>
      <c r="DW134" s="322"/>
    </row>
    <row r="135" spans="1:127">
      <c r="A135" s="306"/>
      <c r="C135" s="307"/>
      <c r="D135" s="307"/>
      <c r="E135" s="308"/>
      <c r="F135" s="309"/>
      <c r="G135" s="360"/>
      <c r="H135" s="310"/>
      <c r="I135" s="349"/>
      <c r="K135" s="390"/>
      <c r="L135" s="393"/>
      <c r="M135" s="346"/>
      <c r="N135" s="347"/>
      <c r="O135" s="394"/>
      <c r="P135" s="308"/>
      <c r="Q135" s="368"/>
      <c r="R135" s="395"/>
      <c r="S135" s="313"/>
      <c r="T135" s="314"/>
      <c r="V135" s="393"/>
      <c r="W135" s="393"/>
      <c r="X135" s="362"/>
      <c r="Y135" s="347"/>
      <c r="Z135" s="393"/>
      <c r="AA135" s="363"/>
      <c r="AB135" s="347"/>
      <c r="AC135" s="394"/>
      <c r="AD135" s="343"/>
      <c r="AE135" s="309"/>
      <c r="AF135" s="369"/>
      <c r="AG135" s="375"/>
      <c r="AH135" s="317"/>
      <c r="AJ135" s="345"/>
      <c r="AK135" s="345"/>
      <c r="AL135" s="362"/>
      <c r="AM135" s="347"/>
      <c r="AN135" s="345"/>
      <c r="AO135" s="363"/>
      <c r="AP135" s="322"/>
      <c r="AQ135" s="307"/>
      <c r="AR135" s="343"/>
      <c r="AS135" s="322"/>
      <c r="AT135" s="371"/>
      <c r="AU135" s="372"/>
      <c r="AV135" s="333"/>
      <c r="AX135" s="345"/>
      <c r="AY135" s="345"/>
      <c r="AZ135" s="362"/>
      <c r="BA135" s="347"/>
      <c r="BB135" s="345"/>
      <c r="BC135" s="363"/>
      <c r="BD135" s="322"/>
      <c r="BE135" s="307"/>
      <c r="BF135" s="343"/>
      <c r="BG135" s="322"/>
      <c r="BH135" s="307"/>
      <c r="BI135" s="343"/>
      <c r="BJ135" s="322"/>
      <c r="BK135" s="440"/>
      <c r="BL135" s="446"/>
      <c r="BM135" s="445"/>
      <c r="BO135" s="345"/>
      <c r="BP135" s="345"/>
      <c r="BQ135" s="362"/>
      <c r="BR135" s="347"/>
      <c r="BS135" s="345"/>
      <c r="BT135" s="363"/>
      <c r="BU135" s="322"/>
      <c r="BV135" s="482"/>
      <c r="BW135" s="488"/>
      <c r="BX135" s="487"/>
      <c r="BY135" s="307"/>
      <c r="BZ135" s="343"/>
      <c r="CA135" s="309"/>
      <c r="CB135" s="482"/>
      <c r="CC135" s="488"/>
      <c r="CD135" s="487"/>
      <c r="CF135" s="345"/>
      <c r="CG135" s="447"/>
      <c r="CH135" s="818"/>
      <c r="CI135" s="816"/>
      <c r="CJ135" s="345"/>
      <c r="CK135" s="363"/>
      <c r="CL135" s="322"/>
      <c r="CM135" s="92"/>
      <c r="CN135" s="807"/>
      <c r="CO135" s="806"/>
      <c r="CP135" s="307"/>
      <c r="CQ135" s="343"/>
      <c r="CR135" s="309"/>
      <c r="CT135" s="345"/>
      <c r="CU135" s="345"/>
      <c r="CV135" s="362"/>
      <c r="CW135" s="347"/>
      <c r="CX135" s="345"/>
      <c r="CY135" s="363"/>
      <c r="CZ135" s="322"/>
      <c r="DA135" s="827"/>
      <c r="DB135" s="833"/>
      <c r="DC135" s="832"/>
      <c r="DD135" s="307"/>
      <c r="DE135" s="343"/>
      <c r="DF135" s="309"/>
      <c r="DG135" s="92"/>
      <c r="DH135" s="807"/>
      <c r="DI135" s="806"/>
      <c r="DK135" s="345"/>
      <c r="DL135" s="345"/>
      <c r="DM135" s="362"/>
      <c r="DN135" s="347"/>
      <c r="DO135" s="345"/>
      <c r="DP135" s="363"/>
      <c r="DQ135" s="322"/>
      <c r="DR135" s="563"/>
      <c r="DS135" s="569"/>
      <c r="DT135" s="568"/>
      <c r="DU135" s="307"/>
      <c r="DV135" s="343"/>
      <c r="DW135" s="322"/>
    </row>
    <row r="136" spans="1:127">
      <c r="A136" s="306"/>
      <c r="C136" s="307"/>
      <c r="D136" s="307"/>
      <c r="E136" s="308"/>
      <c r="F136" s="309"/>
      <c r="G136" s="360"/>
      <c r="H136" s="310"/>
      <c r="I136" s="349"/>
      <c r="K136" s="390"/>
      <c r="L136" s="390"/>
      <c r="M136" s="308"/>
      <c r="N136" s="309"/>
      <c r="O136" s="400"/>
      <c r="P136" s="308"/>
      <c r="Q136" s="368"/>
      <c r="R136" s="401"/>
      <c r="S136" s="313"/>
      <c r="T136" s="314"/>
      <c r="U136" s="402"/>
      <c r="V136" s="390"/>
      <c r="W136" s="390"/>
      <c r="X136" s="403"/>
      <c r="Y136" s="309"/>
      <c r="Z136" s="390"/>
      <c r="AA136" s="343"/>
      <c r="AB136" s="309"/>
      <c r="AC136" s="400"/>
      <c r="AD136" s="343"/>
      <c r="AE136" s="309"/>
      <c r="AF136" s="315"/>
      <c r="AG136" s="370"/>
      <c r="AH136" s="317"/>
      <c r="AI136" s="402"/>
      <c r="AJ136" s="307"/>
      <c r="AK136" s="307"/>
      <c r="AL136" s="403"/>
      <c r="AM136" s="309"/>
      <c r="AN136" s="307"/>
      <c r="AO136" s="343"/>
      <c r="AP136" s="368"/>
      <c r="AQ136" s="307"/>
      <c r="AR136" s="343"/>
      <c r="AS136" s="368"/>
      <c r="AT136" s="318"/>
      <c r="AU136" s="372"/>
      <c r="AV136" s="404"/>
      <c r="AX136" s="307"/>
      <c r="AY136" s="307"/>
      <c r="AZ136" s="403"/>
      <c r="BA136" s="309"/>
      <c r="BB136" s="307"/>
      <c r="BC136" s="343"/>
      <c r="BD136" s="368"/>
      <c r="BE136" s="307"/>
      <c r="BF136" s="343"/>
      <c r="BG136" s="368"/>
      <c r="BH136" s="307"/>
      <c r="BI136" s="343"/>
      <c r="BJ136" s="368"/>
      <c r="BK136" s="440"/>
      <c r="BL136" s="446"/>
      <c r="BM136" s="451"/>
      <c r="BO136" s="307"/>
      <c r="BP136" s="307"/>
      <c r="BQ136" s="403"/>
      <c r="BR136" s="309"/>
      <c r="BS136" s="307"/>
      <c r="BT136" s="343"/>
      <c r="BU136" s="368"/>
      <c r="BV136" s="482"/>
      <c r="BW136" s="488"/>
      <c r="BX136" s="494"/>
      <c r="BY136" s="307"/>
      <c r="BZ136" s="343"/>
      <c r="CA136" s="309"/>
      <c r="CB136" s="482"/>
      <c r="CC136" s="488"/>
      <c r="CD136" s="494"/>
      <c r="CF136" s="307"/>
      <c r="CG136" s="440"/>
      <c r="CH136" s="819"/>
      <c r="CI136" s="442"/>
      <c r="CJ136" s="307"/>
      <c r="CK136" s="343"/>
      <c r="CL136" s="368"/>
      <c r="CM136" s="92"/>
      <c r="CN136" s="807"/>
      <c r="CO136" s="813"/>
      <c r="CP136" s="307"/>
      <c r="CQ136" s="343"/>
      <c r="CR136" s="309"/>
      <c r="CT136" s="307"/>
      <c r="CU136" s="307"/>
      <c r="CV136" s="403"/>
      <c r="CW136" s="309"/>
      <c r="CX136" s="307"/>
      <c r="CY136" s="343"/>
      <c r="CZ136" s="368"/>
      <c r="DA136" s="827"/>
      <c r="DB136" s="833"/>
      <c r="DC136" s="839"/>
      <c r="DD136" s="307"/>
      <c r="DE136" s="343"/>
      <c r="DF136" s="309"/>
      <c r="DG136" s="92"/>
      <c r="DH136" s="807"/>
      <c r="DI136" s="813"/>
      <c r="DK136" s="307"/>
      <c r="DL136" s="307"/>
      <c r="DM136" s="403"/>
      <c r="DN136" s="309"/>
      <c r="DO136" s="307"/>
      <c r="DP136" s="343"/>
      <c r="DQ136" s="368"/>
      <c r="DR136" s="563"/>
      <c r="DS136" s="569"/>
      <c r="DT136" s="575"/>
      <c r="DU136" s="307"/>
      <c r="DV136" s="343"/>
      <c r="DW136" s="368"/>
    </row>
    <row r="137" spans="1:127">
      <c r="A137" s="352"/>
      <c r="C137" s="307"/>
      <c r="D137" s="307"/>
      <c r="E137" s="308"/>
      <c r="F137" s="322"/>
      <c r="G137" s="360"/>
      <c r="H137" s="310"/>
      <c r="I137" s="349"/>
      <c r="J137" s="359"/>
      <c r="K137" s="307"/>
      <c r="L137" s="345"/>
      <c r="M137" s="346"/>
      <c r="N137" s="347"/>
      <c r="O137" s="307"/>
      <c r="P137" s="308"/>
      <c r="Q137" s="322"/>
      <c r="R137" s="361"/>
      <c r="S137" s="313"/>
      <c r="T137" s="314"/>
      <c r="V137" s="345"/>
      <c r="W137" s="345"/>
      <c r="X137" s="362"/>
      <c r="Y137" s="347"/>
      <c r="Z137" s="345"/>
      <c r="AA137" s="363"/>
      <c r="AB137" s="347"/>
      <c r="AC137" s="307"/>
      <c r="AD137" s="343"/>
      <c r="AE137" s="322"/>
      <c r="AF137" s="369"/>
      <c r="AG137" s="375"/>
      <c r="AH137" s="330"/>
      <c r="AJ137" s="345"/>
      <c r="AK137" s="345"/>
      <c r="AL137" s="362"/>
      <c r="AM137" s="347"/>
      <c r="AN137" s="345"/>
      <c r="AO137" s="363"/>
      <c r="AP137" s="347"/>
      <c r="AQ137" s="321"/>
      <c r="AR137" s="343"/>
      <c r="AS137" s="309"/>
      <c r="AT137" s="371"/>
      <c r="AU137" s="372"/>
      <c r="AV137" s="320"/>
      <c r="AX137" s="345"/>
      <c r="AY137" s="345"/>
      <c r="AZ137" s="362"/>
      <c r="BA137" s="347"/>
      <c r="BB137" s="345"/>
      <c r="BC137" s="363"/>
      <c r="BD137" s="347"/>
      <c r="BE137" s="321"/>
      <c r="BF137" s="343"/>
      <c r="BG137" s="309"/>
      <c r="BH137" s="321"/>
      <c r="BI137" s="343"/>
      <c r="BJ137" s="309"/>
      <c r="BK137" s="443"/>
      <c r="BL137" s="446"/>
      <c r="BM137" s="442"/>
      <c r="BO137" s="345"/>
      <c r="BP137" s="345"/>
      <c r="BQ137" s="362"/>
      <c r="BR137" s="347"/>
      <c r="BS137" s="345"/>
      <c r="BT137" s="363"/>
      <c r="BU137" s="347"/>
      <c r="BV137" s="485"/>
      <c r="BW137" s="488"/>
      <c r="BX137" s="484"/>
      <c r="BY137" s="321"/>
      <c r="BZ137" s="343"/>
      <c r="CA137" s="309"/>
      <c r="CB137" s="485"/>
      <c r="CC137" s="488"/>
      <c r="CD137" s="484"/>
      <c r="CF137" s="345"/>
      <c r="CG137" s="447"/>
      <c r="CH137" s="818"/>
      <c r="CI137" s="816"/>
      <c r="CJ137" s="345"/>
      <c r="CK137" s="363"/>
      <c r="CL137" s="347"/>
      <c r="CM137" s="53"/>
      <c r="CN137" s="807"/>
      <c r="CO137" s="805"/>
      <c r="CP137" s="321"/>
      <c r="CQ137" s="343"/>
      <c r="CR137" s="309"/>
      <c r="CT137" s="345"/>
      <c r="CU137" s="345"/>
      <c r="CV137" s="362"/>
      <c r="CW137" s="347"/>
      <c r="CX137" s="345"/>
      <c r="CY137" s="363"/>
      <c r="CZ137" s="347"/>
      <c r="DA137" s="830"/>
      <c r="DB137" s="833"/>
      <c r="DC137" s="829"/>
      <c r="DD137" s="321"/>
      <c r="DE137" s="343"/>
      <c r="DF137" s="309"/>
      <c r="DG137" s="53"/>
      <c r="DH137" s="807"/>
      <c r="DI137" s="805"/>
      <c r="DK137" s="345"/>
      <c r="DL137" s="345"/>
      <c r="DM137" s="362"/>
      <c r="DN137" s="347"/>
      <c r="DO137" s="345"/>
      <c r="DP137" s="363"/>
      <c r="DQ137" s="347"/>
      <c r="DR137" s="566"/>
      <c r="DS137" s="569"/>
      <c r="DT137" s="565"/>
      <c r="DU137" s="321"/>
      <c r="DV137" s="343"/>
      <c r="DW137" s="309"/>
    </row>
    <row r="138" spans="1:127">
      <c r="A138" s="306"/>
      <c r="C138" s="307"/>
      <c r="D138" s="307"/>
      <c r="E138" s="308"/>
      <c r="F138" s="322"/>
      <c r="G138" s="351"/>
      <c r="H138" s="310"/>
      <c r="I138" s="349"/>
      <c r="J138" s="359"/>
      <c r="K138" s="307"/>
      <c r="L138" s="345"/>
      <c r="M138" s="346"/>
      <c r="N138" s="347"/>
      <c r="O138" s="321"/>
      <c r="P138" s="308"/>
      <c r="Q138" s="309"/>
      <c r="R138" s="361"/>
      <c r="S138" s="313"/>
      <c r="T138" s="314"/>
      <c r="V138" s="345"/>
      <c r="W138" s="345"/>
      <c r="X138" s="362"/>
      <c r="Y138" s="347"/>
      <c r="Z138" s="345"/>
      <c r="AA138" s="363"/>
      <c r="AB138" s="347"/>
      <c r="AC138" s="307"/>
      <c r="AD138" s="343"/>
      <c r="AE138" s="309"/>
      <c r="AF138" s="369"/>
      <c r="AG138" s="370"/>
      <c r="AH138" s="356"/>
      <c r="AJ138" s="345"/>
      <c r="AK138" s="345"/>
      <c r="AL138" s="362"/>
      <c r="AM138" s="347"/>
      <c r="AN138" s="345"/>
      <c r="AO138" s="363"/>
      <c r="AP138" s="347"/>
      <c r="AQ138" s="307"/>
      <c r="AR138" s="343"/>
      <c r="AS138" s="322"/>
      <c r="AT138" s="371"/>
      <c r="AU138" s="372"/>
      <c r="AV138" s="333"/>
      <c r="AX138" s="345"/>
      <c r="AY138" s="345"/>
      <c r="AZ138" s="362"/>
      <c r="BA138" s="347"/>
      <c r="BB138" s="345"/>
      <c r="BC138" s="363"/>
      <c r="BD138" s="347"/>
      <c r="BE138" s="307"/>
      <c r="BF138" s="343"/>
      <c r="BG138" s="322"/>
      <c r="BH138" s="307"/>
      <c r="BI138" s="343"/>
      <c r="BJ138" s="322"/>
      <c r="BK138" s="440"/>
      <c r="BL138" s="446"/>
      <c r="BM138" s="445"/>
      <c r="BO138" s="345"/>
      <c r="BP138" s="345"/>
      <c r="BQ138" s="362"/>
      <c r="BR138" s="347"/>
      <c r="BS138" s="345"/>
      <c r="BT138" s="363"/>
      <c r="BU138" s="347"/>
      <c r="BV138" s="482"/>
      <c r="BW138" s="488"/>
      <c r="BX138" s="487"/>
      <c r="BY138" s="307"/>
      <c r="BZ138" s="343"/>
      <c r="CA138" s="309"/>
      <c r="CB138" s="482"/>
      <c r="CC138" s="488"/>
      <c r="CD138" s="487"/>
      <c r="CF138" s="345"/>
      <c r="CG138" s="447"/>
      <c r="CH138" s="818"/>
      <c r="CI138" s="816"/>
      <c r="CJ138" s="345"/>
      <c r="CK138" s="363"/>
      <c r="CL138" s="347"/>
      <c r="CM138" s="92"/>
      <c r="CN138" s="807"/>
      <c r="CO138" s="806"/>
      <c r="CP138" s="307"/>
      <c r="CQ138" s="343"/>
      <c r="CR138" s="309"/>
      <c r="CT138" s="345"/>
      <c r="CU138" s="345"/>
      <c r="CV138" s="362"/>
      <c r="CW138" s="347"/>
      <c r="CX138" s="345"/>
      <c r="CY138" s="363"/>
      <c r="CZ138" s="347"/>
      <c r="DA138" s="827"/>
      <c r="DB138" s="833"/>
      <c r="DC138" s="832"/>
      <c r="DD138" s="307"/>
      <c r="DE138" s="343"/>
      <c r="DF138" s="309"/>
      <c r="DG138" s="92"/>
      <c r="DH138" s="807"/>
      <c r="DI138" s="806"/>
      <c r="DK138" s="345"/>
      <c r="DL138" s="345"/>
      <c r="DM138" s="362"/>
      <c r="DN138" s="347"/>
      <c r="DO138" s="345"/>
      <c r="DP138" s="363"/>
      <c r="DQ138" s="347"/>
      <c r="DR138" s="563"/>
      <c r="DS138" s="569"/>
      <c r="DT138" s="568"/>
      <c r="DU138" s="307"/>
      <c r="DV138" s="343"/>
      <c r="DW138" s="322"/>
    </row>
    <row r="139" spans="1:127">
      <c r="A139" s="306"/>
      <c r="C139" s="307"/>
      <c r="D139" s="307"/>
      <c r="E139" s="308"/>
      <c r="F139" s="309"/>
      <c r="G139" s="360"/>
      <c r="H139" s="310"/>
      <c r="I139" s="349"/>
      <c r="J139" s="359"/>
      <c r="K139" s="307"/>
      <c r="L139" s="345"/>
      <c r="M139" s="346"/>
      <c r="N139" s="347"/>
      <c r="O139" s="307"/>
      <c r="P139" s="308"/>
      <c r="Q139" s="322"/>
      <c r="R139" s="361"/>
      <c r="S139" s="313"/>
      <c r="T139" s="327"/>
      <c r="V139" s="345"/>
      <c r="W139" s="345"/>
      <c r="X139" s="362"/>
      <c r="Y139" s="347"/>
      <c r="Z139" s="345"/>
      <c r="AA139" s="363"/>
      <c r="AB139" s="347"/>
      <c r="AC139" s="321"/>
      <c r="AD139" s="343"/>
      <c r="AE139" s="309"/>
      <c r="AF139" s="369"/>
      <c r="AG139" s="367"/>
      <c r="AH139" s="317"/>
      <c r="AJ139" s="345"/>
      <c r="AK139" s="345"/>
      <c r="AL139" s="362"/>
      <c r="AM139" s="347"/>
      <c r="AN139" s="345"/>
      <c r="AO139" s="363"/>
      <c r="AP139" s="347"/>
      <c r="AQ139" s="307"/>
      <c r="AR139" s="343"/>
      <c r="AS139" s="309"/>
      <c r="AT139" s="371"/>
      <c r="AU139" s="372"/>
      <c r="AV139" s="358"/>
      <c r="AX139" s="345"/>
      <c r="AY139" s="345"/>
      <c r="AZ139" s="362"/>
      <c r="BA139" s="347"/>
      <c r="BB139" s="345"/>
      <c r="BC139" s="363"/>
      <c r="BD139" s="347"/>
      <c r="BE139" s="307"/>
      <c r="BF139" s="343"/>
      <c r="BG139" s="309"/>
      <c r="BH139" s="307"/>
      <c r="BI139" s="343"/>
      <c r="BJ139" s="309"/>
      <c r="BK139" s="440"/>
      <c r="BL139" s="446"/>
      <c r="BM139" s="442"/>
      <c r="BO139" s="345"/>
      <c r="BP139" s="345"/>
      <c r="BQ139" s="362"/>
      <c r="BR139" s="347"/>
      <c r="BS139" s="345"/>
      <c r="BT139" s="363"/>
      <c r="BU139" s="347"/>
      <c r="BV139" s="482"/>
      <c r="BW139" s="488"/>
      <c r="BX139" s="484"/>
      <c r="BY139" s="307"/>
      <c r="BZ139" s="343"/>
      <c r="CA139" s="309"/>
      <c r="CB139" s="482"/>
      <c r="CC139" s="488"/>
      <c r="CD139" s="484"/>
      <c r="CF139" s="345"/>
      <c r="CG139" s="447"/>
      <c r="CH139" s="818"/>
      <c r="CI139" s="816"/>
      <c r="CJ139" s="345"/>
      <c r="CK139" s="363"/>
      <c r="CL139" s="347"/>
      <c r="CM139" s="92"/>
      <c r="CN139" s="807"/>
      <c r="CO139" s="805"/>
      <c r="CP139" s="307"/>
      <c r="CQ139" s="343"/>
      <c r="CR139" s="309"/>
      <c r="CT139" s="345"/>
      <c r="CU139" s="345"/>
      <c r="CV139" s="362"/>
      <c r="CW139" s="347"/>
      <c r="CX139" s="345"/>
      <c r="CY139" s="363"/>
      <c r="CZ139" s="347"/>
      <c r="DA139" s="827"/>
      <c r="DB139" s="833"/>
      <c r="DC139" s="829"/>
      <c r="DD139" s="307"/>
      <c r="DE139" s="343"/>
      <c r="DF139" s="309"/>
      <c r="DG139" s="92"/>
      <c r="DH139" s="807"/>
      <c r="DI139" s="805"/>
      <c r="DK139" s="345"/>
      <c r="DL139" s="345"/>
      <c r="DM139" s="362"/>
      <c r="DN139" s="347"/>
      <c r="DO139" s="345"/>
      <c r="DP139" s="363"/>
      <c r="DQ139" s="347"/>
      <c r="DR139" s="563"/>
      <c r="DS139" s="569"/>
      <c r="DT139" s="565"/>
      <c r="DU139" s="307"/>
      <c r="DV139" s="343"/>
      <c r="DW139" s="309"/>
    </row>
    <row r="140" spans="1:127">
      <c r="A140" s="306"/>
      <c r="C140" s="307"/>
      <c r="D140" s="307"/>
      <c r="E140" s="308"/>
      <c r="F140" s="322"/>
      <c r="G140" s="351"/>
      <c r="H140" s="310"/>
      <c r="I140" s="349"/>
      <c r="J140" s="359"/>
      <c r="K140" s="307"/>
      <c r="L140" s="307"/>
      <c r="M140" s="346"/>
      <c r="N140" s="347"/>
      <c r="O140" s="345"/>
      <c r="P140" s="308"/>
      <c r="Q140" s="309"/>
      <c r="R140" s="361"/>
      <c r="S140" s="313"/>
      <c r="T140" s="354"/>
      <c r="V140" s="345"/>
      <c r="W140" s="345"/>
      <c r="X140" s="362"/>
      <c r="Y140" s="347"/>
      <c r="Z140" s="345"/>
      <c r="AA140" s="363"/>
      <c r="AB140" s="347"/>
      <c r="AC140" s="307"/>
      <c r="AD140" s="343"/>
      <c r="AE140" s="322"/>
      <c r="AF140" s="369"/>
      <c r="AG140" s="375"/>
      <c r="AH140" s="317"/>
      <c r="AJ140" s="345"/>
      <c r="AK140" s="345"/>
      <c r="AL140" s="362"/>
      <c r="AM140" s="347"/>
      <c r="AN140" s="345"/>
      <c r="AO140" s="363"/>
      <c r="AP140" s="347"/>
      <c r="AQ140" s="307"/>
      <c r="AR140" s="343"/>
      <c r="AS140" s="322"/>
      <c r="AT140" s="371"/>
      <c r="AU140" s="372"/>
      <c r="AV140" s="320"/>
      <c r="AX140" s="345"/>
      <c r="AY140" s="345"/>
      <c r="AZ140" s="362"/>
      <c r="BA140" s="347"/>
      <c r="BB140" s="345"/>
      <c r="BC140" s="363"/>
      <c r="BD140" s="347"/>
      <c r="BE140" s="307"/>
      <c r="BF140" s="343"/>
      <c r="BG140" s="322"/>
      <c r="BH140" s="307"/>
      <c r="BI140" s="343"/>
      <c r="BJ140" s="322"/>
      <c r="BK140" s="440"/>
      <c r="BL140" s="446"/>
      <c r="BM140" s="445"/>
      <c r="BO140" s="345"/>
      <c r="BP140" s="345"/>
      <c r="BQ140" s="362"/>
      <c r="BR140" s="347"/>
      <c r="BS140" s="345"/>
      <c r="BT140" s="363"/>
      <c r="BU140" s="347"/>
      <c r="BV140" s="482"/>
      <c r="BW140" s="488"/>
      <c r="BX140" s="487"/>
      <c r="BY140" s="307"/>
      <c r="BZ140" s="343"/>
      <c r="CA140" s="309"/>
      <c r="CB140" s="482"/>
      <c r="CC140" s="488"/>
      <c r="CD140" s="487"/>
      <c r="CF140" s="345"/>
      <c r="CG140" s="447"/>
      <c r="CH140" s="818"/>
      <c r="CI140" s="816"/>
      <c r="CJ140" s="345"/>
      <c r="CK140" s="363"/>
      <c r="CL140" s="347"/>
      <c r="CM140" s="92"/>
      <c r="CN140" s="807"/>
      <c r="CO140" s="806"/>
      <c r="CP140" s="307"/>
      <c r="CQ140" s="343"/>
      <c r="CR140" s="309"/>
      <c r="CT140" s="345"/>
      <c r="CU140" s="345"/>
      <c r="CV140" s="362"/>
      <c r="CW140" s="347"/>
      <c r="CX140" s="345"/>
      <c r="CY140" s="363"/>
      <c r="CZ140" s="347"/>
      <c r="DA140" s="827"/>
      <c r="DB140" s="833"/>
      <c r="DC140" s="832"/>
      <c r="DD140" s="307"/>
      <c r="DE140" s="343"/>
      <c r="DF140" s="309"/>
      <c r="DG140" s="92"/>
      <c r="DH140" s="807"/>
      <c r="DI140" s="806"/>
      <c r="DK140" s="345"/>
      <c r="DL140" s="345"/>
      <c r="DM140" s="362"/>
      <c r="DN140" s="347"/>
      <c r="DO140" s="345"/>
      <c r="DP140" s="363"/>
      <c r="DQ140" s="347"/>
      <c r="DR140" s="563"/>
      <c r="DS140" s="569"/>
      <c r="DT140" s="568"/>
      <c r="DU140" s="307"/>
      <c r="DV140" s="343"/>
      <c r="DW140" s="322"/>
    </row>
    <row r="141" spans="1:127">
      <c r="A141" s="306"/>
      <c r="C141" s="307"/>
      <c r="D141" s="307"/>
      <c r="E141" s="308"/>
      <c r="F141" s="309"/>
      <c r="G141" s="360"/>
      <c r="H141" s="310"/>
      <c r="I141" s="349"/>
      <c r="J141" s="359"/>
      <c r="K141" s="307"/>
      <c r="L141" s="307"/>
      <c r="M141" s="346"/>
      <c r="N141" s="347"/>
      <c r="O141" s="307"/>
      <c r="P141" s="308"/>
      <c r="Q141" s="309"/>
      <c r="R141" s="361"/>
      <c r="S141" s="313"/>
      <c r="T141" s="354"/>
      <c r="V141" s="345"/>
      <c r="W141" s="345"/>
      <c r="X141" s="362"/>
      <c r="Y141" s="347"/>
      <c r="Z141" s="345"/>
      <c r="AA141" s="363"/>
      <c r="AB141" s="347"/>
      <c r="AC141" s="307"/>
      <c r="AD141" s="343"/>
      <c r="AE141" s="322"/>
      <c r="AF141" s="369"/>
      <c r="AG141" s="375"/>
      <c r="AH141" s="330"/>
      <c r="AJ141" s="345"/>
      <c r="AK141" s="345"/>
      <c r="AL141" s="362"/>
      <c r="AM141" s="347"/>
      <c r="AN141" s="345"/>
      <c r="AO141" s="363"/>
      <c r="AP141" s="347"/>
      <c r="AQ141" s="321"/>
      <c r="AR141" s="343"/>
      <c r="AS141" s="309"/>
      <c r="AT141" s="371"/>
      <c r="AU141" s="372"/>
      <c r="AV141" s="320"/>
      <c r="AX141" s="345"/>
      <c r="AY141" s="345"/>
      <c r="AZ141" s="362"/>
      <c r="BA141" s="347"/>
      <c r="BB141" s="345"/>
      <c r="BC141" s="363"/>
      <c r="BD141" s="347"/>
      <c r="BE141" s="321"/>
      <c r="BF141" s="343"/>
      <c r="BG141" s="309"/>
      <c r="BH141" s="321"/>
      <c r="BI141" s="343"/>
      <c r="BJ141" s="309"/>
      <c r="BK141" s="443"/>
      <c r="BL141" s="446"/>
      <c r="BM141" s="442"/>
      <c r="BO141" s="345"/>
      <c r="BP141" s="345"/>
      <c r="BQ141" s="362"/>
      <c r="BR141" s="347"/>
      <c r="BS141" s="345"/>
      <c r="BT141" s="363"/>
      <c r="BU141" s="347"/>
      <c r="BV141" s="485"/>
      <c r="BW141" s="488"/>
      <c r="BX141" s="484"/>
      <c r="BY141" s="321"/>
      <c r="BZ141" s="343"/>
      <c r="CA141" s="309"/>
      <c r="CB141" s="485"/>
      <c r="CC141" s="488"/>
      <c r="CD141" s="484"/>
      <c r="CF141" s="345"/>
      <c r="CG141" s="447"/>
      <c r="CH141" s="818"/>
      <c r="CI141" s="816"/>
      <c r="CJ141" s="345"/>
      <c r="CK141" s="363"/>
      <c r="CL141" s="347"/>
      <c r="CM141" s="53"/>
      <c r="CN141" s="807"/>
      <c r="CO141" s="805"/>
      <c r="CP141" s="321"/>
      <c r="CQ141" s="343"/>
      <c r="CR141" s="309"/>
      <c r="CT141" s="345"/>
      <c r="CU141" s="345"/>
      <c r="CV141" s="362"/>
      <c r="CW141" s="347"/>
      <c r="CX141" s="345"/>
      <c r="CY141" s="363"/>
      <c r="CZ141" s="347"/>
      <c r="DA141" s="830"/>
      <c r="DB141" s="833"/>
      <c r="DC141" s="829"/>
      <c r="DD141" s="321"/>
      <c r="DE141" s="343"/>
      <c r="DF141" s="309"/>
      <c r="DG141" s="53"/>
      <c r="DH141" s="807"/>
      <c r="DI141" s="805"/>
      <c r="DK141" s="345"/>
      <c r="DL141" s="345"/>
      <c r="DM141" s="362"/>
      <c r="DN141" s="347"/>
      <c r="DO141" s="345"/>
      <c r="DP141" s="363"/>
      <c r="DQ141" s="347"/>
      <c r="DR141" s="566"/>
      <c r="DS141" s="569"/>
      <c r="DT141" s="565"/>
      <c r="DU141" s="321"/>
      <c r="DV141" s="343"/>
      <c r="DW141" s="309"/>
    </row>
    <row r="142" spans="1:127">
      <c r="A142" s="306"/>
      <c r="C142" s="307"/>
      <c r="D142" s="307"/>
      <c r="E142" s="308"/>
      <c r="F142" s="309"/>
      <c r="G142" s="360"/>
      <c r="H142" s="310"/>
      <c r="I142" s="349"/>
      <c r="J142" s="359"/>
      <c r="K142" s="307"/>
      <c r="L142" s="345"/>
      <c r="M142" s="346"/>
      <c r="N142" s="347"/>
      <c r="O142" s="307"/>
      <c r="P142" s="308"/>
      <c r="Q142" s="322"/>
      <c r="R142" s="361"/>
      <c r="S142" s="313"/>
      <c r="T142" s="314"/>
      <c r="V142" s="345"/>
      <c r="W142" s="345"/>
      <c r="X142" s="362"/>
      <c r="Y142" s="347"/>
      <c r="Z142" s="345"/>
      <c r="AA142" s="363"/>
      <c r="AB142" s="347"/>
      <c r="AC142" s="321"/>
      <c r="AD142" s="343"/>
      <c r="AE142" s="309"/>
      <c r="AF142" s="369"/>
      <c r="AG142" s="375"/>
      <c r="AH142" s="317"/>
      <c r="AJ142" s="345"/>
      <c r="AK142" s="345"/>
      <c r="AL142" s="362"/>
      <c r="AM142" s="347"/>
      <c r="AN142" s="345"/>
      <c r="AO142" s="363"/>
      <c r="AP142" s="347"/>
      <c r="AQ142" s="307"/>
      <c r="AR142" s="343"/>
      <c r="AS142" s="322"/>
      <c r="AT142" s="371"/>
      <c r="AU142" s="372"/>
      <c r="AV142" s="333"/>
      <c r="AX142" s="345"/>
      <c r="AY142" s="345"/>
      <c r="AZ142" s="362"/>
      <c r="BA142" s="347"/>
      <c r="BB142" s="345"/>
      <c r="BC142" s="363"/>
      <c r="BD142" s="347"/>
      <c r="BE142" s="307"/>
      <c r="BF142" s="343"/>
      <c r="BG142" s="322"/>
      <c r="BH142" s="307"/>
      <c r="BI142" s="343"/>
      <c r="BJ142" s="322"/>
      <c r="BK142" s="440"/>
      <c r="BL142" s="446"/>
      <c r="BM142" s="445"/>
      <c r="BO142" s="345"/>
      <c r="BP142" s="345"/>
      <c r="BQ142" s="362"/>
      <c r="BR142" s="347"/>
      <c r="BS142" s="345"/>
      <c r="BT142" s="363"/>
      <c r="BU142" s="347"/>
      <c r="BV142" s="482"/>
      <c r="BW142" s="488"/>
      <c r="BX142" s="487"/>
      <c r="BY142" s="307"/>
      <c r="BZ142" s="343"/>
      <c r="CA142" s="309"/>
      <c r="CB142" s="482"/>
      <c r="CC142" s="488"/>
      <c r="CD142" s="487"/>
      <c r="CF142" s="345"/>
      <c r="CG142" s="447"/>
      <c r="CH142" s="818"/>
      <c r="CI142" s="816"/>
      <c r="CJ142" s="345"/>
      <c r="CK142" s="363"/>
      <c r="CL142" s="347"/>
      <c r="CM142" s="92"/>
      <c r="CN142" s="807"/>
      <c r="CO142" s="806"/>
      <c r="CP142" s="307"/>
      <c r="CQ142" s="343"/>
      <c r="CR142" s="309"/>
      <c r="CT142" s="345"/>
      <c r="CU142" s="345"/>
      <c r="CV142" s="362"/>
      <c r="CW142" s="347"/>
      <c r="CX142" s="345"/>
      <c r="CY142" s="363"/>
      <c r="CZ142" s="347"/>
      <c r="DA142" s="827"/>
      <c r="DB142" s="833"/>
      <c r="DC142" s="832"/>
      <c r="DD142" s="307"/>
      <c r="DE142" s="343"/>
      <c r="DF142" s="309"/>
      <c r="DG142" s="92"/>
      <c r="DH142" s="807"/>
      <c r="DI142" s="806"/>
      <c r="DK142" s="345"/>
      <c r="DL142" s="345"/>
      <c r="DM142" s="362"/>
      <c r="DN142" s="347"/>
      <c r="DO142" s="345"/>
      <c r="DP142" s="363"/>
      <c r="DQ142" s="347"/>
      <c r="DR142" s="563"/>
      <c r="DS142" s="569"/>
      <c r="DT142" s="568"/>
      <c r="DU142" s="307"/>
      <c r="DV142" s="343"/>
      <c r="DW142" s="322"/>
    </row>
    <row r="143" spans="1:127">
      <c r="A143" s="306"/>
      <c r="C143" s="307"/>
      <c r="D143" s="307"/>
      <c r="E143" s="308"/>
      <c r="F143" s="309"/>
      <c r="G143" s="360"/>
      <c r="H143" s="310"/>
      <c r="I143" s="349"/>
      <c r="J143" s="359"/>
      <c r="K143" s="307"/>
      <c r="L143" s="345"/>
      <c r="M143" s="346"/>
      <c r="N143" s="347"/>
      <c r="O143" s="321"/>
      <c r="P143" s="308"/>
      <c r="Q143" s="309"/>
      <c r="R143" s="361"/>
      <c r="S143" s="313"/>
      <c r="T143" s="314"/>
      <c r="V143" s="345"/>
      <c r="W143" s="345"/>
      <c r="X143" s="362"/>
      <c r="Y143" s="347"/>
      <c r="Z143" s="345"/>
      <c r="AA143" s="363"/>
      <c r="AB143" s="347"/>
      <c r="AC143" s="307"/>
      <c r="AD143" s="343"/>
      <c r="AE143" s="322"/>
      <c r="AF143" s="369"/>
      <c r="AG143" s="375"/>
      <c r="AH143" s="330"/>
      <c r="AJ143" s="345"/>
      <c r="AK143" s="345"/>
      <c r="AL143" s="362"/>
      <c r="AM143" s="347"/>
      <c r="AN143" s="345"/>
      <c r="AO143" s="363"/>
      <c r="AP143" s="347"/>
      <c r="AQ143" s="307"/>
      <c r="AR143" s="343"/>
      <c r="AS143" s="309"/>
      <c r="AT143" s="371"/>
      <c r="AU143" s="372"/>
      <c r="AV143" s="358"/>
      <c r="AX143" s="345"/>
      <c r="AY143" s="345"/>
      <c r="AZ143" s="362"/>
      <c r="BA143" s="347"/>
      <c r="BB143" s="345"/>
      <c r="BC143" s="363"/>
      <c r="BD143" s="347"/>
      <c r="BE143" s="307"/>
      <c r="BF143" s="343"/>
      <c r="BG143" s="309"/>
      <c r="BH143" s="307"/>
      <c r="BI143" s="343"/>
      <c r="BJ143" s="309"/>
      <c r="BK143" s="440"/>
      <c r="BL143" s="446"/>
      <c r="BM143" s="442"/>
      <c r="BO143" s="345"/>
      <c r="BP143" s="345"/>
      <c r="BQ143" s="362"/>
      <c r="BR143" s="347"/>
      <c r="BS143" s="345"/>
      <c r="BT143" s="363"/>
      <c r="BU143" s="347"/>
      <c r="BV143" s="482"/>
      <c r="BW143" s="488"/>
      <c r="BX143" s="484"/>
      <c r="BY143" s="307"/>
      <c r="BZ143" s="343"/>
      <c r="CA143" s="309"/>
      <c r="CB143" s="482"/>
      <c r="CC143" s="488"/>
      <c r="CD143" s="484"/>
      <c r="CF143" s="345"/>
      <c r="CG143" s="447"/>
      <c r="CH143" s="818"/>
      <c r="CI143" s="816"/>
      <c r="CJ143" s="345"/>
      <c r="CK143" s="363"/>
      <c r="CL143" s="347"/>
      <c r="CM143" s="92"/>
      <c r="CN143" s="807"/>
      <c r="CO143" s="805"/>
      <c r="CP143" s="307"/>
      <c r="CQ143" s="343"/>
      <c r="CR143" s="309"/>
      <c r="CT143" s="345"/>
      <c r="CU143" s="345"/>
      <c r="CV143" s="362"/>
      <c r="CW143" s="347"/>
      <c r="CX143" s="345"/>
      <c r="CY143" s="363"/>
      <c r="CZ143" s="347"/>
      <c r="DA143" s="827"/>
      <c r="DB143" s="833"/>
      <c r="DC143" s="829"/>
      <c r="DD143" s="307"/>
      <c r="DE143" s="343"/>
      <c r="DF143" s="309"/>
      <c r="DG143" s="92"/>
      <c r="DH143" s="807"/>
      <c r="DI143" s="805"/>
      <c r="DK143" s="345"/>
      <c r="DL143" s="345"/>
      <c r="DM143" s="362"/>
      <c r="DN143" s="347"/>
      <c r="DO143" s="345"/>
      <c r="DP143" s="363"/>
      <c r="DQ143" s="347"/>
      <c r="DR143" s="563"/>
      <c r="DS143" s="569"/>
      <c r="DT143" s="565"/>
      <c r="DU143" s="307"/>
      <c r="DV143" s="343"/>
      <c r="DW143" s="309"/>
    </row>
    <row r="144" spans="1:127">
      <c r="A144" s="306"/>
      <c r="C144" s="307"/>
      <c r="D144" s="307"/>
      <c r="E144" s="308"/>
      <c r="F144" s="309"/>
      <c r="G144" s="360"/>
      <c r="H144" s="310"/>
      <c r="I144" s="349"/>
      <c r="J144" s="359"/>
      <c r="K144" s="307"/>
      <c r="L144" s="345"/>
      <c r="M144" s="346"/>
      <c r="N144" s="347"/>
      <c r="O144" s="307"/>
      <c r="P144" s="308"/>
      <c r="Q144" s="322"/>
      <c r="R144" s="361"/>
      <c r="S144" s="313"/>
      <c r="T144" s="327"/>
      <c r="V144" s="345"/>
      <c r="W144" s="345"/>
      <c r="X144" s="362"/>
      <c r="Y144" s="347"/>
      <c r="Z144" s="345"/>
      <c r="AA144" s="363"/>
      <c r="AB144" s="347"/>
      <c r="AC144" s="307"/>
      <c r="AD144" s="343"/>
      <c r="AE144" s="309"/>
      <c r="AF144" s="369"/>
      <c r="AG144" s="375"/>
      <c r="AH144" s="356"/>
      <c r="AJ144" s="345"/>
      <c r="AK144" s="345"/>
      <c r="AL144" s="362"/>
      <c r="AM144" s="347"/>
      <c r="AN144" s="345"/>
      <c r="AO144" s="363"/>
      <c r="AP144" s="347"/>
      <c r="AQ144" s="307"/>
      <c r="AR144" s="343"/>
      <c r="AS144" s="322"/>
      <c r="AT144" s="371"/>
      <c r="AU144" s="372"/>
      <c r="AV144" s="320"/>
      <c r="AX144" s="345"/>
      <c r="AY144" s="345"/>
      <c r="AZ144" s="362"/>
      <c r="BA144" s="347"/>
      <c r="BB144" s="345"/>
      <c r="BC144" s="363"/>
      <c r="BD144" s="347"/>
      <c r="BE144" s="307"/>
      <c r="BF144" s="343"/>
      <c r="BG144" s="322"/>
      <c r="BH144" s="307"/>
      <c r="BI144" s="343"/>
      <c r="BJ144" s="322"/>
      <c r="BK144" s="440"/>
      <c r="BL144" s="446"/>
      <c r="BM144" s="445"/>
      <c r="BO144" s="345"/>
      <c r="BP144" s="345"/>
      <c r="BQ144" s="362"/>
      <c r="BR144" s="347"/>
      <c r="BS144" s="345"/>
      <c r="BT144" s="363"/>
      <c r="BU144" s="347"/>
      <c r="BV144" s="482"/>
      <c r="BW144" s="488"/>
      <c r="BX144" s="487"/>
      <c r="BY144" s="307"/>
      <c r="BZ144" s="343"/>
      <c r="CA144" s="309"/>
      <c r="CB144" s="482"/>
      <c r="CC144" s="488"/>
      <c r="CD144" s="487"/>
      <c r="CF144" s="345"/>
      <c r="CG144" s="447"/>
      <c r="CH144" s="818"/>
      <c r="CI144" s="816"/>
      <c r="CJ144" s="345"/>
      <c r="CK144" s="363"/>
      <c r="CL144" s="347"/>
      <c r="CM144" s="92"/>
      <c r="CN144" s="807"/>
      <c r="CO144" s="806"/>
      <c r="CP144" s="307"/>
      <c r="CQ144" s="343"/>
      <c r="CR144" s="309"/>
      <c r="CT144" s="345"/>
      <c r="CU144" s="345"/>
      <c r="CV144" s="362"/>
      <c r="CW144" s="347"/>
      <c r="CX144" s="345"/>
      <c r="CY144" s="363"/>
      <c r="CZ144" s="347"/>
      <c r="DA144" s="827"/>
      <c r="DB144" s="833"/>
      <c r="DC144" s="832"/>
      <c r="DD144" s="307"/>
      <c r="DE144" s="343"/>
      <c r="DF144" s="309"/>
      <c r="DG144" s="92"/>
      <c r="DH144" s="807"/>
      <c r="DI144" s="806"/>
      <c r="DK144" s="345"/>
      <c r="DL144" s="345"/>
      <c r="DM144" s="362"/>
      <c r="DN144" s="347"/>
      <c r="DO144" s="345"/>
      <c r="DP144" s="363"/>
      <c r="DQ144" s="347"/>
      <c r="DR144" s="563"/>
      <c r="DS144" s="569"/>
      <c r="DT144" s="568"/>
      <c r="DU144" s="307"/>
      <c r="DV144" s="343"/>
      <c r="DW144" s="322"/>
    </row>
    <row r="145" spans="1:127">
      <c r="A145" s="306"/>
      <c r="C145" s="307"/>
      <c r="D145" s="307"/>
      <c r="E145" s="308"/>
      <c r="F145" s="309"/>
      <c r="G145" s="360"/>
      <c r="H145" s="310"/>
      <c r="I145" s="349"/>
      <c r="J145" s="359"/>
      <c r="K145" s="307"/>
      <c r="L145" s="345"/>
      <c r="M145" s="346"/>
      <c r="N145" s="347"/>
      <c r="O145" s="307"/>
      <c r="P145" s="308"/>
      <c r="Q145" s="309"/>
      <c r="R145" s="361"/>
      <c r="S145" s="313"/>
      <c r="T145" s="354"/>
      <c r="V145" s="345"/>
      <c r="W145" s="345"/>
      <c r="X145" s="362"/>
      <c r="Y145" s="347"/>
      <c r="Z145" s="345"/>
      <c r="AA145" s="363"/>
      <c r="AB145" s="347"/>
      <c r="AC145" s="321"/>
      <c r="AD145" s="343"/>
      <c r="AE145" s="309"/>
      <c r="AF145" s="369"/>
      <c r="AG145" s="375"/>
      <c r="AH145" s="317"/>
      <c r="AJ145" s="345"/>
      <c r="AK145" s="345"/>
      <c r="AL145" s="362"/>
      <c r="AM145" s="347"/>
      <c r="AN145" s="345"/>
      <c r="AO145" s="363"/>
      <c r="AP145" s="347"/>
      <c r="AQ145" s="321"/>
      <c r="AR145" s="343"/>
      <c r="AS145" s="309"/>
      <c r="AT145" s="371"/>
      <c r="AU145" s="372"/>
      <c r="AV145" s="320"/>
      <c r="AX145" s="345"/>
      <c r="AY145" s="345"/>
      <c r="AZ145" s="362"/>
      <c r="BA145" s="347"/>
      <c r="BB145" s="345"/>
      <c r="BC145" s="363"/>
      <c r="BD145" s="347"/>
      <c r="BE145" s="321"/>
      <c r="BF145" s="343"/>
      <c r="BG145" s="309"/>
      <c r="BH145" s="321"/>
      <c r="BI145" s="343"/>
      <c r="BJ145" s="309"/>
      <c r="BK145" s="443"/>
      <c r="BL145" s="446"/>
      <c r="BM145" s="442"/>
      <c r="BO145" s="345"/>
      <c r="BP145" s="345"/>
      <c r="BQ145" s="362"/>
      <c r="BR145" s="347"/>
      <c r="BS145" s="345"/>
      <c r="BT145" s="363"/>
      <c r="BU145" s="347"/>
      <c r="BV145" s="485"/>
      <c r="BW145" s="488"/>
      <c r="BX145" s="484"/>
      <c r="BY145" s="321"/>
      <c r="BZ145" s="343"/>
      <c r="CA145" s="309"/>
      <c r="CB145" s="485"/>
      <c r="CC145" s="488"/>
      <c r="CD145" s="484"/>
      <c r="CF145" s="345"/>
      <c r="CG145" s="447"/>
      <c r="CH145" s="818"/>
      <c r="CI145" s="816"/>
      <c r="CJ145" s="345"/>
      <c r="CK145" s="363"/>
      <c r="CL145" s="347"/>
      <c r="CM145" s="53"/>
      <c r="CN145" s="807"/>
      <c r="CO145" s="805"/>
      <c r="CP145" s="321"/>
      <c r="CQ145" s="343"/>
      <c r="CR145" s="309"/>
      <c r="CT145" s="345"/>
      <c r="CU145" s="345"/>
      <c r="CV145" s="362"/>
      <c r="CW145" s="347"/>
      <c r="CX145" s="345"/>
      <c r="CY145" s="363"/>
      <c r="CZ145" s="347"/>
      <c r="DA145" s="830"/>
      <c r="DB145" s="833"/>
      <c r="DC145" s="829"/>
      <c r="DD145" s="321"/>
      <c r="DE145" s="343"/>
      <c r="DF145" s="309"/>
      <c r="DG145" s="53"/>
      <c r="DH145" s="807"/>
      <c r="DI145" s="805"/>
      <c r="DK145" s="345"/>
      <c r="DL145" s="345"/>
      <c r="DM145" s="362"/>
      <c r="DN145" s="347"/>
      <c r="DO145" s="345"/>
      <c r="DP145" s="363"/>
      <c r="DQ145" s="347"/>
      <c r="DR145" s="566"/>
      <c r="DS145" s="569"/>
      <c r="DT145" s="565"/>
      <c r="DU145" s="321"/>
      <c r="DV145" s="343"/>
      <c r="DW145" s="309"/>
    </row>
    <row r="146" spans="1:127">
      <c r="A146" s="306"/>
      <c r="C146" s="307"/>
      <c r="D146" s="307"/>
      <c r="E146" s="308"/>
      <c r="F146" s="309"/>
      <c r="G146" s="360"/>
      <c r="H146" s="310"/>
      <c r="I146" s="349"/>
      <c r="K146" s="307"/>
      <c r="L146" s="345"/>
      <c r="M146" s="346"/>
      <c r="N146" s="347"/>
      <c r="O146" s="307"/>
      <c r="P146" s="308"/>
      <c r="Q146" s="368"/>
      <c r="R146" s="361"/>
      <c r="S146" s="313"/>
      <c r="T146" s="314"/>
      <c r="V146" s="345"/>
      <c r="W146" s="345"/>
      <c r="X146" s="362"/>
      <c r="Y146" s="347"/>
      <c r="Z146" s="345"/>
      <c r="AA146" s="363"/>
      <c r="AB146" s="347"/>
      <c r="AC146" s="307"/>
      <c r="AD146" s="343"/>
      <c r="AE146" s="322"/>
      <c r="AF146" s="369"/>
      <c r="AG146" s="375"/>
      <c r="AH146" s="330"/>
      <c r="AJ146" s="345"/>
      <c r="AK146" s="345"/>
      <c r="AL146" s="362"/>
      <c r="AM146" s="347"/>
      <c r="AN146" s="345"/>
      <c r="AO146" s="363"/>
      <c r="AP146" s="347"/>
      <c r="AQ146" s="307"/>
      <c r="AR146" s="343"/>
      <c r="AS146" s="322"/>
      <c r="AT146" s="371"/>
      <c r="AU146" s="372"/>
      <c r="AV146" s="333"/>
      <c r="AX146" s="345"/>
      <c r="AY146" s="345"/>
      <c r="AZ146" s="362"/>
      <c r="BA146" s="347"/>
      <c r="BB146" s="345"/>
      <c r="BC146" s="363"/>
      <c r="BD146" s="347"/>
      <c r="BE146" s="307"/>
      <c r="BF146" s="343"/>
      <c r="BG146" s="322"/>
      <c r="BH146" s="307"/>
      <c r="BI146" s="343"/>
      <c r="BJ146" s="322"/>
      <c r="BK146" s="440"/>
      <c r="BL146" s="446"/>
      <c r="BM146" s="445"/>
      <c r="BO146" s="345"/>
      <c r="BP146" s="345"/>
      <c r="BQ146" s="362"/>
      <c r="BR146" s="347"/>
      <c r="BS146" s="345"/>
      <c r="BT146" s="363"/>
      <c r="BU146" s="347"/>
      <c r="BV146" s="482"/>
      <c r="BW146" s="488"/>
      <c r="BX146" s="487"/>
      <c r="BY146" s="307"/>
      <c r="BZ146" s="343"/>
      <c r="CA146" s="309"/>
      <c r="CB146" s="482"/>
      <c r="CC146" s="488"/>
      <c r="CD146" s="487"/>
      <c r="CF146" s="345"/>
      <c r="CG146" s="447"/>
      <c r="CH146" s="818"/>
      <c r="CI146" s="816"/>
      <c r="CJ146" s="345"/>
      <c r="CK146" s="363"/>
      <c r="CL146" s="347"/>
      <c r="CM146" s="92"/>
      <c r="CN146" s="807"/>
      <c r="CO146" s="806"/>
      <c r="CP146" s="307"/>
      <c r="CQ146" s="343"/>
      <c r="CR146" s="309"/>
      <c r="CT146" s="345"/>
      <c r="CU146" s="345"/>
      <c r="CV146" s="362"/>
      <c r="CW146" s="347"/>
      <c r="CX146" s="345"/>
      <c r="CY146" s="363"/>
      <c r="CZ146" s="347"/>
      <c r="DA146" s="827"/>
      <c r="DB146" s="833"/>
      <c r="DC146" s="832"/>
      <c r="DD146" s="307"/>
      <c r="DE146" s="343"/>
      <c r="DF146" s="309"/>
      <c r="DG146" s="92"/>
      <c r="DH146" s="807"/>
      <c r="DI146" s="806"/>
      <c r="DK146" s="345"/>
      <c r="DL146" s="345"/>
      <c r="DM146" s="362"/>
      <c r="DN146" s="347"/>
      <c r="DO146" s="345"/>
      <c r="DP146" s="363"/>
      <c r="DQ146" s="347"/>
      <c r="DR146" s="563"/>
      <c r="DS146" s="569"/>
      <c r="DT146" s="568"/>
      <c r="DU146" s="307"/>
      <c r="DV146" s="343"/>
      <c r="DW146" s="322"/>
    </row>
    <row r="147" spans="1:127">
      <c r="A147" s="306"/>
      <c r="C147" s="390"/>
      <c r="D147" s="307"/>
      <c r="E147" s="308"/>
      <c r="F147" s="309"/>
      <c r="G147" s="360"/>
      <c r="H147" s="310"/>
      <c r="I147" s="349"/>
      <c r="K147" s="390"/>
      <c r="L147" s="345"/>
      <c r="M147" s="346"/>
      <c r="N147" s="347"/>
      <c r="O147" s="307"/>
      <c r="P147" s="308"/>
      <c r="Q147" s="368"/>
      <c r="R147" s="361"/>
      <c r="S147" s="313"/>
      <c r="T147" s="314"/>
      <c r="V147" s="393"/>
      <c r="W147" s="345"/>
      <c r="X147" s="362"/>
      <c r="Y147" s="347"/>
      <c r="Z147" s="345"/>
      <c r="AA147" s="363"/>
      <c r="AB147" s="347"/>
      <c r="AC147" s="307"/>
      <c r="AD147" s="343"/>
      <c r="AE147" s="322"/>
      <c r="AF147" s="369"/>
      <c r="AG147" s="375"/>
      <c r="AH147" s="330"/>
      <c r="AJ147" s="345"/>
      <c r="AK147" s="345"/>
      <c r="AL147" s="362"/>
      <c r="AM147" s="347"/>
      <c r="AN147" s="345"/>
      <c r="AO147" s="363"/>
      <c r="AP147" s="322"/>
      <c r="AQ147" s="307"/>
      <c r="AR147" s="343"/>
      <c r="AS147" s="322"/>
      <c r="AT147" s="371"/>
      <c r="AU147" s="372"/>
      <c r="AV147" s="333"/>
      <c r="AX147" s="345"/>
      <c r="AY147" s="345"/>
      <c r="AZ147" s="362"/>
      <c r="BA147" s="347"/>
      <c r="BB147" s="345"/>
      <c r="BC147" s="363"/>
      <c r="BD147" s="322"/>
      <c r="BE147" s="307"/>
      <c r="BF147" s="343"/>
      <c r="BG147" s="322"/>
      <c r="BH147" s="307"/>
      <c r="BI147" s="343"/>
      <c r="BJ147" s="322"/>
      <c r="BK147" s="440"/>
      <c r="BL147" s="446"/>
      <c r="BM147" s="445"/>
      <c r="BO147" s="345"/>
      <c r="BP147" s="345"/>
      <c r="BQ147" s="362"/>
      <c r="BR147" s="347"/>
      <c r="BS147" s="345"/>
      <c r="BT147" s="363"/>
      <c r="BU147" s="322"/>
      <c r="BV147" s="482"/>
      <c r="BW147" s="488"/>
      <c r="BX147" s="487"/>
      <c r="BY147" s="307"/>
      <c r="BZ147" s="343"/>
      <c r="CA147" s="309"/>
      <c r="CB147" s="482"/>
      <c r="CC147" s="488"/>
      <c r="CD147" s="487"/>
      <c r="CF147" s="345"/>
      <c r="CG147" s="447"/>
      <c r="CH147" s="818"/>
      <c r="CI147" s="816"/>
      <c r="CJ147" s="345"/>
      <c r="CK147" s="363"/>
      <c r="CL147" s="322"/>
      <c r="CM147" s="92"/>
      <c r="CN147" s="807"/>
      <c r="CO147" s="806"/>
      <c r="CP147" s="307"/>
      <c r="CQ147" s="343"/>
      <c r="CR147" s="309"/>
      <c r="CT147" s="345"/>
      <c r="CU147" s="345"/>
      <c r="CV147" s="362"/>
      <c r="CW147" s="347"/>
      <c r="CX147" s="345"/>
      <c r="CY147" s="363"/>
      <c r="CZ147" s="322"/>
      <c r="DA147" s="827"/>
      <c r="DB147" s="833"/>
      <c r="DC147" s="832"/>
      <c r="DD147" s="307"/>
      <c r="DE147" s="343"/>
      <c r="DF147" s="309"/>
      <c r="DG147" s="92"/>
      <c r="DH147" s="807"/>
      <c r="DI147" s="806"/>
      <c r="DK147" s="345"/>
      <c r="DL147" s="345"/>
      <c r="DM147" s="362"/>
      <c r="DN147" s="347"/>
      <c r="DO147" s="345"/>
      <c r="DP147" s="363"/>
      <c r="DQ147" s="322"/>
      <c r="DR147" s="563"/>
      <c r="DS147" s="569"/>
      <c r="DT147" s="568"/>
      <c r="DU147" s="307"/>
      <c r="DV147" s="343"/>
      <c r="DW147" s="322"/>
    </row>
    <row r="148" spans="1:127">
      <c r="A148" s="306"/>
      <c r="C148" s="307"/>
      <c r="D148" s="307"/>
      <c r="E148" s="308"/>
      <c r="F148" s="309"/>
      <c r="G148" s="360"/>
      <c r="H148" s="310"/>
      <c r="I148" s="349"/>
      <c r="K148" s="390"/>
      <c r="L148" s="393"/>
      <c r="M148" s="346"/>
      <c r="N148" s="347"/>
      <c r="O148" s="394"/>
      <c r="P148" s="308"/>
      <c r="Q148" s="368"/>
      <c r="R148" s="395"/>
      <c r="S148" s="313"/>
      <c r="T148" s="314"/>
      <c r="V148" s="393"/>
      <c r="W148" s="393"/>
      <c r="X148" s="362"/>
      <c r="Y148" s="347"/>
      <c r="Z148" s="393"/>
      <c r="AA148" s="363"/>
      <c r="AB148" s="347"/>
      <c r="AC148" s="394"/>
      <c r="AD148" s="343"/>
      <c r="AE148" s="309"/>
      <c r="AF148" s="369"/>
      <c r="AG148" s="375"/>
      <c r="AH148" s="317"/>
      <c r="AJ148" s="345"/>
      <c r="AK148" s="345"/>
      <c r="AL148" s="362"/>
      <c r="AM148" s="347"/>
      <c r="AN148" s="345"/>
      <c r="AO148" s="363"/>
      <c r="AP148" s="322"/>
      <c r="AQ148" s="307"/>
      <c r="AR148" s="343"/>
      <c r="AS148" s="322"/>
      <c r="AT148" s="371"/>
      <c r="AU148" s="372"/>
      <c r="AV148" s="333"/>
      <c r="AX148" s="345"/>
      <c r="AY148" s="345"/>
      <c r="AZ148" s="362"/>
      <c r="BA148" s="347"/>
      <c r="BB148" s="345"/>
      <c r="BC148" s="363"/>
      <c r="BD148" s="322"/>
      <c r="BE148" s="307"/>
      <c r="BF148" s="343"/>
      <c r="BG148" s="322"/>
      <c r="BH148" s="307"/>
      <c r="BI148" s="343"/>
      <c r="BJ148" s="322"/>
      <c r="BK148" s="440"/>
      <c r="BL148" s="446"/>
      <c r="BM148" s="445"/>
      <c r="BO148" s="345"/>
      <c r="BP148" s="345"/>
      <c r="BQ148" s="362"/>
      <c r="BR148" s="347"/>
      <c r="BS148" s="345"/>
      <c r="BT148" s="363"/>
      <c r="BU148" s="322"/>
      <c r="BV148" s="482"/>
      <c r="BW148" s="488"/>
      <c r="BX148" s="487"/>
      <c r="BY148" s="307"/>
      <c r="BZ148" s="343"/>
      <c r="CA148" s="322"/>
      <c r="CB148" s="482"/>
      <c r="CC148" s="488"/>
      <c r="CD148" s="487"/>
      <c r="CF148" s="345"/>
      <c r="CG148" s="447"/>
      <c r="CH148" s="818"/>
      <c r="CI148" s="816"/>
      <c r="CJ148" s="345"/>
      <c r="CK148" s="363"/>
      <c r="CL148" s="322"/>
      <c r="CM148" s="92"/>
      <c r="CN148" s="807"/>
      <c r="CO148" s="806"/>
      <c r="CP148" s="307"/>
      <c r="CQ148" s="343"/>
      <c r="CR148" s="322"/>
      <c r="CT148" s="345"/>
      <c r="CU148" s="345"/>
      <c r="CV148" s="362"/>
      <c r="CW148" s="347"/>
      <c r="CX148" s="345"/>
      <c r="CY148" s="363"/>
      <c r="CZ148" s="322"/>
      <c r="DA148" s="827"/>
      <c r="DB148" s="833"/>
      <c r="DC148" s="832"/>
      <c r="DD148" s="307"/>
      <c r="DE148" s="343"/>
      <c r="DF148" s="322"/>
      <c r="DG148" s="92"/>
      <c r="DH148" s="807"/>
      <c r="DI148" s="806"/>
      <c r="DK148" s="345"/>
      <c r="DL148" s="345"/>
      <c r="DM148" s="362"/>
      <c r="DN148" s="347"/>
      <c r="DO148" s="345"/>
      <c r="DP148" s="363"/>
      <c r="DQ148" s="322"/>
      <c r="DR148" s="563"/>
      <c r="DS148" s="569"/>
      <c r="DT148" s="568"/>
      <c r="DU148" s="307"/>
      <c r="DV148" s="343"/>
      <c r="DW148" s="322"/>
    </row>
    <row r="149" spans="1:127">
      <c r="A149" s="306"/>
      <c r="C149" s="307"/>
      <c r="D149" s="307"/>
      <c r="E149" s="308"/>
      <c r="F149" s="309"/>
      <c r="G149" s="360"/>
      <c r="H149" s="310"/>
      <c r="I149" s="349"/>
      <c r="K149" s="390"/>
      <c r="L149" s="390"/>
      <c r="M149" s="308"/>
      <c r="N149" s="309"/>
      <c r="O149" s="400"/>
      <c r="P149" s="308"/>
      <c r="Q149" s="368"/>
      <c r="R149" s="401"/>
      <c r="S149" s="313"/>
      <c r="T149" s="314"/>
      <c r="U149" s="402"/>
      <c r="V149" s="390"/>
      <c r="W149" s="390"/>
      <c r="X149" s="403"/>
      <c r="Y149" s="309"/>
      <c r="Z149" s="390"/>
      <c r="AA149" s="343"/>
      <c r="AB149" s="309"/>
      <c r="AC149" s="400"/>
      <c r="AD149" s="343"/>
      <c r="AE149" s="309"/>
      <c r="AF149" s="315"/>
      <c r="AG149" s="370"/>
      <c r="AH149" s="317"/>
      <c r="AI149" s="402"/>
      <c r="AJ149" s="307"/>
      <c r="AK149" s="307"/>
      <c r="AL149" s="403"/>
      <c r="AM149" s="309"/>
      <c r="AN149" s="307"/>
      <c r="AO149" s="343"/>
      <c r="AP149" s="368"/>
      <c r="AQ149" s="307"/>
      <c r="AR149" s="343"/>
      <c r="AS149" s="368"/>
      <c r="AT149" s="318"/>
      <c r="AU149" s="372"/>
      <c r="AV149" s="404"/>
      <c r="AX149" s="307"/>
      <c r="AY149" s="307"/>
      <c r="AZ149" s="403"/>
      <c r="BA149" s="309"/>
      <c r="BB149" s="307"/>
      <c r="BC149" s="343"/>
      <c r="BD149" s="368"/>
      <c r="BE149" s="307"/>
      <c r="BF149" s="343"/>
      <c r="BG149" s="368"/>
      <c r="BH149" s="307"/>
      <c r="BI149" s="343"/>
      <c r="BJ149" s="368"/>
      <c r="BK149" s="440"/>
      <c r="BL149" s="446"/>
      <c r="BM149" s="451"/>
      <c r="BO149" s="307"/>
      <c r="BP149" s="307"/>
      <c r="BQ149" s="403"/>
      <c r="BR149" s="309"/>
      <c r="BS149" s="307"/>
      <c r="BT149" s="343"/>
      <c r="BU149" s="368"/>
      <c r="BV149" s="482"/>
      <c r="BW149" s="488"/>
      <c r="BX149" s="494"/>
      <c r="BY149" s="307"/>
      <c r="BZ149" s="343"/>
      <c r="CA149" s="368"/>
      <c r="CB149" s="482"/>
      <c r="CC149" s="488"/>
      <c r="CD149" s="494"/>
      <c r="CF149" s="307"/>
      <c r="CG149" s="440"/>
      <c r="CH149" s="819"/>
      <c r="CI149" s="442"/>
      <c r="CJ149" s="307"/>
      <c r="CK149" s="343"/>
      <c r="CL149" s="368"/>
      <c r="CM149" s="92"/>
      <c r="CN149" s="807"/>
      <c r="CO149" s="813"/>
      <c r="CP149" s="307"/>
      <c r="CQ149" s="343"/>
      <c r="CR149" s="368"/>
      <c r="CT149" s="307"/>
      <c r="CU149" s="307"/>
      <c r="CV149" s="403"/>
      <c r="CW149" s="309"/>
      <c r="CX149" s="307"/>
      <c r="CY149" s="343"/>
      <c r="CZ149" s="368"/>
      <c r="DA149" s="827"/>
      <c r="DB149" s="833"/>
      <c r="DC149" s="839"/>
      <c r="DD149" s="307"/>
      <c r="DE149" s="343"/>
      <c r="DF149" s="368"/>
      <c r="DG149" s="92"/>
      <c r="DH149" s="807"/>
      <c r="DI149" s="813"/>
      <c r="DK149" s="307"/>
      <c r="DL149" s="307"/>
      <c r="DM149" s="403"/>
      <c r="DN149" s="309"/>
      <c r="DO149" s="307"/>
      <c r="DP149" s="343"/>
      <c r="DQ149" s="368"/>
      <c r="DR149" s="563"/>
      <c r="DS149" s="569"/>
      <c r="DT149" s="575"/>
      <c r="DU149" s="307"/>
      <c r="DV149" s="343"/>
      <c r="DW149" s="368"/>
    </row>
    <row r="150" spans="1:127">
      <c r="A150" s="352"/>
      <c r="C150" s="307"/>
      <c r="D150" s="307"/>
      <c r="E150" s="308"/>
      <c r="F150" s="322"/>
      <c r="G150" s="360"/>
      <c r="H150" s="310"/>
      <c r="I150" s="349"/>
      <c r="J150" s="359"/>
      <c r="K150" s="307"/>
      <c r="L150" s="345"/>
      <c r="M150" s="346"/>
      <c r="N150" s="347"/>
      <c r="O150" s="307"/>
      <c r="P150" s="308"/>
      <c r="Q150" s="322"/>
      <c r="R150" s="361"/>
      <c r="S150" s="313"/>
      <c r="T150" s="314"/>
      <c r="V150" s="345"/>
      <c r="W150" s="345"/>
      <c r="X150" s="362"/>
      <c r="Y150" s="347"/>
      <c r="Z150" s="345"/>
      <c r="AA150" s="363"/>
      <c r="AB150" s="347"/>
      <c r="AC150" s="307"/>
      <c r="AD150" s="343"/>
      <c r="AE150" s="322"/>
      <c r="AF150" s="369"/>
      <c r="AG150" s="375"/>
      <c r="AH150" s="330"/>
      <c r="AJ150" s="345"/>
      <c r="AK150" s="345"/>
      <c r="AL150" s="362"/>
      <c r="AM150" s="347"/>
      <c r="AN150" s="345"/>
      <c r="AO150" s="363"/>
      <c r="AP150" s="347"/>
      <c r="AQ150" s="321"/>
      <c r="AR150" s="343"/>
      <c r="AS150" s="309"/>
      <c r="AT150" s="371"/>
      <c r="AU150" s="372"/>
      <c r="AV150" s="320"/>
      <c r="AX150" s="345"/>
      <c r="AY150" s="345"/>
      <c r="AZ150" s="362"/>
      <c r="BA150" s="347"/>
      <c r="BB150" s="345"/>
      <c r="BC150" s="363"/>
      <c r="BD150" s="347"/>
      <c r="BE150" s="321"/>
      <c r="BF150" s="343"/>
      <c r="BG150" s="309"/>
      <c r="BH150" s="321"/>
      <c r="BI150" s="343"/>
      <c r="BJ150" s="309"/>
      <c r="BK150" s="443"/>
      <c r="BL150" s="446"/>
      <c r="BM150" s="442"/>
      <c r="BO150" s="345"/>
      <c r="BP150" s="345"/>
      <c r="BQ150" s="362"/>
      <c r="BR150" s="347"/>
      <c r="BS150" s="345"/>
      <c r="BT150" s="363"/>
      <c r="BU150" s="347"/>
      <c r="BV150" s="485"/>
      <c r="BW150" s="488"/>
      <c r="BX150" s="484"/>
      <c r="BY150" s="321"/>
      <c r="BZ150" s="343"/>
      <c r="CA150" s="309"/>
      <c r="CB150" s="485"/>
      <c r="CC150" s="488"/>
      <c r="CD150" s="484"/>
      <c r="CF150" s="345"/>
      <c r="CG150" s="447"/>
      <c r="CH150" s="818"/>
      <c r="CI150" s="816"/>
      <c r="CJ150" s="345"/>
      <c r="CK150" s="363"/>
      <c r="CL150" s="347"/>
      <c r="CM150" s="53"/>
      <c r="CN150" s="807"/>
      <c r="CO150" s="805"/>
      <c r="CP150" s="321"/>
      <c r="CQ150" s="343"/>
      <c r="CR150" s="309"/>
      <c r="CT150" s="345"/>
      <c r="CU150" s="345"/>
      <c r="CV150" s="362"/>
      <c r="CW150" s="347"/>
      <c r="CX150" s="345"/>
      <c r="CY150" s="363"/>
      <c r="CZ150" s="347"/>
      <c r="DA150" s="830"/>
      <c r="DB150" s="833"/>
      <c r="DC150" s="829"/>
      <c r="DD150" s="321"/>
      <c r="DE150" s="343"/>
      <c r="DF150" s="309"/>
      <c r="DG150" s="53"/>
      <c r="DH150" s="807"/>
      <c r="DI150" s="805"/>
      <c r="DK150" s="345"/>
      <c r="DL150" s="345"/>
      <c r="DM150" s="362"/>
      <c r="DN150" s="347"/>
      <c r="DO150" s="345"/>
      <c r="DP150" s="363"/>
      <c r="DQ150" s="347"/>
      <c r="DR150" s="566"/>
      <c r="DS150" s="569"/>
      <c r="DT150" s="565"/>
      <c r="DU150" s="321"/>
      <c r="DV150" s="343"/>
      <c r="DW150" s="309"/>
    </row>
    <row r="151" spans="1:127">
      <c r="A151" s="306"/>
      <c r="C151" s="307"/>
      <c r="D151" s="307"/>
      <c r="E151" s="308"/>
      <c r="F151" s="322"/>
      <c r="G151" s="351"/>
      <c r="H151" s="310"/>
      <c r="I151" s="349"/>
      <c r="J151" s="359"/>
      <c r="K151" s="307"/>
      <c r="L151" s="345"/>
      <c r="M151" s="346"/>
      <c r="N151" s="347"/>
      <c r="O151" s="321"/>
      <c r="P151" s="308"/>
      <c r="Q151" s="309"/>
      <c r="R151" s="361"/>
      <c r="S151" s="313"/>
      <c r="T151" s="314"/>
      <c r="V151" s="345"/>
      <c r="W151" s="345"/>
      <c r="X151" s="362"/>
      <c r="Y151" s="347"/>
      <c r="Z151" s="345"/>
      <c r="AA151" s="363"/>
      <c r="AB151" s="347"/>
      <c r="AC151" s="307"/>
      <c r="AD151" s="343"/>
      <c r="AE151" s="309"/>
      <c r="AF151" s="369"/>
      <c r="AG151" s="370"/>
      <c r="AH151" s="356"/>
      <c r="AJ151" s="345"/>
      <c r="AK151" s="345"/>
      <c r="AL151" s="362"/>
      <c r="AM151" s="347"/>
      <c r="AN151" s="345"/>
      <c r="AO151" s="363"/>
      <c r="AP151" s="347"/>
      <c r="AQ151" s="307"/>
      <c r="AR151" s="343"/>
      <c r="AS151" s="322"/>
      <c r="AT151" s="371"/>
      <c r="AU151" s="372"/>
      <c r="AV151" s="333"/>
      <c r="AX151" s="345"/>
      <c r="AY151" s="345"/>
      <c r="AZ151" s="362"/>
      <c r="BA151" s="347"/>
      <c r="BB151" s="345"/>
      <c r="BC151" s="363"/>
      <c r="BD151" s="347"/>
      <c r="BE151" s="307"/>
      <c r="BF151" s="343"/>
      <c r="BG151" s="322"/>
      <c r="BH151" s="307"/>
      <c r="BI151" s="343"/>
      <c r="BJ151" s="322"/>
      <c r="BK151" s="440"/>
      <c r="BL151" s="446"/>
      <c r="BM151" s="445"/>
      <c r="BO151" s="345"/>
      <c r="BP151" s="345"/>
      <c r="BQ151" s="362"/>
      <c r="BR151" s="347"/>
      <c r="BS151" s="345"/>
      <c r="BT151" s="363"/>
      <c r="BU151" s="347"/>
      <c r="BV151" s="482"/>
      <c r="BW151" s="488"/>
      <c r="BX151" s="487"/>
      <c r="BY151" s="307"/>
      <c r="BZ151" s="343"/>
      <c r="CA151" s="322"/>
      <c r="CB151" s="482"/>
      <c r="CC151" s="488"/>
      <c r="CD151" s="487"/>
      <c r="CF151" s="345"/>
      <c r="CG151" s="447"/>
      <c r="CH151" s="818"/>
      <c r="CI151" s="816"/>
      <c r="CJ151" s="345"/>
      <c r="CK151" s="363"/>
      <c r="CL151" s="347"/>
      <c r="CM151" s="92"/>
      <c r="CN151" s="807"/>
      <c r="CO151" s="806"/>
      <c r="CP151" s="307"/>
      <c r="CQ151" s="343"/>
      <c r="CR151" s="322"/>
      <c r="CT151" s="345"/>
      <c r="CU151" s="345"/>
      <c r="CV151" s="362"/>
      <c r="CW151" s="347"/>
      <c r="CX151" s="345"/>
      <c r="CY151" s="363"/>
      <c r="CZ151" s="347"/>
      <c r="DA151" s="827"/>
      <c r="DB151" s="833"/>
      <c r="DC151" s="832"/>
      <c r="DD151" s="307"/>
      <c r="DE151" s="343"/>
      <c r="DF151" s="322"/>
      <c r="DG151" s="92"/>
      <c r="DH151" s="807"/>
      <c r="DI151" s="806"/>
      <c r="DK151" s="345"/>
      <c r="DL151" s="345"/>
      <c r="DM151" s="362"/>
      <c r="DN151" s="347"/>
      <c r="DO151" s="345"/>
      <c r="DP151" s="363"/>
      <c r="DQ151" s="347"/>
      <c r="DR151" s="563"/>
      <c r="DS151" s="569"/>
      <c r="DT151" s="568"/>
      <c r="DU151" s="307"/>
      <c r="DV151" s="343"/>
      <c r="DW151" s="322"/>
    </row>
    <row r="152" spans="1:127">
      <c r="A152" s="306"/>
      <c r="C152" s="307"/>
      <c r="D152" s="307"/>
      <c r="E152" s="308"/>
      <c r="F152" s="309"/>
      <c r="G152" s="360"/>
      <c r="H152" s="310"/>
      <c r="I152" s="349"/>
      <c r="J152" s="359"/>
      <c r="K152" s="307"/>
      <c r="L152" s="345"/>
      <c r="M152" s="346"/>
      <c r="N152" s="347"/>
      <c r="O152" s="307"/>
      <c r="P152" s="308"/>
      <c r="Q152" s="322"/>
      <c r="R152" s="361"/>
      <c r="S152" s="313"/>
      <c r="T152" s="327"/>
      <c r="V152" s="345"/>
      <c r="W152" s="345"/>
      <c r="X152" s="362"/>
      <c r="Y152" s="347"/>
      <c r="Z152" s="345"/>
      <c r="AA152" s="363"/>
      <c r="AB152" s="347"/>
      <c r="AC152" s="321"/>
      <c r="AD152" s="343"/>
      <c r="AE152" s="309"/>
      <c r="AF152" s="369"/>
      <c r="AG152" s="367"/>
      <c r="AH152" s="317"/>
      <c r="AJ152" s="345"/>
      <c r="AK152" s="345"/>
      <c r="AL152" s="362"/>
      <c r="AM152" s="347"/>
      <c r="AN152" s="345"/>
      <c r="AO152" s="363"/>
      <c r="AP152" s="347"/>
      <c r="AQ152" s="307"/>
      <c r="AR152" s="343"/>
      <c r="AS152" s="309"/>
      <c r="AT152" s="371"/>
      <c r="AU152" s="372"/>
      <c r="AV152" s="358"/>
      <c r="AX152" s="345"/>
      <c r="AY152" s="345"/>
      <c r="AZ152" s="362"/>
      <c r="BA152" s="347"/>
      <c r="BB152" s="345"/>
      <c r="BC152" s="363"/>
      <c r="BD152" s="347"/>
      <c r="BE152" s="307"/>
      <c r="BF152" s="343"/>
      <c r="BG152" s="309"/>
      <c r="BH152" s="307"/>
      <c r="BI152" s="343"/>
      <c r="BJ152" s="309"/>
      <c r="BK152" s="440"/>
      <c r="BL152" s="446"/>
      <c r="BM152" s="442"/>
      <c r="BO152" s="345"/>
      <c r="BP152" s="345"/>
      <c r="BQ152" s="362"/>
      <c r="BR152" s="347"/>
      <c r="BS152" s="345"/>
      <c r="BT152" s="363"/>
      <c r="BU152" s="347"/>
      <c r="BV152" s="482"/>
      <c r="BW152" s="488"/>
      <c r="BX152" s="484"/>
      <c r="BY152" s="307"/>
      <c r="BZ152" s="343"/>
      <c r="CA152" s="309"/>
      <c r="CB152" s="482"/>
      <c r="CC152" s="488"/>
      <c r="CD152" s="484"/>
      <c r="CF152" s="345"/>
      <c r="CG152" s="447"/>
      <c r="CH152" s="818"/>
      <c r="CI152" s="816"/>
      <c r="CJ152" s="345"/>
      <c r="CK152" s="363"/>
      <c r="CL152" s="347"/>
      <c r="CM152" s="92"/>
      <c r="CN152" s="807"/>
      <c r="CO152" s="805"/>
      <c r="CP152" s="307"/>
      <c r="CQ152" s="343"/>
      <c r="CR152" s="309"/>
      <c r="CT152" s="345"/>
      <c r="CU152" s="345"/>
      <c r="CV152" s="362"/>
      <c r="CW152" s="347"/>
      <c r="CX152" s="345"/>
      <c r="CY152" s="363"/>
      <c r="CZ152" s="347"/>
      <c r="DA152" s="827"/>
      <c r="DB152" s="833"/>
      <c r="DC152" s="829"/>
      <c r="DD152" s="307"/>
      <c r="DE152" s="343"/>
      <c r="DF152" s="309"/>
      <c r="DG152" s="92"/>
      <c r="DH152" s="807"/>
      <c r="DI152" s="805"/>
      <c r="DK152" s="345"/>
      <c r="DL152" s="345"/>
      <c r="DM152" s="362"/>
      <c r="DN152" s="347"/>
      <c r="DO152" s="345"/>
      <c r="DP152" s="363"/>
      <c r="DQ152" s="347"/>
      <c r="DR152" s="563"/>
      <c r="DS152" s="569"/>
      <c r="DT152" s="565"/>
      <c r="DU152" s="307"/>
      <c r="DV152" s="343"/>
      <c r="DW152" s="309"/>
    </row>
    <row r="153" spans="1:127">
      <c r="A153" s="306"/>
      <c r="C153" s="307"/>
      <c r="D153" s="307"/>
      <c r="E153" s="308"/>
      <c r="F153" s="322"/>
      <c r="G153" s="351"/>
      <c r="H153" s="310"/>
      <c r="I153" s="349"/>
      <c r="J153" s="359"/>
      <c r="K153" s="307"/>
      <c r="L153" s="307"/>
      <c r="M153" s="346"/>
      <c r="N153" s="347"/>
      <c r="O153" s="345"/>
      <c r="P153" s="308"/>
      <c r="Q153" s="309"/>
      <c r="R153" s="361"/>
      <c r="S153" s="313"/>
      <c r="T153" s="354"/>
      <c r="V153" s="345"/>
      <c r="W153" s="345"/>
      <c r="X153" s="362"/>
      <c r="Y153" s="347"/>
      <c r="Z153" s="345"/>
      <c r="AA153" s="363"/>
      <c r="AB153" s="347"/>
      <c r="AC153" s="307"/>
      <c r="AD153" s="343"/>
      <c r="AE153" s="322"/>
      <c r="AF153" s="369"/>
      <c r="AG153" s="375"/>
      <c r="AH153" s="317"/>
      <c r="AJ153" s="345"/>
      <c r="AK153" s="345"/>
      <c r="AL153" s="362"/>
      <c r="AM153" s="347"/>
      <c r="AN153" s="345"/>
      <c r="AO153" s="363"/>
      <c r="AP153" s="347"/>
      <c r="AQ153" s="307"/>
      <c r="AR153" s="343"/>
      <c r="AS153" s="322"/>
      <c r="AT153" s="371"/>
      <c r="AU153" s="372"/>
      <c r="AV153" s="320"/>
      <c r="AX153" s="345"/>
      <c r="AY153" s="345"/>
      <c r="AZ153" s="362"/>
      <c r="BA153" s="347"/>
      <c r="BB153" s="345"/>
      <c r="BC153" s="363"/>
      <c r="BD153" s="347"/>
      <c r="BE153" s="307"/>
      <c r="BF153" s="343"/>
      <c r="BG153" s="322"/>
      <c r="BH153" s="307"/>
      <c r="BI153" s="343"/>
      <c r="BJ153" s="322"/>
      <c r="BK153" s="440"/>
      <c r="BL153" s="446"/>
      <c r="BM153" s="445"/>
      <c r="BO153" s="345"/>
      <c r="BP153" s="345"/>
      <c r="BQ153" s="362"/>
      <c r="BR153" s="347"/>
      <c r="BS153" s="345"/>
      <c r="BT153" s="363"/>
      <c r="BU153" s="347"/>
      <c r="BV153" s="482"/>
      <c r="BW153" s="488"/>
      <c r="BX153" s="487"/>
      <c r="BY153" s="307"/>
      <c r="BZ153" s="343"/>
      <c r="CA153" s="322"/>
      <c r="CB153" s="482"/>
      <c r="CC153" s="488"/>
      <c r="CD153" s="487"/>
      <c r="CF153" s="345"/>
      <c r="CG153" s="447"/>
      <c r="CH153" s="818"/>
      <c r="CI153" s="816"/>
      <c r="CJ153" s="345"/>
      <c r="CK153" s="363"/>
      <c r="CL153" s="347"/>
      <c r="CM153" s="92"/>
      <c r="CN153" s="807"/>
      <c r="CO153" s="806"/>
      <c r="CP153" s="307"/>
      <c r="CQ153" s="343"/>
      <c r="CR153" s="322"/>
      <c r="CT153" s="345"/>
      <c r="CU153" s="345"/>
      <c r="CV153" s="362"/>
      <c r="CW153" s="347"/>
      <c r="CX153" s="345"/>
      <c r="CY153" s="363"/>
      <c r="CZ153" s="347"/>
      <c r="DA153" s="827"/>
      <c r="DB153" s="833"/>
      <c r="DC153" s="832"/>
      <c r="DD153" s="307"/>
      <c r="DE153" s="343"/>
      <c r="DF153" s="322"/>
      <c r="DG153" s="92"/>
      <c r="DH153" s="807"/>
      <c r="DI153" s="806"/>
      <c r="DK153" s="345"/>
      <c r="DL153" s="345"/>
      <c r="DM153" s="362"/>
      <c r="DN153" s="347"/>
      <c r="DO153" s="345"/>
      <c r="DP153" s="363"/>
      <c r="DQ153" s="347"/>
      <c r="DR153" s="563"/>
      <c r="DS153" s="569"/>
      <c r="DT153" s="568"/>
      <c r="DU153" s="307"/>
      <c r="DV153" s="343"/>
      <c r="DW153" s="322"/>
    </row>
    <row r="154" spans="1:127">
      <c r="A154" s="306"/>
      <c r="C154" s="307"/>
      <c r="D154" s="307"/>
      <c r="E154" s="308"/>
      <c r="F154" s="309"/>
      <c r="G154" s="360"/>
      <c r="H154" s="310"/>
      <c r="I154" s="349"/>
      <c r="J154" s="359"/>
      <c r="K154" s="307"/>
      <c r="L154" s="307"/>
      <c r="M154" s="346"/>
      <c r="N154" s="347"/>
      <c r="O154" s="307"/>
      <c r="P154" s="308"/>
      <c r="Q154" s="309"/>
      <c r="R154" s="361"/>
      <c r="S154" s="313"/>
      <c r="T154" s="354"/>
      <c r="V154" s="345"/>
      <c r="W154" s="345"/>
      <c r="X154" s="362"/>
      <c r="Y154" s="347"/>
      <c r="Z154" s="345"/>
      <c r="AA154" s="363"/>
      <c r="AB154" s="347"/>
      <c r="AC154" s="307"/>
      <c r="AD154" s="343"/>
      <c r="AE154" s="322"/>
      <c r="AF154" s="369"/>
      <c r="AG154" s="375"/>
      <c r="AH154" s="330"/>
      <c r="AJ154" s="345"/>
      <c r="AK154" s="345"/>
      <c r="AL154" s="362"/>
      <c r="AM154" s="347"/>
      <c r="AN154" s="345"/>
      <c r="AO154" s="363"/>
      <c r="AP154" s="347"/>
      <c r="AQ154" s="321"/>
      <c r="AR154" s="343"/>
      <c r="AS154" s="309"/>
      <c r="AT154" s="371"/>
      <c r="AU154" s="372"/>
      <c r="AV154" s="320"/>
      <c r="AX154" s="345"/>
      <c r="AY154" s="345"/>
      <c r="AZ154" s="362"/>
      <c r="BA154" s="347"/>
      <c r="BB154" s="345"/>
      <c r="BC154" s="363"/>
      <c r="BD154" s="347"/>
      <c r="BE154" s="321"/>
      <c r="BF154" s="343"/>
      <c r="BG154" s="309"/>
      <c r="BH154" s="321"/>
      <c r="BI154" s="343"/>
      <c r="BJ154" s="309"/>
      <c r="BK154" s="443"/>
      <c r="BL154" s="446"/>
      <c r="BM154" s="442"/>
      <c r="BO154" s="345"/>
      <c r="BP154" s="345"/>
      <c r="BQ154" s="362"/>
      <c r="BR154" s="347"/>
      <c r="BS154" s="345"/>
      <c r="BT154" s="363"/>
      <c r="BU154" s="347"/>
      <c r="BV154" s="485"/>
      <c r="BW154" s="488"/>
      <c r="BX154" s="484"/>
      <c r="BY154" s="321"/>
      <c r="BZ154" s="343"/>
      <c r="CA154" s="309"/>
      <c r="CB154" s="485"/>
      <c r="CC154" s="488"/>
      <c r="CD154" s="484"/>
      <c r="CF154" s="345"/>
      <c r="CG154" s="447"/>
      <c r="CH154" s="818"/>
      <c r="CI154" s="816"/>
      <c r="CJ154" s="345"/>
      <c r="CK154" s="363"/>
      <c r="CL154" s="347"/>
      <c r="CM154" s="53"/>
      <c r="CN154" s="807"/>
      <c r="CO154" s="805"/>
      <c r="CP154" s="321"/>
      <c r="CQ154" s="343"/>
      <c r="CR154" s="309"/>
      <c r="CT154" s="345"/>
      <c r="CU154" s="345"/>
      <c r="CV154" s="362"/>
      <c r="CW154" s="347"/>
      <c r="CX154" s="345"/>
      <c r="CY154" s="363"/>
      <c r="CZ154" s="347"/>
      <c r="DA154" s="830"/>
      <c r="DB154" s="833"/>
      <c r="DC154" s="829"/>
      <c r="DD154" s="321"/>
      <c r="DE154" s="343"/>
      <c r="DF154" s="309"/>
      <c r="DG154" s="53"/>
      <c r="DH154" s="807"/>
      <c r="DI154" s="805"/>
      <c r="DK154" s="345"/>
      <c r="DL154" s="345"/>
      <c r="DM154" s="362"/>
      <c r="DN154" s="347"/>
      <c r="DO154" s="345"/>
      <c r="DP154" s="363"/>
      <c r="DQ154" s="347"/>
      <c r="DR154" s="566"/>
      <c r="DS154" s="569"/>
      <c r="DT154" s="565"/>
      <c r="DU154" s="321"/>
      <c r="DV154" s="343"/>
      <c r="DW154" s="309"/>
    </row>
    <row r="155" spans="1:127">
      <c r="A155" s="306"/>
      <c r="C155" s="307"/>
      <c r="D155" s="307"/>
      <c r="E155" s="308"/>
      <c r="F155" s="309"/>
      <c r="G155" s="360"/>
      <c r="H155" s="310"/>
      <c r="I155" s="349"/>
      <c r="J155" s="359"/>
      <c r="K155" s="307"/>
      <c r="L155" s="345"/>
      <c r="M155" s="346"/>
      <c r="N155" s="347"/>
      <c r="O155" s="307"/>
      <c r="P155" s="308"/>
      <c r="Q155" s="322"/>
      <c r="R155" s="361"/>
      <c r="S155" s="313"/>
      <c r="T155" s="314"/>
      <c r="V155" s="345"/>
      <c r="W155" s="345"/>
      <c r="X155" s="362"/>
      <c r="Y155" s="347"/>
      <c r="Z155" s="345"/>
      <c r="AA155" s="363"/>
      <c r="AB155" s="347"/>
      <c r="AC155" s="321"/>
      <c r="AD155" s="343"/>
      <c r="AE155" s="309"/>
      <c r="AF155" s="369"/>
      <c r="AG155" s="375"/>
      <c r="AH155" s="317"/>
      <c r="AJ155" s="345"/>
      <c r="AK155" s="345"/>
      <c r="AL155" s="362"/>
      <c r="AM155" s="347"/>
      <c r="AN155" s="345"/>
      <c r="AO155" s="363"/>
      <c r="AP155" s="347"/>
      <c r="AQ155" s="307"/>
      <c r="AR155" s="343"/>
      <c r="AS155" s="322"/>
      <c r="AT155" s="371"/>
      <c r="AU155" s="372"/>
      <c r="AV155" s="333"/>
      <c r="AX155" s="345"/>
      <c r="AY155" s="345"/>
      <c r="AZ155" s="362"/>
      <c r="BA155" s="347"/>
      <c r="BB155" s="345"/>
      <c r="BC155" s="363"/>
      <c r="BD155" s="347"/>
      <c r="BE155" s="307"/>
      <c r="BF155" s="343"/>
      <c r="BG155" s="322"/>
      <c r="BH155" s="307"/>
      <c r="BI155" s="343"/>
      <c r="BJ155" s="322"/>
      <c r="BK155" s="440"/>
      <c r="BL155" s="446"/>
      <c r="BM155" s="445"/>
      <c r="BO155" s="345"/>
      <c r="BP155" s="345"/>
      <c r="BQ155" s="362"/>
      <c r="BR155" s="347"/>
      <c r="BS155" s="345"/>
      <c r="BT155" s="363"/>
      <c r="BU155" s="347"/>
      <c r="BV155" s="482"/>
      <c r="BW155" s="488"/>
      <c r="BX155" s="487"/>
      <c r="BY155" s="307"/>
      <c r="BZ155" s="343"/>
      <c r="CA155" s="322"/>
      <c r="CB155" s="482"/>
      <c r="CC155" s="488"/>
      <c r="CD155" s="487"/>
      <c r="CF155" s="345"/>
      <c r="CG155" s="447"/>
      <c r="CH155" s="818"/>
      <c r="CI155" s="816"/>
      <c r="CJ155" s="345"/>
      <c r="CK155" s="363"/>
      <c r="CL155" s="347"/>
      <c r="CM155" s="92"/>
      <c r="CN155" s="807"/>
      <c r="CO155" s="806"/>
      <c r="CP155" s="307"/>
      <c r="CQ155" s="343"/>
      <c r="CR155" s="322"/>
      <c r="CT155" s="345"/>
      <c r="CU155" s="345"/>
      <c r="CV155" s="362"/>
      <c r="CW155" s="347"/>
      <c r="CX155" s="345"/>
      <c r="CY155" s="363"/>
      <c r="CZ155" s="347"/>
      <c r="DA155" s="827"/>
      <c r="DB155" s="833"/>
      <c r="DC155" s="832"/>
      <c r="DD155" s="307"/>
      <c r="DE155" s="343"/>
      <c r="DF155" s="322"/>
      <c r="DG155" s="92"/>
      <c r="DH155" s="807"/>
      <c r="DI155" s="806"/>
      <c r="DK155" s="345"/>
      <c r="DL155" s="345"/>
      <c r="DM155" s="362"/>
      <c r="DN155" s="347"/>
      <c r="DO155" s="345"/>
      <c r="DP155" s="363"/>
      <c r="DQ155" s="347"/>
      <c r="DR155" s="563"/>
      <c r="DS155" s="569"/>
      <c r="DT155" s="568"/>
      <c r="DU155" s="307"/>
      <c r="DV155" s="343"/>
      <c r="DW155" s="322"/>
    </row>
    <row r="156" spans="1:127">
      <c r="A156" s="306"/>
      <c r="C156" s="307"/>
      <c r="D156" s="307"/>
      <c r="E156" s="308"/>
      <c r="F156" s="309"/>
      <c r="G156" s="360"/>
      <c r="H156" s="310"/>
      <c r="I156" s="349"/>
      <c r="J156" s="359"/>
      <c r="K156" s="307"/>
      <c r="L156" s="345"/>
      <c r="M156" s="346"/>
      <c r="N156" s="347"/>
      <c r="O156" s="321"/>
      <c r="P156" s="308"/>
      <c r="Q156" s="309"/>
      <c r="R156" s="361"/>
      <c r="S156" s="313"/>
      <c r="T156" s="314"/>
      <c r="V156" s="345"/>
      <c r="W156" s="345"/>
      <c r="X156" s="362"/>
      <c r="Y156" s="347"/>
      <c r="Z156" s="345"/>
      <c r="AA156" s="363"/>
      <c r="AB156" s="347"/>
      <c r="AC156" s="307"/>
      <c r="AD156" s="343"/>
      <c r="AE156" s="322"/>
      <c r="AF156" s="369"/>
      <c r="AG156" s="375"/>
      <c r="AH156" s="330"/>
      <c r="AJ156" s="345"/>
      <c r="AK156" s="345"/>
      <c r="AL156" s="362"/>
      <c r="AM156" s="347"/>
      <c r="AN156" s="345"/>
      <c r="AO156" s="363"/>
      <c r="AP156" s="347"/>
      <c r="AQ156" s="307"/>
      <c r="AR156" s="343"/>
      <c r="AS156" s="309"/>
      <c r="AT156" s="371"/>
      <c r="AU156" s="372"/>
      <c r="AV156" s="358"/>
      <c r="AX156" s="345"/>
      <c r="AY156" s="345"/>
      <c r="AZ156" s="362"/>
      <c r="BA156" s="347"/>
      <c r="BB156" s="345"/>
      <c r="BC156" s="363"/>
      <c r="BD156" s="347"/>
      <c r="BE156" s="307"/>
      <c r="BF156" s="343"/>
      <c r="BG156" s="309"/>
      <c r="BH156" s="307"/>
      <c r="BI156" s="343"/>
      <c r="BJ156" s="309"/>
      <c r="BK156" s="440"/>
      <c r="BL156" s="446"/>
      <c r="BM156" s="442"/>
      <c r="BO156" s="345"/>
      <c r="BP156" s="345"/>
      <c r="BQ156" s="362"/>
      <c r="BR156" s="347"/>
      <c r="BS156" s="345"/>
      <c r="BT156" s="363"/>
      <c r="BU156" s="347"/>
      <c r="BV156" s="482"/>
      <c r="BW156" s="488"/>
      <c r="BX156" s="484"/>
      <c r="BY156" s="307"/>
      <c r="BZ156" s="343"/>
      <c r="CA156" s="309"/>
      <c r="CB156" s="482"/>
      <c r="CC156" s="488"/>
      <c r="CD156" s="484"/>
      <c r="CF156" s="345"/>
      <c r="CG156" s="447"/>
      <c r="CH156" s="818"/>
      <c r="CI156" s="816"/>
      <c r="CJ156" s="345"/>
      <c r="CK156" s="363"/>
      <c r="CL156" s="347"/>
      <c r="CM156" s="92"/>
      <c r="CN156" s="807"/>
      <c r="CO156" s="805"/>
      <c r="CP156" s="307"/>
      <c r="CQ156" s="343"/>
      <c r="CR156" s="309"/>
      <c r="CT156" s="345"/>
      <c r="CU156" s="345"/>
      <c r="CV156" s="362"/>
      <c r="CW156" s="347"/>
      <c r="CX156" s="345"/>
      <c r="CY156" s="363"/>
      <c r="CZ156" s="347"/>
      <c r="DA156" s="827"/>
      <c r="DB156" s="833"/>
      <c r="DC156" s="829"/>
      <c r="DD156" s="307"/>
      <c r="DE156" s="343"/>
      <c r="DF156" s="309"/>
      <c r="DG156" s="92"/>
      <c r="DH156" s="807"/>
      <c r="DI156" s="805"/>
      <c r="DK156" s="345"/>
      <c r="DL156" s="345"/>
      <c r="DM156" s="362"/>
      <c r="DN156" s="347"/>
      <c r="DO156" s="345"/>
      <c r="DP156" s="363"/>
      <c r="DQ156" s="347"/>
      <c r="DR156" s="563"/>
      <c r="DS156" s="569"/>
      <c r="DT156" s="565"/>
      <c r="DU156" s="307"/>
      <c r="DV156" s="343"/>
      <c r="DW156" s="309"/>
    </row>
    <row r="157" spans="1:127">
      <c r="A157" s="306"/>
      <c r="C157" s="307"/>
      <c r="D157" s="307"/>
      <c r="E157" s="308"/>
      <c r="F157" s="309"/>
      <c r="G157" s="360"/>
      <c r="H157" s="310"/>
      <c r="I157" s="349"/>
      <c r="J157" s="359"/>
      <c r="K157" s="307"/>
      <c r="L157" s="345"/>
      <c r="M157" s="346"/>
      <c r="N157" s="347"/>
      <c r="O157" s="307"/>
      <c r="P157" s="308"/>
      <c r="Q157" s="322"/>
      <c r="R157" s="361"/>
      <c r="S157" s="313"/>
      <c r="T157" s="327"/>
      <c r="V157" s="345"/>
      <c r="W157" s="345"/>
      <c r="X157" s="362"/>
      <c r="Y157" s="347"/>
      <c r="Z157" s="345"/>
      <c r="AA157" s="363"/>
      <c r="AB157" s="347"/>
      <c r="AC157" s="307"/>
      <c r="AD157" s="343"/>
      <c r="AE157" s="309"/>
      <c r="AF157" s="369"/>
      <c r="AG157" s="375"/>
      <c r="AH157" s="356"/>
      <c r="AJ157" s="345"/>
      <c r="AK157" s="345"/>
      <c r="AL157" s="362"/>
      <c r="AM157" s="347"/>
      <c r="AN157" s="345"/>
      <c r="AO157" s="363"/>
      <c r="AP157" s="347"/>
      <c r="AQ157" s="307"/>
      <c r="AR157" s="343"/>
      <c r="AS157" s="322"/>
      <c r="AT157" s="371"/>
      <c r="AU157" s="372"/>
      <c r="AV157" s="320"/>
      <c r="AX157" s="345"/>
      <c r="AY157" s="345"/>
      <c r="AZ157" s="362"/>
      <c r="BA157" s="347"/>
      <c r="BB157" s="345"/>
      <c r="BC157" s="363"/>
      <c r="BD157" s="347"/>
      <c r="BE157" s="307"/>
      <c r="BF157" s="343"/>
      <c r="BG157" s="322"/>
      <c r="BH157" s="307"/>
      <c r="BI157" s="343"/>
      <c r="BJ157" s="322"/>
      <c r="BK157" s="440"/>
      <c r="BL157" s="446"/>
      <c r="BM157" s="445"/>
      <c r="BO157" s="345"/>
      <c r="BP157" s="345"/>
      <c r="BQ157" s="362"/>
      <c r="BR157" s="347"/>
      <c r="BS157" s="345"/>
      <c r="BT157" s="363"/>
      <c r="BU157" s="347"/>
      <c r="BV157" s="482"/>
      <c r="BW157" s="488"/>
      <c r="BX157" s="487"/>
      <c r="BY157" s="307"/>
      <c r="BZ157" s="343"/>
      <c r="CA157" s="322"/>
      <c r="CB157" s="482"/>
      <c r="CC157" s="488"/>
      <c r="CD157" s="487"/>
      <c r="CF157" s="345"/>
      <c r="CG157" s="447"/>
      <c r="CH157" s="818"/>
      <c r="CI157" s="816"/>
      <c r="CJ157" s="345"/>
      <c r="CK157" s="363"/>
      <c r="CL157" s="347"/>
      <c r="CM157" s="92"/>
      <c r="CN157" s="807"/>
      <c r="CO157" s="806"/>
      <c r="CP157" s="307"/>
      <c r="CQ157" s="343"/>
      <c r="CR157" s="322"/>
      <c r="CT157" s="345"/>
      <c r="CU157" s="345"/>
      <c r="CV157" s="362"/>
      <c r="CW157" s="347"/>
      <c r="CX157" s="345"/>
      <c r="CY157" s="363"/>
      <c r="CZ157" s="347"/>
      <c r="DA157" s="827"/>
      <c r="DB157" s="833"/>
      <c r="DC157" s="832"/>
      <c r="DD157" s="307"/>
      <c r="DE157" s="343"/>
      <c r="DF157" s="322"/>
      <c r="DG157" s="92"/>
      <c r="DH157" s="807"/>
      <c r="DI157" s="806"/>
      <c r="DK157" s="345"/>
      <c r="DL157" s="345"/>
      <c r="DM157" s="362"/>
      <c r="DN157" s="347"/>
      <c r="DO157" s="345"/>
      <c r="DP157" s="363"/>
      <c r="DQ157" s="347"/>
      <c r="DR157" s="563"/>
      <c r="DS157" s="569"/>
      <c r="DT157" s="568"/>
      <c r="DU157" s="307"/>
      <c r="DV157" s="343"/>
      <c r="DW157" s="322"/>
    </row>
    <row r="158" spans="1:127">
      <c r="A158" s="306"/>
      <c r="C158" s="307"/>
      <c r="D158" s="307"/>
      <c r="E158" s="308"/>
      <c r="F158" s="309"/>
      <c r="G158" s="360"/>
      <c r="H158" s="310"/>
      <c r="I158" s="349"/>
      <c r="J158" s="359"/>
      <c r="K158" s="307"/>
      <c r="L158" s="345"/>
      <c r="M158" s="346"/>
      <c r="N158" s="347"/>
      <c r="O158" s="307"/>
      <c r="P158" s="308"/>
      <c r="Q158" s="309"/>
      <c r="R158" s="361"/>
      <c r="S158" s="313"/>
      <c r="T158" s="354"/>
      <c r="V158" s="345"/>
      <c r="W158" s="345"/>
      <c r="X158" s="362"/>
      <c r="Y158" s="347"/>
      <c r="Z158" s="345"/>
      <c r="AA158" s="363"/>
      <c r="AB158" s="347"/>
      <c r="AC158" s="321"/>
      <c r="AD158" s="343"/>
      <c r="AE158" s="309"/>
      <c r="AF158" s="369"/>
      <c r="AG158" s="375"/>
      <c r="AH158" s="317"/>
      <c r="AJ158" s="345"/>
      <c r="AK158" s="345"/>
      <c r="AL158" s="362"/>
      <c r="AM158" s="347"/>
      <c r="AN158" s="345"/>
      <c r="AO158" s="363"/>
      <c r="AP158" s="347"/>
      <c r="AQ158" s="321"/>
      <c r="AR158" s="343"/>
      <c r="AS158" s="309"/>
      <c r="AT158" s="371"/>
      <c r="AU158" s="372"/>
      <c r="AV158" s="320"/>
      <c r="AX158" s="345"/>
      <c r="AY158" s="345"/>
      <c r="AZ158" s="362"/>
      <c r="BA158" s="347"/>
      <c r="BB158" s="345"/>
      <c r="BC158" s="363"/>
      <c r="BD158" s="347"/>
      <c r="BE158" s="321"/>
      <c r="BF158" s="343"/>
      <c r="BG158" s="309"/>
      <c r="BH158" s="321"/>
      <c r="BI158" s="343"/>
      <c r="BJ158" s="309"/>
      <c r="BK158" s="443"/>
      <c r="BL158" s="446"/>
      <c r="BM158" s="442"/>
      <c r="BO158" s="345"/>
      <c r="BP158" s="345"/>
      <c r="BQ158" s="362"/>
      <c r="BR158" s="347"/>
      <c r="BS158" s="345"/>
      <c r="BT158" s="363"/>
      <c r="BU158" s="347"/>
      <c r="BV158" s="485"/>
      <c r="BW158" s="488"/>
      <c r="BX158" s="484"/>
      <c r="BY158" s="321"/>
      <c r="BZ158" s="343"/>
      <c r="CA158" s="309"/>
      <c r="CB158" s="485"/>
      <c r="CC158" s="488"/>
      <c r="CD158" s="484"/>
      <c r="CF158" s="345"/>
      <c r="CG158" s="447"/>
      <c r="CH158" s="818"/>
      <c r="CI158" s="816"/>
      <c r="CJ158" s="345"/>
      <c r="CK158" s="363"/>
      <c r="CL158" s="347"/>
      <c r="CM158" s="53"/>
      <c r="CN158" s="807"/>
      <c r="CO158" s="805"/>
      <c r="CP158" s="321"/>
      <c r="CQ158" s="343"/>
      <c r="CR158" s="309"/>
      <c r="CT158" s="345"/>
      <c r="CU158" s="345"/>
      <c r="CV158" s="362"/>
      <c r="CW158" s="347"/>
      <c r="CX158" s="345"/>
      <c r="CY158" s="363"/>
      <c r="CZ158" s="347"/>
      <c r="DA158" s="830"/>
      <c r="DB158" s="833"/>
      <c r="DC158" s="829"/>
      <c r="DD158" s="321"/>
      <c r="DE158" s="343"/>
      <c r="DF158" s="309"/>
      <c r="DG158" s="53"/>
      <c r="DH158" s="807"/>
      <c r="DI158" s="805"/>
      <c r="DK158" s="345"/>
      <c r="DL158" s="345"/>
      <c r="DM158" s="362"/>
      <c r="DN158" s="347"/>
      <c r="DO158" s="345"/>
      <c r="DP158" s="363"/>
      <c r="DQ158" s="347"/>
      <c r="DR158" s="566"/>
      <c r="DS158" s="569"/>
      <c r="DT158" s="565"/>
      <c r="DU158" s="321"/>
      <c r="DV158" s="343"/>
      <c r="DW158" s="309"/>
    </row>
    <row r="159" spans="1:127">
      <c r="A159" s="306"/>
      <c r="C159" s="307"/>
      <c r="D159" s="307"/>
      <c r="E159" s="308"/>
      <c r="F159" s="309"/>
      <c r="G159" s="360"/>
      <c r="H159" s="310"/>
      <c r="I159" s="349"/>
      <c r="K159" s="307"/>
      <c r="L159" s="345"/>
      <c r="M159" s="346"/>
      <c r="N159" s="347"/>
      <c r="O159" s="307"/>
      <c r="P159" s="308"/>
      <c r="Q159" s="368"/>
      <c r="R159" s="361"/>
      <c r="S159" s="313"/>
      <c r="T159" s="314"/>
      <c r="V159" s="345"/>
      <c r="W159" s="345"/>
      <c r="X159" s="362"/>
      <c r="Y159" s="347"/>
      <c r="Z159" s="345"/>
      <c r="AA159" s="363"/>
      <c r="AB159" s="347"/>
      <c r="AC159" s="307"/>
      <c r="AD159" s="343"/>
      <c r="AE159" s="322"/>
      <c r="AF159" s="369"/>
      <c r="AG159" s="375"/>
      <c r="AH159" s="330"/>
      <c r="AJ159" s="345"/>
      <c r="AK159" s="345"/>
      <c r="AL159" s="362"/>
      <c r="AM159" s="347"/>
      <c r="AN159" s="345"/>
      <c r="AO159" s="363"/>
      <c r="AP159" s="347"/>
      <c r="AQ159" s="307"/>
      <c r="AR159" s="343"/>
      <c r="AS159" s="322"/>
      <c r="AT159" s="371"/>
      <c r="AU159" s="372"/>
      <c r="AV159" s="333"/>
      <c r="AX159" s="345"/>
      <c r="AY159" s="345"/>
      <c r="AZ159" s="362"/>
      <c r="BA159" s="347"/>
      <c r="BB159" s="345"/>
      <c r="BC159" s="363"/>
      <c r="BD159" s="347"/>
      <c r="BE159" s="307"/>
      <c r="BF159" s="343"/>
      <c r="BG159" s="322"/>
      <c r="BH159" s="307"/>
      <c r="BI159" s="343"/>
      <c r="BJ159" s="322"/>
      <c r="BK159" s="440"/>
      <c r="BL159" s="446"/>
      <c r="BM159" s="445"/>
      <c r="BO159" s="345"/>
      <c r="BP159" s="345"/>
      <c r="BQ159" s="362"/>
      <c r="BR159" s="347"/>
      <c r="BS159" s="345"/>
      <c r="BT159" s="363"/>
      <c r="BU159" s="347"/>
      <c r="BV159" s="482"/>
      <c r="BW159" s="488"/>
      <c r="BX159" s="487"/>
      <c r="BY159" s="307"/>
      <c r="BZ159" s="343"/>
      <c r="CA159" s="322"/>
      <c r="CB159" s="482"/>
      <c r="CC159" s="488"/>
      <c r="CD159" s="487"/>
      <c r="CF159" s="345"/>
      <c r="CG159" s="447"/>
      <c r="CH159" s="818"/>
      <c r="CI159" s="816"/>
      <c r="CJ159" s="345"/>
      <c r="CK159" s="363"/>
      <c r="CL159" s="347"/>
      <c r="CM159" s="92"/>
      <c r="CN159" s="807"/>
      <c r="CO159" s="806"/>
      <c r="CP159" s="307"/>
      <c r="CQ159" s="343"/>
      <c r="CR159" s="322"/>
      <c r="CT159" s="345"/>
      <c r="CU159" s="345"/>
      <c r="CV159" s="362"/>
      <c r="CW159" s="347"/>
      <c r="CX159" s="345"/>
      <c r="CY159" s="363"/>
      <c r="CZ159" s="347"/>
      <c r="DA159" s="827"/>
      <c r="DB159" s="833"/>
      <c r="DC159" s="832"/>
      <c r="DD159" s="307"/>
      <c r="DE159" s="343"/>
      <c r="DF159" s="322"/>
      <c r="DG159" s="92"/>
      <c r="DH159" s="807"/>
      <c r="DI159" s="806"/>
      <c r="DK159" s="345"/>
      <c r="DL159" s="345"/>
      <c r="DM159" s="362"/>
      <c r="DN159" s="347"/>
      <c r="DO159" s="345"/>
      <c r="DP159" s="363"/>
      <c r="DQ159" s="347"/>
      <c r="DR159" s="563"/>
      <c r="DS159" s="569"/>
      <c r="DT159" s="568"/>
      <c r="DU159" s="307"/>
      <c r="DV159" s="343"/>
      <c r="DW159" s="322"/>
    </row>
    <row r="160" spans="1:127">
      <c r="A160" s="306"/>
      <c r="C160" s="390"/>
      <c r="D160" s="307"/>
      <c r="E160" s="308"/>
      <c r="F160" s="309"/>
      <c r="G160" s="360"/>
      <c r="H160" s="310"/>
      <c r="I160" s="349"/>
      <c r="K160" s="390"/>
      <c r="L160" s="345"/>
      <c r="M160" s="346"/>
      <c r="N160" s="347"/>
      <c r="O160" s="307"/>
      <c r="P160" s="308"/>
      <c r="Q160" s="368"/>
      <c r="R160" s="361"/>
      <c r="S160" s="313"/>
      <c r="T160" s="314"/>
      <c r="V160" s="393"/>
      <c r="W160" s="345"/>
      <c r="X160" s="362"/>
      <c r="Y160" s="347"/>
      <c r="Z160" s="345"/>
      <c r="AA160" s="363"/>
      <c r="AB160" s="347"/>
      <c r="AC160" s="307"/>
      <c r="AD160" s="343"/>
      <c r="AE160" s="322"/>
      <c r="AF160" s="369"/>
      <c r="AG160" s="375"/>
      <c r="AH160" s="330"/>
      <c r="AJ160" s="345"/>
      <c r="AK160" s="345"/>
      <c r="AL160" s="362"/>
      <c r="AM160" s="347"/>
      <c r="AN160" s="345"/>
      <c r="AO160" s="363"/>
      <c r="AP160" s="322"/>
      <c r="AQ160" s="307"/>
      <c r="AR160" s="343"/>
      <c r="AS160" s="322"/>
      <c r="AT160" s="371"/>
      <c r="AU160" s="372"/>
      <c r="AV160" s="333"/>
      <c r="AX160" s="345"/>
      <c r="AY160" s="345"/>
      <c r="AZ160" s="362"/>
      <c r="BA160" s="347"/>
      <c r="BB160" s="345"/>
      <c r="BC160" s="363"/>
      <c r="BD160" s="322"/>
      <c r="BE160" s="307"/>
      <c r="BF160" s="343"/>
      <c r="BG160" s="322"/>
      <c r="BH160" s="307"/>
      <c r="BI160" s="343"/>
      <c r="BJ160" s="322"/>
      <c r="BK160" s="440"/>
      <c r="BL160" s="446"/>
      <c r="BM160" s="445"/>
      <c r="BO160" s="345"/>
      <c r="BP160" s="345"/>
      <c r="BQ160" s="362"/>
      <c r="BR160" s="347"/>
      <c r="BS160" s="345"/>
      <c r="BT160" s="363"/>
      <c r="BU160" s="322"/>
      <c r="BV160" s="482"/>
      <c r="BW160" s="488"/>
      <c r="BX160" s="487"/>
      <c r="BY160" s="307"/>
      <c r="BZ160" s="343"/>
      <c r="CA160" s="322"/>
      <c r="CB160" s="482"/>
      <c r="CC160" s="488"/>
      <c r="CD160" s="487"/>
      <c r="CF160" s="345"/>
      <c r="CG160" s="447"/>
      <c r="CH160" s="818"/>
      <c r="CI160" s="816"/>
      <c r="CJ160" s="345"/>
      <c r="CK160" s="363"/>
      <c r="CL160" s="322"/>
      <c r="CM160" s="92"/>
      <c r="CN160" s="807"/>
      <c r="CO160" s="806"/>
      <c r="CP160" s="307"/>
      <c r="CQ160" s="343"/>
      <c r="CR160" s="322"/>
      <c r="CT160" s="345"/>
      <c r="CU160" s="345"/>
      <c r="CV160" s="362"/>
      <c r="CW160" s="347"/>
      <c r="CX160" s="345"/>
      <c r="CY160" s="363"/>
      <c r="CZ160" s="322"/>
      <c r="DA160" s="827"/>
      <c r="DB160" s="833"/>
      <c r="DC160" s="832"/>
      <c r="DD160" s="307"/>
      <c r="DE160" s="343"/>
      <c r="DF160" s="322"/>
      <c r="DG160" s="92"/>
      <c r="DH160" s="807"/>
      <c r="DI160" s="806"/>
      <c r="DK160" s="345"/>
      <c r="DL160" s="345"/>
      <c r="DM160" s="362"/>
      <c r="DN160" s="347"/>
      <c r="DO160" s="345"/>
      <c r="DP160" s="363"/>
      <c r="DQ160" s="322"/>
      <c r="DR160" s="563"/>
      <c r="DS160" s="569"/>
      <c r="DT160" s="568"/>
      <c r="DU160" s="307"/>
      <c r="DV160" s="343"/>
      <c r="DW160" s="322"/>
    </row>
    <row r="161" spans="1:127">
      <c r="A161" s="306"/>
      <c r="C161" s="307"/>
      <c r="D161" s="307"/>
      <c r="E161" s="308"/>
      <c r="F161" s="309"/>
      <c r="G161" s="360"/>
      <c r="H161" s="310"/>
      <c r="I161" s="349"/>
      <c r="K161" s="390"/>
      <c r="L161" s="393"/>
      <c r="M161" s="346"/>
      <c r="N161" s="347"/>
      <c r="O161" s="394"/>
      <c r="P161" s="308"/>
      <c r="Q161" s="368"/>
      <c r="R161" s="395"/>
      <c r="S161" s="313"/>
      <c r="T161" s="314"/>
      <c r="V161" s="393"/>
      <c r="W161" s="393"/>
      <c r="X161" s="362"/>
      <c r="Y161" s="347"/>
      <c r="Z161" s="393"/>
      <c r="AA161" s="363"/>
      <c r="AB161" s="347"/>
      <c r="AC161" s="394"/>
      <c r="AD161" s="343"/>
      <c r="AE161" s="309"/>
      <c r="AF161" s="369"/>
      <c r="AG161" s="375"/>
      <c r="AH161" s="317"/>
      <c r="AJ161" s="345"/>
      <c r="AK161" s="345"/>
      <c r="AL161" s="362"/>
      <c r="AM161" s="347"/>
      <c r="AN161" s="345"/>
      <c r="AO161" s="363"/>
      <c r="AP161" s="322"/>
      <c r="AQ161" s="307"/>
      <c r="AR161" s="343"/>
      <c r="AS161" s="322"/>
      <c r="AT161" s="371"/>
      <c r="AU161" s="372"/>
      <c r="AV161" s="333"/>
      <c r="AX161" s="345"/>
      <c r="AY161" s="345"/>
      <c r="AZ161" s="362"/>
      <c r="BA161" s="347"/>
      <c r="BB161" s="345"/>
      <c r="BC161" s="363"/>
      <c r="BD161" s="322"/>
      <c r="BE161" s="307"/>
      <c r="BF161" s="343"/>
      <c r="BG161" s="322"/>
      <c r="BH161" s="307"/>
      <c r="BI161" s="343"/>
      <c r="BJ161" s="322"/>
      <c r="BK161" s="440"/>
      <c r="BL161" s="446"/>
      <c r="BM161" s="445"/>
      <c r="BO161" s="345"/>
      <c r="BP161" s="345"/>
      <c r="BQ161" s="362"/>
      <c r="BR161" s="347"/>
      <c r="BS161" s="345"/>
      <c r="BT161" s="363"/>
      <c r="BU161" s="322"/>
      <c r="BV161" s="482"/>
      <c r="BW161" s="488"/>
      <c r="BX161" s="487"/>
      <c r="BY161" s="307"/>
      <c r="BZ161" s="343"/>
      <c r="CA161" s="322"/>
      <c r="CB161" s="482"/>
      <c r="CC161" s="488"/>
      <c r="CD161" s="487"/>
      <c r="CF161" s="345"/>
      <c r="CG161" s="447"/>
      <c r="CH161" s="818"/>
      <c r="CI161" s="816"/>
      <c r="CJ161" s="345"/>
      <c r="CK161" s="363"/>
      <c r="CL161" s="322"/>
      <c r="CM161" s="92"/>
      <c r="CN161" s="807"/>
      <c r="CO161" s="806"/>
      <c r="CP161" s="307"/>
      <c r="CQ161" s="343"/>
      <c r="CR161" s="322"/>
      <c r="CT161" s="345"/>
      <c r="CU161" s="345"/>
      <c r="CV161" s="362"/>
      <c r="CW161" s="347"/>
      <c r="CX161" s="345"/>
      <c r="CY161" s="363"/>
      <c r="CZ161" s="322"/>
      <c r="DA161" s="827"/>
      <c r="DB161" s="833"/>
      <c r="DC161" s="832"/>
      <c r="DD161" s="307"/>
      <c r="DE161" s="343"/>
      <c r="DF161" s="322"/>
      <c r="DG161" s="92"/>
      <c r="DH161" s="807"/>
      <c r="DI161" s="806"/>
      <c r="DK161" s="345"/>
      <c r="DL161" s="345"/>
      <c r="DM161" s="362"/>
      <c r="DN161" s="347"/>
      <c r="DO161" s="345"/>
      <c r="DP161" s="363"/>
      <c r="DQ161" s="322"/>
      <c r="DR161" s="563"/>
      <c r="DS161" s="569"/>
      <c r="DT161" s="568"/>
      <c r="DU161" s="307"/>
      <c r="DV161" s="343"/>
      <c r="DW161" s="322"/>
    </row>
    <row r="162" spans="1:127">
      <c r="A162" s="306"/>
      <c r="C162" s="307"/>
      <c r="D162" s="307"/>
      <c r="E162" s="308"/>
      <c r="F162" s="309"/>
      <c r="G162" s="360"/>
      <c r="H162" s="310"/>
      <c r="I162" s="349"/>
      <c r="K162" s="390"/>
      <c r="L162" s="390"/>
      <c r="M162" s="308"/>
      <c r="N162" s="309"/>
      <c r="O162" s="400"/>
      <c r="P162" s="308"/>
      <c r="Q162" s="368"/>
      <c r="R162" s="401"/>
      <c r="S162" s="313"/>
      <c r="T162" s="314"/>
      <c r="U162" s="402"/>
      <c r="V162" s="390"/>
      <c r="W162" s="390"/>
      <c r="X162" s="403"/>
      <c r="Y162" s="309"/>
      <c r="Z162" s="390"/>
      <c r="AA162" s="343"/>
      <c r="AB162" s="309"/>
      <c r="AC162" s="400"/>
      <c r="AD162" s="343"/>
      <c r="AE162" s="309"/>
      <c r="AF162" s="315"/>
      <c r="AG162" s="370"/>
      <c r="AH162" s="317"/>
      <c r="AI162" s="402"/>
      <c r="AJ162" s="307"/>
      <c r="AK162" s="307"/>
      <c r="AL162" s="403"/>
      <c r="AM162" s="309"/>
      <c r="AN162" s="307"/>
      <c r="AO162" s="343"/>
      <c r="AP162" s="368"/>
      <c r="AQ162" s="307"/>
      <c r="AR162" s="343"/>
      <c r="AS162" s="368"/>
      <c r="AT162" s="318"/>
      <c r="AU162" s="372"/>
      <c r="AV162" s="404"/>
      <c r="AX162" s="307"/>
      <c r="AY162" s="307"/>
      <c r="AZ162" s="403"/>
      <c r="BA162" s="309"/>
      <c r="BB162" s="307"/>
      <c r="BC162" s="343"/>
      <c r="BD162" s="368"/>
      <c r="BE162" s="307"/>
      <c r="BF162" s="343"/>
      <c r="BG162" s="368"/>
      <c r="BH162" s="307"/>
      <c r="BI162" s="343"/>
      <c r="BJ162" s="368"/>
      <c r="BK162" s="440"/>
      <c r="BL162" s="446"/>
      <c r="BM162" s="451"/>
      <c r="BO162" s="307"/>
      <c r="BP162" s="307"/>
      <c r="BQ162" s="403"/>
      <c r="BR162" s="309"/>
      <c r="BS162" s="307"/>
      <c r="BT162" s="343"/>
      <c r="BU162" s="368"/>
      <c r="BV162" s="482"/>
      <c r="BW162" s="488"/>
      <c r="BX162" s="494"/>
      <c r="BY162" s="307"/>
      <c r="BZ162" s="343"/>
      <c r="CA162" s="368"/>
      <c r="CB162" s="482"/>
      <c r="CC162" s="488"/>
      <c r="CD162" s="494"/>
      <c r="CF162" s="307"/>
      <c r="CG162" s="440"/>
      <c r="CH162" s="819"/>
      <c r="CI162" s="442"/>
      <c r="CJ162" s="307"/>
      <c r="CK162" s="343"/>
      <c r="CL162" s="368"/>
      <c r="CM162" s="92"/>
      <c r="CN162" s="807"/>
      <c r="CO162" s="813"/>
      <c r="CP162" s="307"/>
      <c r="CQ162" s="343"/>
      <c r="CR162" s="368"/>
      <c r="CT162" s="307"/>
      <c r="CU162" s="307"/>
      <c r="CV162" s="403"/>
      <c r="CW162" s="309"/>
      <c r="CX162" s="307"/>
      <c r="CY162" s="343"/>
      <c r="CZ162" s="368"/>
      <c r="DA162" s="827"/>
      <c r="DB162" s="833"/>
      <c r="DC162" s="839"/>
      <c r="DD162" s="307"/>
      <c r="DE162" s="343"/>
      <c r="DF162" s="368"/>
      <c r="DG162" s="92"/>
      <c r="DH162" s="807"/>
      <c r="DI162" s="813"/>
      <c r="DK162" s="307"/>
      <c r="DL162" s="307"/>
      <c r="DM162" s="403"/>
      <c r="DN162" s="309"/>
      <c r="DO162" s="307"/>
      <c r="DP162" s="343"/>
      <c r="DQ162" s="368"/>
      <c r="DR162" s="563"/>
      <c r="DS162" s="569"/>
      <c r="DT162" s="575"/>
      <c r="DU162" s="307"/>
      <c r="DV162" s="343"/>
      <c r="DW162" s="368"/>
    </row>
    <row r="163" spans="1:127">
      <c r="A163" s="352"/>
      <c r="C163" s="307"/>
      <c r="D163" s="307"/>
      <c r="E163" s="308"/>
      <c r="F163" s="322"/>
      <c r="G163" s="360"/>
      <c r="H163" s="310"/>
      <c r="I163" s="349"/>
      <c r="J163" s="359"/>
      <c r="K163" s="307"/>
      <c r="L163" s="345"/>
      <c r="M163" s="346"/>
      <c r="N163" s="347"/>
      <c r="O163" s="307"/>
      <c r="P163" s="308"/>
      <c r="Q163" s="322"/>
      <c r="R163" s="361"/>
      <c r="S163" s="313"/>
      <c r="T163" s="314"/>
      <c r="V163" s="345"/>
      <c r="W163" s="345"/>
      <c r="X163" s="362"/>
      <c r="Y163" s="347"/>
      <c r="Z163" s="345"/>
      <c r="AA163" s="363"/>
      <c r="AB163" s="347"/>
      <c r="AC163" s="307"/>
      <c r="AD163" s="343"/>
      <c r="AE163" s="322"/>
      <c r="AF163" s="369"/>
      <c r="AG163" s="375"/>
      <c r="AH163" s="330"/>
      <c r="AJ163" s="345"/>
      <c r="AK163" s="345"/>
      <c r="AL163" s="362"/>
      <c r="AM163" s="347"/>
      <c r="AN163" s="345"/>
      <c r="AO163" s="363"/>
      <c r="AP163" s="347"/>
      <c r="AQ163" s="321"/>
      <c r="AR163" s="343"/>
      <c r="AS163" s="309"/>
      <c r="AT163" s="371"/>
      <c r="AU163" s="372"/>
      <c r="AV163" s="320"/>
      <c r="AX163" s="345"/>
      <c r="AY163" s="345"/>
      <c r="AZ163" s="362"/>
      <c r="BA163" s="347"/>
      <c r="BB163" s="345"/>
      <c r="BC163" s="363"/>
      <c r="BD163" s="347"/>
      <c r="BE163" s="321"/>
      <c r="BF163" s="343"/>
      <c r="BG163" s="309"/>
      <c r="BH163" s="321"/>
      <c r="BI163" s="343"/>
      <c r="BJ163" s="309"/>
      <c r="BK163" s="443"/>
      <c r="BL163" s="446"/>
      <c r="BM163" s="442"/>
      <c r="BO163" s="345"/>
      <c r="BP163" s="345"/>
      <c r="BQ163" s="362"/>
      <c r="BR163" s="347"/>
      <c r="BS163" s="345"/>
      <c r="BT163" s="363"/>
      <c r="BU163" s="347"/>
      <c r="BV163" s="485"/>
      <c r="BW163" s="488"/>
      <c r="BX163" s="484"/>
      <c r="BY163" s="321"/>
      <c r="BZ163" s="343"/>
      <c r="CA163" s="309"/>
      <c r="CB163" s="485"/>
      <c r="CC163" s="488"/>
      <c r="CD163" s="484"/>
      <c r="CF163" s="345"/>
      <c r="CG163" s="447"/>
      <c r="CH163" s="818"/>
      <c r="CI163" s="816"/>
      <c r="CJ163" s="345"/>
      <c r="CK163" s="363"/>
      <c r="CL163" s="347"/>
      <c r="CM163" s="53"/>
      <c r="CN163" s="807"/>
      <c r="CO163" s="805"/>
      <c r="CP163" s="321"/>
      <c r="CQ163" s="343"/>
      <c r="CR163" s="309"/>
      <c r="CT163" s="345"/>
      <c r="CU163" s="345"/>
      <c r="CV163" s="362"/>
      <c r="CW163" s="347"/>
      <c r="CX163" s="345"/>
      <c r="CY163" s="363"/>
      <c r="CZ163" s="347"/>
      <c r="DA163" s="830"/>
      <c r="DB163" s="833"/>
      <c r="DC163" s="829"/>
      <c r="DD163" s="321"/>
      <c r="DE163" s="343"/>
      <c r="DF163" s="309"/>
      <c r="DG163" s="53"/>
      <c r="DH163" s="807"/>
      <c r="DI163" s="805"/>
      <c r="DK163" s="345"/>
      <c r="DL163" s="345"/>
      <c r="DM163" s="362"/>
      <c r="DN163" s="347"/>
      <c r="DO163" s="345"/>
      <c r="DP163" s="363"/>
      <c r="DQ163" s="347"/>
      <c r="DR163" s="566"/>
      <c r="DS163" s="569"/>
      <c r="DT163" s="565"/>
      <c r="DU163" s="321"/>
      <c r="DV163" s="343"/>
      <c r="DW163" s="309"/>
    </row>
    <row r="164" spans="1:127">
      <c r="A164" s="306"/>
      <c r="C164" s="307"/>
      <c r="D164" s="307"/>
      <c r="E164" s="308"/>
      <c r="F164" s="322"/>
      <c r="G164" s="351"/>
      <c r="H164" s="310"/>
      <c r="I164" s="349"/>
      <c r="J164" s="359"/>
      <c r="K164" s="307"/>
      <c r="L164" s="345"/>
      <c r="M164" s="346"/>
      <c r="N164" s="347"/>
      <c r="O164" s="321"/>
      <c r="P164" s="308"/>
      <c r="Q164" s="309"/>
      <c r="R164" s="361"/>
      <c r="S164" s="313"/>
      <c r="T164" s="314"/>
      <c r="V164" s="345"/>
      <c r="W164" s="345"/>
      <c r="X164" s="362"/>
      <c r="Y164" s="347"/>
      <c r="Z164" s="345"/>
      <c r="AA164" s="363"/>
      <c r="AB164" s="347"/>
      <c r="AC164" s="307"/>
      <c r="AD164" s="343"/>
      <c r="AE164" s="309"/>
      <c r="AF164" s="369"/>
      <c r="AG164" s="370"/>
      <c r="AH164" s="356"/>
      <c r="AJ164" s="345"/>
      <c r="AK164" s="345"/>
      <c r="AL164" s="362"/>
      <c r="AM164" s="347"/>
      <c r="AN164" s="345"/>
      <c r="AO164" s="363"/>
      <c r="AP164" s="347"/>
      <c r="AQ164" s="307"/>
      <c r="AR164" s="343"/>
      <c r="AS164" s="322"/>
      <c r="AT164" s="371"/>
      <c r="AU164" s="372"/>
      <c r="AV164" s="333"/>
      <c r="AX164" s="345"/>
      <c r="AY164" s="345"/>
      <c r="AZ164" s="362"/>
      <c r="BA164" s="347"/>
      <c r="BB164" s="345"/>
      <c r="BC164" s="363"/>
      <c r="BD164" s="347"/>
      <c r="BE164" s="307"/>
      <c r="BF164" s="343"/>
      <c r="BG164" s="322"/>
      <c r="BH164" s="307"/>
      <c r="BI164" s="343"/>
      <c r="BJ164" s="322"/>
      <c r="BK164" s="440"/>
      <c r="BL164" s="446"/>
      <c r="BM164" s="445"/>
      <c r="BO164" s="345"/>
      <c r="BP164" s="345"/>
      <c r="BQ164" s="362"/>
      <c r="BR164" s="347"/>
      <c r="BS164" s="345"/>
      <c r="BT164" s="363"/>
      <c r="BU164" s="347"/>
      <c r="BV164" s="482"/>
      <c r="BW164" s="488"/>
      <c r="BX164" s="487"/>
      <c r="BY164" s="307"/>
      <c r="BZ164" s="343"/>
      <c r="CA164" s="322"/>
      <c r="CB164" s="482"/>
      <c r="CC164" s="488"/>
      <c r="CD164" s="487"/>
      <c r="CF164" s="345"/>
      <c r="CG164" s="447"/>
      <c r="CH164" s="818"/>
      <c r="CI164" s="816"/>
      <c r="CJ164" s="345"/>
      <c r="CK164" s="363"/>
      <c r="CL164" s="347"/>
      <c r="CM164" s="92"/>
      <c r="CN164" s="807"/>
      <c r="CO164" s="806"/>
      <c r="CP164" s="307"/>
      <c r="CQ164" s="343"/>
      <c r="CR164" s="322"/>
      <c r="CT164" s="345"/>
      <c r="CU164" s="345"/>
      <c r="CV164" s="362"/>
      <c r="CW164" s="347"/>
      <c r="CX164" s="345"/>
      <c r="CY164" s="363"/>
      <c r="CZ164" s="347"/>
      <c r="DA164" s="827"/>
      <c r="DB164" s="833"/>
      <c r="DC164" s="832"/>
      <c r="DD164" s="307"/>
      <c r="DE164" s="343"/>
      <c r="DF164" s="322"/>
      <c r="DG164" s="92"/>
      <c r="DH164" s="807"/>
      <c r="DI164" s="806"/>
      <c r="DK164" s="345"/>
      <c r="DL164" s="345"/>
      <c r="DM164" s="362"/>
      <c r="DN164" s="347"/>
      <c r="DO164" s="345"/>
      <c r="DP164" s="363"/>
      <c r="DQ164" s="347"/>
      <c r="DR164" s="563"/>
      <c r="DS164" s="569"/>
      <c r="DT164" s="568"/>
      <c r="DU164" s="307"/>
      <c r="DV164" s="343"/>
      <c r="DW164" s="322"/>
    </row>
    <row r="165" spans="1:127">
      <c r="A165" s="306"/>
      <c r="C165" s="307"/>
      <c r="D165" s="307"/>
      <c r="E165" s="308"/>
      <c r="F165" s="309"/>
      <c r="G165" s="360"/>
      <c r="H165" s="310"/>
      <c r="I165" s="349"/>
      <c r="J165" s="359"/>
      <c r="K165" s="307"/>
      <c r="L165" s="345"/>
      <c r="M165" s="346"/>
      <c r="N165" s="347"/>
      <c r="O165" s="307"/>
      <c r="P165" s="308"/>
      <c r="Q165" s="322"/>
      <c r="R165" s="361"/>
      <c r="S165" s="313"/>
      <c r="T165" s="327"/>
      <c r="V165" s="345"/>
      <c r="W165" s="345"/>
      <c r="X165" s="362"/>
      <c r="Y165" s="347"/>
      <c r="Z165" s="345"/>
      <c r="AA165" s="363"/>
      <c r="AB165" s="347"/>
      <c r="AC165" s="321"/>
      <c r="AD165" s="343"/>
      <c r="AE165" s="309"/>
      <c r="AF165" s="369"/>
      <c r="AG165" s="367"/>
      <c r="AH165" s="317"/>
      <c r="AJ165" s="345"/>
      <c r="AK165" s="345"/>
      <c r="AL165" s="362"/>
      <c r="AM165" s="347"/>
      <c r="AN165" s="345"/>
      <c r="AO165" s="363"/>
      <c r="AP165" s="347"/>
      <c r="AQ165" s="307"/>
      <c r="AR165" s="343"/>
      <c r="AS165" s="309"/>
      <c r="AT165" s="371"/>
      <c r="AU165" s="372"/>
      <c r="AV165" s="358"/>
      <c r="AX165" s="345"/>
      <c r="AY165" s="345"/>
      <c r="AZ165" s="362"/>
      <c r="BA165" s="347"/>
      <c r="BB165" s="345"/>
      <c r="BC165" s="363"/>
      <c r="BD165" s="347"/>
      <c r="BE165" s="307"/>
      <c r="BF165" s="343"/>
      <c r="BG165" s="309"/>
      <c r="BH165" s="307"/>
      <c r="BI165" s="343"/>
      <c r="BJ165" s="309"/>
      <c r="BK165" s="440"/>
      <c r="BL165" s="446"/>
      <c r="BM165" s="442"/>
      <c r="BO165" s="345"/>
      <c r="BP165" s="345"/>
      <c r="BQ165" s="362"/>
      <c r="BR165" s="347"/>
      <c r="BS165" s="345"/>
      <c r="BT165" s="363"/>
      <c r="BU165" s="347"/>
      <c r="BV165" s="482"/>
      <c r="BW165" s="488"/>
      <c r="BX165" s="484"/>
      <c r="BY165" s="307"/>
      <c r="BZ165" s="343"/>
      <c r="CA165" s="309"/>
      <c r="CB165" s="482"/>
      <c r="CC165" s="488"/>
      <c r="CD165" s="484"/>
      <c r="CF165" s="345"/>
      <c r="CG165" s="447"/>
      <c r="CH165" s="818"/>
      <c r="CI165" s="816"/>
      <c r="CJ165" s="345"/>
      <c r="CK165" s="363"/>
      <c r="CL165" s="347"/>
      <c r="CM165" s="92"/>
      <c r="CN165" s="807"/>
      <c r="CO165" s="805"/>
      <c r="CP165" s="307"/>
      <c r="CQ165" s="343"/>
      <c r="CR165" s="309"/>
      <c r="CT165" s="345"/>
      <c r="CU165" s="345"/>
      <c r="CV165" s="362"/>
      <c r="CW165" s="347"/>
      <c r="CX165" s="345"/>
      <c r="CY165" s="363"/>
      <c r="CZ165" s="347"/>
      <c r="DA165" s="827"/>
      <c r="DB165" s="833"/>
      <c r="DC165" s="829"/>
      <c r="DD165" s="307"/>
      <c r="DE165" s="343"/>
      <c r="DF165" s="309"/>
      <c r="DG165" s="92"/>
      <c r="DH165" s="807"/>
      <c r="DI165" s="805"/>
      <c r="DK165" s="345"/>
      <c r="DL165" s="345"/>
      <c r="DM165" s="362"/>
      <c r="DN165" s="347"/>
      <c r="DO165" s="345"/>
      <c r="DP165" s="363"/>
      <c r="DQ165" s="347"/>
      <c r="DR165" s="563"/>
      <c r="DS165" s="569"/>
      <c r="DT165" s="565"/>
      <c r="DU165" s="307"/>
      <c r="DV165" s="343"/>
      <c r="DW165" s="309"/>
    </row>
  </sheetData>
  <mergeCells count="55">
    <mergeCell ref="DK2:DW2"/>
    <mergeCell ref="DK3:DK4"/>
    <mergeCell ref="DL3:DN3"/>
    <mergeCell ref="DO3:DQ3"/>
    <mergeCell ref="DR3:DT3"/>
    <mergeCell ref="DU3:DW3"/>
    <mergeCell ref="CU3:CW3"/>
    <mergeCell ref="CX3:CZ3"/>
    <mergeCell ref="DA3:DC3"/>
    <mergeCell ref="DD3:DF3"/>
    <mergeCell ref="DG3:DI3"/>
    <mergeCell ref="CF3:CF4"/>
    <mergeCell ref="CG3:CI3"/>
    <mergeCell ref="CJ3:CL3"/>
    <mergeCell ref="CM3:CO3"/>
    <mergeCell ref="CP3:CR3"/>
    <mergeCell ref="CF2:CR2"/>
    <mergeCell ref="CT2:DI2"/>
    <mergeCell ref="CT3:CT4"/>
    <mergeCell ref="BK3:BM3"/>
    <mergeCell ref="AX2:BM2"/>
    <mergeCell ref="AX3:AX4"/>
    <mergeCell ref="AY3:BA3"/>
    <mergeCell ref="BB3:BD3"/>
    <mergeCell ref="BE3:BG3"/>
    <mergeCell ref="BH3:BJ3"/>
    <mergeCell ref="BO2:CD2"/>
    <mergeCell ref="BO3:BO4"/>
    <mergeCell ref="BP3:BR3"/>
    <mergeCell ref="BS3:BU3"/>
    <mergeCell ref="BV3:BX3"/>
    <mergeCell ref="BY3:CA3"/>
    <mergeCell ref="Z3:AB3"/>
    <mergeCell ref="AQ3:AS3"/>
    <mergeCell ref="AC3:AE3"/>
    <mergeCell ref="AF3:AH3"/>
    <mergeCell ref="AJ3:AJ4"/>
    <mergeCell ref="AK3:AM3"/>
    <mergeCell ref="AN3:AP3"/>
    <mergeCell ref="CB3:CD3"/>
    <mergeCell ref="A2:A4"/>
    <mergeCell ref="C2:I2"/>
    <mergeCell ref="K2:T2"/>
    <mergeCell ref="V2:AH2"/>
    <mergeCell ref="AJ2:AV2"/>
    <mergeCell ref="C3:C4"/>
    <mergeCell ref="D3:F3"/>
    <mergeCell ref="G3:I3"/>
    <mergeCell ref="K3:K4"/>
    <mergeCell ref="L3:N3"/>
    <mergeCell ref="AT3:AV3"/>
    <mergeCell ref="O3:Q3"/>
    <mergeCell ref="R3:T3"/>
    <mergeCell ref="V3:V4"/>
    <mergeCell ref="W3:Y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2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opLeftCell="H22" workbookViewId="0">
      <selection activeCell="Q11" sqref="Q11"/>
    </sheetView>
  </sheetViews>
  <sheetFormatPr defaultRowHeight="16.5"/>
  <cols>
    <col min="1" max="1" width="11.625" style="27" customWidth="1"/>
    <col min="2" max="2" width="39.875" style="26" bestFit="1" customWidth="1"/>
    <col min="3" max="3" width="15.625" style="27" customWidth="1"/>
    <col min="4" max="4" width="10.625" style="27" customWidth="1"/>
    <col min="5" max="5" width="21.875" style="229" bestFit="1" customWidth="1"/>
    <col min="6" max="6" width="12.75" style="27" bestFit="1" customWidth="1"/>
    <col min="7" max="7" width="12.5" style="27" bestFit="1" customWidth="1"/>
    <col min="9" max="9" width="11.625" style="27" customWidth="1"/>
    <col min="10" max="10" width="39.875" style="26" bestFit="1" customWidth="1"/>
    <col min="11" max="11" width="15.625" style="27" customWidth="1"/>
    <col min="12" max="12" width="10.625" style="27" customWidth="1"/>
    <col min="13" max="13" width="21.875" style="229" bestFit="1" customWidth="1"/>
    <col min="14" max="14" width="12.75" style="27" bestFit="1" customWidth="1"/>
    <col min="15" max="15" width="12.5" style="27" bestFit="1" customWidth="1"/>
    <col min="17" max="17" width="16.25" bestFit="1" customWidth="1"/>
  </cols>
  <sheetData>
    <row r="1" spans="1:17">
      <c r="A1" s="35" t="s">
        <v>39</v>
      </c>
      <c r="B1" s="36" t="s">
        <v>32</v>
      </c>
      <c r="C1" s="36" t="s">
        <v>40</v>
      </c>
      <c r="D1" s="36" t="s">
        <v>41</v>
      </c>
      <c r="E1" s="227" t="s">
        <v>42</v>
      </c>
      <c r="F1" s="36"/>
      <c r="G1" s="38"/>
      <c r="I1" s="35" t="s">
        <v>514</v>
      </c>
      <c r="J1" s="36" t="s">
        <v>515</v>
      </c>
      <c r="K1" s="36" t="s">
        <v>516</v>
      </c>
      <c r="L1" s="36" t="s">
        <v>517</v>
      </c>
      <c r="M1" s="227" t="s">
        <v>518</v>
      </c>
      <c r="N1" s="36"/>
      <c r="O1" s="38"/>
      <c r="Q1" s="227"/>
    </row>
    <row r="2" spans="1:17">
      <c r="A2" s="39" t="s">
        <v>33</v>
      </c>
      <c r="B2" s="34" t="s">
        <v>0</v>
      </c>
      <c r="C2" s="34" t="s">
        <v>1</v>
      </c>
      <c r="D2" s="34" t="s">
        <v>22</v>
      </c>
      <c r="E2" s="228" t="s">
        <v>2</v>
      </c>
      <c r="F2" s="34" t="s">
        <v>5</v>
      </c>
      <c r="G2" s="40" t="s">
        <v>6</v>
      </c>
      <c r="I2" s="39" t="s">
        <v>519</v>
      </c>
      <c r="J2" s="34" t="s">
        <v>520</v>
      </c>
      <c r="K2" s="34" t="s">
        <v>521</v>
      </c>
      <c r="L2" s="34" t="s">
        <v>522</v>
      </c>
      <c r="M2" s="228" t="s">
        <v>523</v>
      </c>
      <c r="N2" s="34" t="s">
        <v>524</v>
      </c>
      <c r="O2" s="40" t="s">
        <v>525</v>
      </c>
      <c r="Q2" s="228" t="s">
        <v>526</v>
      </c>
    </row>
    <row r="3" spans="1:17">
      <c r="A3" s="236" t="s">
        <v>7</v>
      </c>
      <c r="B3" s="237" t="s">
        <v>501</v>
      </c>
      <c r="C3" s="238" t="s">
        <v>23</v>
      </c>
      <c r="D3" s="233" t="s">
        <v>257</v>
      </c>
      <c r="E3" s="625">
        <v>23580874211</v>
      </c>
      <c r="F3" s="239">
        <v>43735</v>
      </c>
      <c r="G3" s="239">
        <v>44469</v>
      </c>
      <c r="I3" s="236" t="s">
        <v>7</v>
      </c>
      <c r="J3" s="237" t="s">
        <v>501</v>
      </c>
      <c r="K3" s="238" t="s">
        <v>23</v>
      </c>
      <c r="L3" s="233" t="s">
        <v>257</v>
      </c>
      <c r="M3" s="625">
        <v>23580874211</v>
      </c>
      <c r="N3" s="239">
        <v>43735</v>
      </c>
      <c r="O3" s="239">
        <v>44500</v>
      </c>
      <c r="Q3" s="391">
        <f>M3-E3</f>
        <v>0</v>
      </c>
    </row>
    <row r="4" spans="1:17">
      <c r="A4" s="230" t="s">
        <v>7</v>
      </c>
      <c r="B4" s="240" t="s">
        <v>531</v>
      </c>
      <c r="C4" s="232" t="s">
        <v>23</v>
      </c>
      <c r="D4" s="233" t="s">
        <v>257</v>
      </c>
      <c r="E4" s="625">
        <v>9193179186</v>
      </c>
      <c r="F4" s="235">
        <v>43850</v>
      </c>
      <c r="G4" s="235">
        <v>44469</v>
      </c>
      <c r="I4" s="230" t="s">
        <v>7</v>
      </c>
      <c r="J4" s="240" t="s">
        <v>531</v>
      </c>
      <c r="K4" s="232" t="s">
        <v>23</v>
      </c>
      <c r="L4" s="233" t="s">
        <v>257</v>
      </c>
      <c r="M4" s="625">
        <v>9193179186</v>
      </c>
      <c r="N4" s="235">
        <v>43850</v>
      </c>
      <c r="O4" s="235">
        <v>44500</v>
      </c>
      <c r="Q4" s="391">
        <f t="shared" ref="Q4:Q67" si="0">M4-E4</f>
        <v>0</v>
      </c>
    </row>
    <row r="5" spans="1:17">
      <c r="A5" s="230" t="s">
        <v>7</v>
      </c>
      <c r="B5" s="241" t="s">
        <v>611</v>
      </c>
      <c r="C5" s="232" t="s">
        <v>23</v>
      </c>
      <c r="D5" s="233" t="s">
        <v>257</v>
      </c>
      <c r="E5" s="625">
        <v>19093323980</v>
      </c>
      <c r="F5" s="235">
        <v>44393</v>
      </c>
      <c r="G5" s="235">
        <v>44469</v>
      </c>
      <c r="I5" s="230" t="s">
        <v>7</v>
      </c>
      <c r="J5" s="241" t="s">
        <v>611</v>
      </c>
      <c r="K5" s="232" t="s">
        <v>23</v>
      </c>
      <c r="L5" s="233" t="s">
        <v>257</v>
      </c>
      <c r="M5" s="625">
        <v>19093323980</v>
      </c>
      <c r="N5" s="235">
        <v>44393</v>
      </c>
      <c r="O5" s="235">
        <v>44500</v>
      </c>
      <c r="Q5" s="391">
        <f t="shared" si="0"/>
        <v>0</v>
      </c>
    </row>
    <row r="6" spans="1:17">
      <c r="A6" s="428" t="s">
        <v>7</v>
      </c>
      <c r="B6" s="24" t="s">
        <v>611</v>
      </c>
      <c r="C6" s="429" t="s">
        <v>23</v>
      </c>
      <c r="D6" s="430" t="s">
        <v>258</v>
      </c>
      <c r="E6" s="628">
        <v>6277574114</v>
      </c>
      <c r="F6" s="432">
        <v>44393</v>
      </c>
      <c r="G6" s="432">
        <v>44469</v>
      </c>
      <c r="I6" s="428" t="s">
        <v>7</v>
      </c>
      <c r="J6" s="24" t="s">
        <v>611</v>
      </c>
      <c r="K6" s="429" t="s">
        <v>23</v>
      </c>
      <c r="L6" s="430" t="s">
        <v>258</v>
      </c>
      <c r="M6" s="628">
        <v>6277574114</v>
      </c>
      <c r="N6" s="432">
        <v>44393</v>
      </c>
      <c r="O6" s="432">
        <v>44500</v>
      </c>
      <c r="Q6" s="431">
        <f t="shared" si="0"/>
        <v>0</v>
      </c>
    </row>
    <row r="7" spans="1:17">
      <c r="A7" s="654" t="s">
        <v>7</v>
      </c>
      <c r="B7" s="693" t="s">
        <v>532</v>
      </c>
      <c r="C7" s="656" t="s">
        <v>23</v>
      </c>
      <c r="D7" s="221" t="s">
        <v>259</v>
      </c>
      <c r="E7" s="657">
        <v>8441043825</v>
      </c>
      <c r="F7" s="432">
        <v>43437</v>
      </c>
      <c r="G7" s="432">
        <v>44469</v>
      </c>
      <c r="I7" s="654" t="s">
        <v>7</v>
      </c>
      <c r="J7" s="693" t="s">
        <v>532</v>
      </c>
      <c r="K7" s="656" t="s">
        <v>23</v>
      </c>
      <c r="L7" s="221" t="s">
        <v>259</v>
      </c>
      <c r="M7" s="657">
        <v>8441043825</v>
      </c>
      <c r="N7" s="432">
        <v>43437</v>
      </c>
      <c r="O7" s="432">
        <v>44500</v>
      </c>
      <c r="Q7" s="392">
        <f t="shared" si="0"/>
        <v>0</v>
      </c>
    </row>
    <row r="8" spans="1:17">
      <c r="A8" s="31" t="s">
        <v>7</v>
      </c>
      <c r="B8" s="23" t="s">
        <v>497</v>
      </c>
      <c r="C8" s="429" t="s">
        <v>24</v>
      </c>
      <c r="D8" s="221" t="s">
        <v>260</v>
      </c>
      <c r="E8" s="628">
        <v>11295508988</v>
      </c>
      <c r="F8" s="432">
        <v>43661</v>
      </c>
      <c r="G8" s="432">
        <v>44469</v>
      </c>
      <c r="I8" s="31" t="s">
        <v>7</v>
      </c>
      <c r="J8" s="23" t="s">
        <v>497</v>
      </c>
      <c r="K8" s="429" t="s">
        <v>24</v>
      </c>
      <c r="L8" s="221" t="s">
        <v>260</v>
      </c>
      <c r="M8" s="628">
        <v>11295508988</v>
      </c>
      <c r="N8" s="432">
        <v>43661</v>
      </c>
      <c r="O8" s="432">
        <v>44500</v>
      </c>
      <c r="Q8" s="392">
        <f t="shared" si="0"/>
        <v>0</v>
      </c>
    </row>
    <row r="9" spans="1:17">
      <c r="A9" s="31" t="s">
        <v>7</v>
      </c>
      <c r="B9" s="24" t="s">
        <v>558</v>
      </c>
      <c r="C9" s="429" t="s">
        <v>24</v>
      </c>
      <c r="D9" s="221" t="s">
        <v>259</v>
      </c>
      <c r="E9" s="628">
        <v>8014871501</v>
      </c>
      <c r="F9" s="432">
        <v>43941</v>
      </c>
      <c r="G9" s="432">
        <v>44469</v>
      </c>
      <c r="I9" s="31" t="s">
        <v>7</v>
      </c>
      <c r="J9" s="24" t="s">
        <v>558</v>
      </c>
      <c r="K9" s="429" t="s">
        <v>24</v>
      </c>
      <c r="L9" s="221" t="s">
        <v>259</v>
      </c>
      <c r="M9" s="628">
        <v>8014871501</v>
      </c>
      <c r="N9" s="432">
        <v>43941</v>
      </c>
      <c r="O9" s="432">
        <v>44500</v>
      </c>
      <c r="Q9" s="392">
        <f t="shared" si="0"/>
        <v>0</v>
      </c>
    </row>
    <row r="10" spans="1:17">
      <c r="A10" s="31" t="s">
        <v>7</v>
      </c>
      <c r="B10" s="24" t="s">
        <v>558</v>
      </c>
      <c r="C10" s="429" t="s">
        <v>24</v>
      </c>
      <c r="D10" s="136" t="s">
        <v>267</v>
      </c>
      <c r="E10" s="628">
        <v>10927481593</v>
      </c>
      <c r="F10" s="432">
        <v>43941</v>
      </c>
      <c r="G10" s="432">
        <v>44469</v>
      </c>
      <c r="I10" s="31" t="s">
        <v>7</v>
      </c>
      <c r="J10" s="24" t="s">
        <v>558</v>
      </c>
      <c r="K10" s="429" t="s">
        <v>24</v>
      </c>
      <c r="L10" s="136" t="s">
        <v>267</v>
      </c>
      <c r="M10" s="628">
        <v>10927481593</v>
      </c>
      <c r="N10" s="432">
        <v>43941</v>
      </c>
      <c r="O10" s="432">
        <v>44500</v>
      </c>
      <c r="Q10" s="392">
        <f t="shared" si="0"/>
        <v>0</v>
      </c>
    </row>
    <row r="11" spans="1:17">
      <c r="A11" s="230" t="s">
        <v>7</v>
      </c>
      <c r="B11" s="231" t="s">
        <v>561</v>
      </c>
      <c r="C11" s="232" t="s">
        <v>23</v>
      </c>
      <c r="D11" s="233" t="s">
        <v>257</v>
      </c>
      <c r="E11" s="625">
        <v>9057257704</v>
      </c>
      <c r="F11" s="235">
        <v>44032</v>
      </c>
      <c r="G11" s="235">
        <v>44469</v>
      </c>
      <c r="I11" s="230" t="s">
        <v>7</v>
      </c>
      <c r="J11" s="231" t="s">
        <v>561</v>
      </c>
      <c r="K11" s="232" t="s">
        <v>23</v>
      </c>
      <c r="L11" s="233" t="s">
        <v>257</v>
      </c>
      <c r="M11" s="625">
        <v>9057257704</v>
      </c>
      <c r="N11" s="235">
        <v>44032</v>
      </c>
      <c r="O11" s="235">
        <v>44500</v>
      </c>
      <c r="Q11" s="391">
        <f t="shared" si="0"/>
        <v>0</v>
      </c>
    </row>
    <row r="12" spans="1:17">
      <c r="A12" s="31" t="s">
        <v>7</v>
      </c>
      <c r="B12" s="23" t="s">
        <v>561</v>
      </c>
      <c r="C12" s="429" t="s">
        <v>23</v>
      </c>
      <c r="D12" s="221" t="s">
        <v>261</v>
      </c>
      <c r="E12" s="628">
        <v>12294643442</v>
      </c>
      <c r="F12" s="432">
        <v>44032</v>
      </c>
      <c r="G12" s="432">
        <v>44469</v>
      </c>
      <c r="I12" s="31" t="s">
        <v>7</v>
      </c>
      <c r="J12" s="23" t="s">
        <v>561</v>
      </c>
      <c r="K12" s="429" t="s">
        <v>23</v>
      </c>
      <c r="L12" s="221" t="s">
        <v>261</v>
      </c>
      <c r="M12" s="628">
        <v>12294643442</v>
      </c>
      <c r="N12" s="432">
        <v>44032</v>
      </c>
      <c r="O12" s="432">
        <v>44500</v>
      </c>
      <c r="Q12" s="392">
        <f t="shared" si="0"/>
        <v>0</v>
      </c>
    </row>
    <row r="13" spans="1:17">
      <c r="A13" s="31" t="s">
        <v>7</v>
      </c>
      <c r="B13" s="23" t="s">
        <v>28</v>
      </c>
      <c r="C13" s="429" t="s">
        <v>24</v>
      </c>
      <c r="D13" s="221" t="s">
        <v>261</v>
      </c>
      <c r="E13" s="628">
        <v>7009597591</v>
      </c>
      <c r="F13" s="432">
        <v>43122</v>
      </c>
      <c r="G13" s="432">
        <v>44469</v>
      </c>
      <c r="I13" s="31" t="s">
        <v>7</v>
      </c>
      <c r="J13" s="23" t="s">
        <v>28</v>
      </c>
      <c r="K13" s="429" t="s">
        <v>24</v>
      </c>
      <c r="L13" s="221" t="s">
        <v>261</v>
      </c>
      <c r="M13" s="628">
        <v>7009597591</v>
      </c>
      <c r="N13" s="432">
        <v>43122</v>
      </c>
      <c r="O13" s="432">
        <v>44500</v>
      </c>
      <c r="Q13" s="392">
        <f t="shared" si="0"/>
        <v>0</v>
      </c>
    </row>
    <row r="14" spans="1:17">
      <c r="A14" s="31" t="s">
        <v>7</v>
      </c>
      <c r="B14" s="23" t="s">
        <v>28</v>
      </c>
      <c r="C14" s="429" t="s">
        <v>24</v>
      </c>
      <c r="D14" s="221" t="s">
        <v>260</v>
      </c>
      <c r="E14" s="628">
        <v>10038542112</v>
      </c>
      <c r="F14" s="432">
        <v>43122</v>
      </c>
      <c r="G14" s="432">
        <v>44469</v>
      </c>
      <c r="I14" s="31" t="s">
        <v>7</v>
      </c>
      <c r="J14" s="23" t="s">
        <v>28</v>
      </c>
      <c r="K14" s="429" t="s">
        <v>24</v>
      </c>
      <c r="L14" s="221" t="s">
        <v>260</v>
      </c>
      <c r="M14" s="628">
        <v>10038542112</v>
      </c>
      <c r="N14" s="432">
        <v>43122</v>
      </c>
      <c r="O14" s="432">
        <v>44500</v>
      </c>
      <c r="Q14" s="392">
        <f t="shared" si="0"/>
        <v>0</v>
      </c>
    </row>
    <row r="15" spans="1:17">
      <c r="A15" s="31" t="s">
        <v>7</v>
      </c>
      <c r="B15" s="23" t="s">
        <v>28</v>
      </c>
      <c r="C15" s="429" t="s">
        <v>24</v>
      </c>
      <c r="D15" s="136" t="s">
        <v>267</v>
      </c>
      <c r="E15" s="628">
        <v>4006530255</v>
      </c>
      <c r="F15" s="432">
        <v>43122</v>
      </c>
      <c r="G15" s="432">
        <v>44469</v>
      </c>
      <c r="I15" s="31" t="s">
        <v>7</v>
      </c>
      <c r="J15" s="23" t="s">
        <v>28</v>
      </c>
      <c r="K15" s="429" t="s">
        <v>24</v>
      </c>
      <c r="L15" s="136" t="s">
        <v>267</v>
      </c>
      <c r="M15" s="628">
        <v>4006530255</v>
      </c>
      <c r="N15" s="432">
        <v>43122</v>
      </c>
      <c r="O15" s="432">
        <v>44500</v>
      </c>
      <c r="Q15" s="392">
        <f t="shared" si="0"/>
        <v>0</v>
      </c>
    </row>
    <row r="16" spans="1:17">
      <c r="A16" s="31" t="s">
        <v>7</v>
      </c>
      <c r="B16" s="23" t="s">
        <v>453</v>
      </c>
      <c r="C16" s="429" t="s">
        <v>23</v>
      </c>
      <c r="D16" s="221" t="s">
        <v>263</v>
      </c>
      <c r="E16" s="628">
        <v>12934673726</v>
      </c>
      <c r="F16" s="432">
        <v>43381</v>
      </c>
      <c r="G16" s="432">
        <v>44469</v>
      </c>
      <c r="I16" s="31" t="s">
        <v>7</v>
      </c>
      <c r="J16" s="23" t="s">
        <v>453</v>
      </c>
      <c r="K16" s="429" t="s">
        <v>23</v>
      </c>
      <c r="L16" s="221" t="s">
        <v>263</v>
      </c>
      <c r="M16" s="628">
        <v>12934673726</v>
      </c>
      <c r="N16" s="432">
        <v>43381</v>
      </c>
      <c r="O16" s="432">
        <v>44500</v>
      </c>
      <c r="Q16" s="392">
        <f t="shared" si="0"/>
        <v>0</v>
      </c>
    </row>
    <row r="17" spans="1:17">
      <c r="A17" s="31" t="s">
        <v>7</v>
      </c>
      <c r="B17" s="22" t="s">
        <v>29</v>
      </c>
      <c r="C17" s="429" t="s">
        <v>24</v>
      </c>
      <c r="D17" s="221" t="s">
        <v>259</v>
      </c>
      <c r="E17" s="628">
        <v>6000000000</v>
      </c>
      <c r="F17" s="432">
        <v>43070</v>
      </c>
      <c r="G17" s="432">
        <v>44469</v>
      </c>
      <c r="I17" s="31" t="s">
        <v>7</v>
      </c>
      <c r="J17" s="22" t="s">
        <v>29</v>
      </c>
      <c r="K17" s="429" t="s">
        <v>24</v>
      </c>
      <c r="L17" s="221" t="s">
        <v>259</v>
      </c>
      <c r="M17" s="628">
        <v>6000000000</v>
      </c>
      <c r="N17" s="432">
        <v>43070</v>
      </c>
      <c r="O17" s="432">
        <v>44500</v>
      </c>
      <c r="Q17" s="392">
        <f t="shared" si="0"/>
        <v>0</v>
      </c>
    </row>
    <row r="18" spans="1:17">
      <c r="A18" s="31" t="s">
        <v>7</v>
      </c>
      <c r="B18" s="22" t="s">
        <v>29</v>
      </c>
      <c r="C18" s="429" t="s">
        <v>24</v>
      </c>
      <c r="D18" s="221" t="s">
        <v>261</v>
      </c>
      <c r="E18" s="628">
        <v>6000000000</v>
      </c>
      <c r="F18" s="432">
        <v>43070</v>
      </c>
      <c r="G18" s="432">
        <v>44469</v>
      </c>
      <c r="I18" s="31" t="s">
        <v>7</v>
      </c>
      <c r="J18" s="22" t="s">
        <v>29</v>
      </c>
      <c r="K18" s="429" t="s">
        <v>24</v>
      </c>
      <c r="L18" s="221" t="s">
        <v>261</v>
      </c>
      <c r="M18" s="628">
        <v>6000000000</v>
      </c>
      <c r="N18" s="432">
        <v>43070</v>
      </c>
      <c r="O18" s="432">
        <v>44500</v>
      </c>
      <c r="Q18" s="392">
        <f t="shared" si="0"/>
        <v>0</v>
      </c>
    </row>
    <row r="19" spans="1:17">
      <c r="A19" s="31" t="s">
        <v>7</v>
      </c>
      <c r="B19" s="22" t="s">
        <v>26</v>
      </c>
      <c r="C19" s="429" t="s">
        <v>24</v>
      </c>
      <c r="D19" s="221" t="s">
        <v>260</v>
      </c>
      <c r="E19" s="628">
        <v>6000000000</v>
      </c>
      <c r="F19" s="432">
        <v>43070</v>
      </c>
      <c r="G19" s="432">
        <v>44469</v>
      </c>
      <c r="I19" s="31" t="s">
        <v>7</v>
      </c>
      <c r="J19" s="22" t="s">
        <v>26</v>
      </c>
      <c r="K19" s="429" t="s">
        <v>24</v>
      </c>
      <c r="L19" s="221" t="s">
        <v>260</v>
      </c>
      <c r="M19" s="628">
        <v>6000000000</v>
      </c>
      <c r="N19" s="432">
        <v>43070</v>
      </c>
      <c r="O19" s="432">
        <v>44500</v>
      </c>
      <c r="Q19" s="392">
        <f t="shared" si="0"/>
        <v>0</v>
      </c>
    </row>
    <row r="20" spans="1:17">
      <c r="A20" s="31" t="s">
        <v>7</v>
      </c>
      <c r="B20" s="22" t="s">
        <v>26</v>
      </c>
      <c r="C20" s="429" t="s">
        <v>24</v>
      </c>
      <c r="D20" s="136" t="s">
        <v>267</v>
      </c>
      <c r="E20" s="628">
        <v>6000000000</v>
      </c>
      <c r="F20" s="432">
        <v>43070</v>
      </c>
      <c r="G20" s="432">
        <v>44469</v>
      </c>
      <c r="I20" s="31" t="s">
        <v>7</v>
      </c>
      <c r="J20" s="22" t="s">
        <v>26</v>
      </c>
      <c r="K20" s="429" t="s">
        <v>24</v>
      </c>
      <c r="L20" s="136" t="s">
        <v>267</v>
      </c>
      <c r="M20" s="628">
        <v>6000000000</v>
      </c>
      <c r="N20" s="432">
        <v>43070</v>
      </c>
      <c r="O20" s="432">
        <v>44500</v>
      </c>
      <c r="Q20" s="392">
        <f t="shared" si="0"/>
        <v>0</v>
      </c>
    </row>
    <row r="21" spans="1:17">
      <c r="A21" s="31" t="s">
        <v>7</v>
      </c>
      <c r="B21" s="22" t="s">
        <v>26</v>
      </c>
      <c r="C21" s="429" t="s">
        <v>24</v>
      </c>
      <c r="D21" s="221" t="s">
        <v>264</v>
      </c>
      <c r="E21" s="628">
        <v>6000000000</v>
      </c>
      <c r="F21" s="432">
        <v>43070</v>
      </c>
      <c r="G21" s="432">
        <v>44469</v>
      </c>
      <c r="I21" s="31" t="s">
        <v>7</v>
      </c>
      <c r="J21" s="22" t="s">
        <v>26</v>
      </c>
      <c r="K21" s="429" t="s">
        <v>24</v>
      </c>
      <c r="L21" s="221" t="s">
        <v>264</v>
      </c>
      <c r="M21" s="628">
        <v>6000000000</v>
      </c>
      <c r="N21" s="432">
        <v>43070</v>
      </c>
      <c r="O21" s="432">
        <v>44500</v>
      </c>
      <c r="Q21" s="392">
        <f t="shared" si="0"/>
        <v>0</v>
      </c>
    </row>
    <row r="22" spans="1:17">
      <c r="A22" s="31" t="s">
        <v>7</v>
      </c>
      <c r="B22" s="23" t="s">
        <v>473</v>
      </c>
      <c r="C22" s="429" t="s">
        <v>23</v>
      </c>
      <c r="D22" s="136" t="s">
        <v>260</v>
      </c>
      <c r="E22" s="628">
        <v>3651168229</v>
      </c>
      <c r="F22" s="432">
        <v>43556</v>
      </c>
      <c r="G22" s="432">
        <v>44469</v>
      </c>
      <c r="I22" s="31" t="s">
        <v>7</v>
      </c>
      <c r="J22" s="23" t="s">
        <v>473</v>
      </c>
      <c r="K22" s="429" t="s">
        <v>23</v>
      </c>
      <c r="L22" s="136" t="s">
        <v>260</v>
      </c>
      <c r="M22" s="628">
        <v>3651168229</v>
      </c>
      <c r="N22" s="432">
        <v>43556</v>
      </c>
      <c r="O22" s="432">
        <v>44500</v>
      </c>
      <c r="Q22" s="392">
        <f t="shared" si="0"/>
        <v>0</v>
      </c>
    </row>
    <row r="23" spans="1:17">
      <c r="A23" s="654" t="s">
        <v>7</v>
      </c>
      <c r="B23" s="693" t="s">
        <v>473</v>
      </c>
      <c r="C23" s="656" t="s">
        <v>23</v>
      </c>
      <c r="D23" s="136" t="s">
        <v>264</v>
      </c>
      <c r="E23" s="628">
        <v>2473766298</v>
      </c>
      <c r="F23" s="659">
        <v>43556</v>
      </c>
      <c r="G23" s="659">
        <v>44469</v>
      </c>
      <c r="I23" s="654" t="s">
        <v>7</v>
      </c>
      <c r="J23" s="693" t="s">
        <v>473</v>
      </c>
      <c r="K23" s="656" t="s">
        <v>23</v>
      </c>
      <c r="L23" s="136" t="s">
        <v>264</v>
      </c>
      <c r="M23" s="628">
        <v>2473766298</v>
      </c>
      <c r="N23" s="659">
        <v>43556</v>
      </c>
      <c r="O23" s="659">
        <v>44500</v>
      </c>
      <c r="Q23" s="392">
        <f t="shared" si="0"/>
        <v>0</v>
      </c>
    </row>
    <row r="24" spans="1:17">
      <c r="A24" s="31" t="s">
        <v>7</v>
      </c>
      <c r="B24" s="25" t="s">
        <v>30</v>
      </c>
      <c r="C24" s="429" t="s">
        <v>23</v>
      </c>
      <c r="D24" s="136" t="s">
        <v>263</v>
      </c>
      <c r="E24" s="628">
        <v>4500000000</v>
      </c>
      <c r="F24" s="432">
        <v>43138</v>
      </c>
      <c r="G24" s="432">
        <v>44469</v>
      </c>
      <c r="I24" s="31" t="s">
        <v>7</v>
      </c>
      <c r="J24" s="25" t="s">
        <v>30</v>
      </c>
      <c r="K24" s="429" t="s">
        <v>23</v>
      </c>
      <c r="L24" s="136" t="s">
        <v>263</v>
      </c>
      <c r="M24" s="628">
        <v>4500000000</v>
      </c>
      <c r="N24" s="432">
        <v>43138</v>
      </c>
      <c r="O24" s="432">
        <v>44500</v>
      </c>
      <c r="Q24" s="392">
        <f t="shared" si="0"/>
        <v>0</v>
      </c>
    </row>
    <row r="25" spans="1:17">
      <c r="A25" s="31" t="s">
        <v>7</v>
      </c>
      <c r="B25" s="25" t="s">
        <v>30</v>
      </c>
      <c r="C25" s="429" t="s">
        <v>23</v>
      </c>
      <c r="D25" s="136" t="s">
        <v>264</v>
      </c>
      <c r="E25" s="628">
        <v>7500000000</v>
      </c>
      <c r="F25" s="432">
        <v>43138</v>
      </c>
      <c r="G25" s="432">
        <v>44469</v>
      </c>
      <c r="I25" s="31" t="s">
        <v>7</v>
      </c>
      <c r="J25" s="25" t="s">
        <v>30</v>
      </c>
      <c r="K25" s="429" t="s">
        <v>23</v>
      </c>
      <c r="L25" s="136" t="s">
        <v>264</v>
      </c>
      <c r="M25" s="628">
        <v>7500000000</v>
      </c>
      <c r="N25" s="432">
        <v>43138</v>
      </c>
      <c r="O25" s="432">
        <v>44500</v>
      </c>
      <c r="Q25" s="392">
        <f t="shared" si="0"/>
        <v>0</v>
      </c>
    </row>
    <row r="26" spans="1:17">
      <c r="A26" s="31" t="s">
        <v>7</v>
      </c>
      <c r="B26" s="25" t="s">
        <v>27</v>
      </c>
      <c r="C26" s="429" t="s">
        <v>23</v>
      </c>
      <c r="D26" s="136" t="s">
        <v>258</v>
      </c>
      <c r="E26" s="628">
        <v>5000000000</v>
      </c>
      <c r="F26" s="432">
        <v>43138</v>
      </c>
      <c r="G26" s="432">
        <v>44469</v>
      </c>
      <c r="I26" s="31" t="s">
        <v>7</v>
      </c>
      <c r="J26" s="25" t="s">
        <v>27</v>
      </c>
      <c r="K26" s="429" t="s">
        <v>23</v>
      </c>
      <c r="L26" s="136" t="s">
        <v>258</v>
      </c>
      <c r="M26" s="628">
        <v>5000000000</v>
      </c>
      <c r="N26" s="432">
        <v>43138</v>
      </c>
      <c r="O26" s="432">
        <v>44500</v>
      </c>
      <c r="Q26" s="392">
        <f t="shared" si="0"/>
        <v>0</v>
      </c>
    </row>
    <row r="27" spans="1:17">
      <c r="A27" s="31" t="s">
        <v>7</v>
      </c>
      <c r="B27" s="25" t="s">
        <v>27</v>
      </c>
      <c r="C27" s="429" t="s">
        <v>23</v>
      </c>
      <c r="D27" s="136" t="s">
        <v>259</v>
      </c>
      <c r="E27" s="628">
        <v>4500000000</v>
      </c>
      <c r="F27" s="432">
        <v>43138</v>
      </c>
      <c r="G27" s="432">
        <v>44469</v>
      </c>
      <c r="I27" s="31" t="s">
        <v>7</v>
      </c>
      <c r="J27" s="25" t="s">
        <v>27</v>
      </c>
      <c r="K27" s="429" t="s">
        <v>23</v>
      </c>
      <c r="L27" s="136" t="s">
        <v>259</v>
      </c>
      <c r="M27" s="628">
        <v>4500000000</v>
      </c>
      <c r="N27" s="432">
        <v>43138</v>
      </c>
      <c r="O27" s="432">
        <v>44500</v>
      </c>
      <c r="Q27" s="392">
        <f t="shared" si="0"/>
        <v>0</v>
      </c>
    </row>
    <row r="28" spans="1:17">
      <c r="A28" s="31" t="s">
        <v>7</v>
      </c>
      <c r="B28" s="25" t="s">
        <v>27</v>
      </c>
      <c r="C28" s="429" t="s">
        <v>23</v>
      </c>
      <c r="D28" s="136" t="s">
        <v>262</v>
      </c>
      <c r="E28" s="628">
        <v>4750000000</v>
      </c>
      <c r="F28" s="432">
        <v>43138</v>
      </c>
      <c r="G28" s="432">
        <v>44469</v>
      </c>
      <c r="I28" s="31" t="s">
        <v>7</v>
      </c>
      <c r="J28" s="25" t="s">
        <v>27</v>
      </c>
      <c r="K28" s="429" t="s">
        <v>23</v>
      </c>
      <c r="L28" s="136" t="s">
        <v>262</v>
      </c>
      <c r="M28" s="628">
        <v>4750000000</v>
      </c>
      <c r="N28" s="432">
        <v>43138</v>
      </c>
      <c r="O28" s="432">
        <v>44500</v>
      </c>
      <c r="Q28" s="392">
        <f t="shared" si="0"/>
        <v>0</v>
      </c>
    </row>
    <row r="29" spans="1:17">
      <c r="A29" s="31" t="s">
        <v>7</v>
      </c>
      <c r="B29" s="25" t="s">
        <v>27</v>
      </c>
      <c r="C29" s="429" t="s">
        <v>23</v>
      </c>
      <c r="D29" s="136" t="s">
        <v>267</v>
      </c>
      <c r="E29" s="628">
        <v>5000000000</v>
      </c>
      <c r="F29" s="432">
        <v>43138</v>
      </c>
      <c r="G29" s="432">
        <v>44469</v>
      </c>
      <c r="I29" s="31" t="s">
        <v>7</v>
      </c>
      <c r="J29" s="25" t="s">
        <v>27</v>
      </c>
      <c r="K29" s="429" t="s">
        <v>23</v>
      </c>
      <c r="L29" s="136" t="s">
        <v>267</v>
      </c>
      <c r="M29" s="628">
        <v>5000000000</v>
      </c>
      <c r="N29" s="432">
        <v>43138</v>
      </c>
      <c r="O29" s="432">
        <v>44500</v>
      </c>
      <c r="Q29" s="392">
        <f t="shared" si="0"/>
        <v>0</v>
      </c>
    </row>
    <row r="30" spans="1:17">
      <c r="A30" s="31" t="s">
        <v>7</v>
      </c>
      <c r="B30" s="25" t="s">
        <v>455</v>
      </c>
      <c r="C30" s="429" t="s">
        <v>24</v>
      </c>
      <c r="D30" s="136" t="s">
        <v>263</v>
      </c>
      <c r="E30" s="628">
        <v>6000000000</v>
      </c>
      <c r="F30" s="432">
        <v>43397</v>
      </c>
      <c r="G30" s="432">
        <v>44469</v>
      </c>
      <c r="I30" s="31" t="s">
        <v>7</v>
      </c>
      <c r="J30" s="25" t="s">
        <v>455</v>
      </c>
      <c r="K30" s="429" t="s">
        <v>24</v>
      </c>
      <c r="L30" s="136" t="s">
        <v>263</v>
      </c>
      <c r="M30" s="628">
        <v>6000000000</v>
      </c>
      <c r="N30" s="432">
        <v>43397</v>
      </c>
      <c r="O30" s="432">
        <v>44500</v>
      </c>
      <c r="Q30" s="392">
        <f t="shared" si="0"/>
        <v>0</v>
      </c>
    </row>
    <row r="31" spans="1:17">
      <c r="A31" s="31" t="s">
        <v>7</v>
      </c>
      <c r="B31" s="25" t="s">
        <v>455</v>
      </c>
      <c r="C31" s="429" t="s">
        <v>24</v>
      </c>
      <c r="D31" s="136" t="s">
        <v>264</v>
      </c>
      <c r="E31" s="628">
        <v>6000000000</v>
      </c>
      <c r="F31" s="432">
        <v>43397</v>
      </c>
      <c r="G31" s="432">
        <v>44469</v>
      </c>
      <c r="I31" s="31" t="s">
        <v>7</v>
      </c>
      <c r="J31" s="25" t="s">
        <v>455</v>
      </c>
      <c r="K31" s="429" t="s">
        <v>24</v>
      </c>
      <c r="L31" s="136" t="s">
        <v>264</v>
      </c>
      <c r="M31" s="628">
        <v>6000000000</v>
      </c>
      <c r="N31" s="432">
        <v>43397</v>
      </c>
      <c r="O31" s="432">
        <v>44500</v>
      </c>
      <c r="Q31" s="392">
        <f t="shared" si="0"/>
        <v>0</v>
      </c>
    </row>
    <row r="32" spans="1:17">
      <c r="A32" s="31" t="s">
        <v>7</v>
      </c>
      <c r="B32" s="25" t="s">
        <v>454</v>
      </c>
      <c r="C32" s="429" t="s">
        <v>24</v>
      </c>
      <c r="D32" s="136" t="s">
        <v>258</v>
      </c>
      <c r="E32" s="628">
        <v>6000000000</v>
      </c>
      <c r="F32" s="432">
        <v>43397</v>
      </c>
      <c r="G32" s="432">
        <v>44469</v>
      </c>
      <c r="I32" s="31" t="s">
        <v>7</v>
      </c>
      <c r="J32" s="25" t="s">
        <v>454</v>
      </c>
      <c r="K32" s="429" t="s">
        <v>24</v>
      </c>
      <c r="L32" s="136" t="s">
        <v>258</v>
      </c>
      <c r="M32" s="628">
        <v>6000000000</v>
      </c>
      <c r="N32" s="432">
        <v>43397</v>
      </c>
      <c r="O32" s="432">
        <v>44500</v>
      </c>
      <c r="Q32" s="392">
        <f t="shared" si="0"/>
        <v>0</v>
      </c>
    </row>
    <row r="33" spans="1:17">
      <c r="A33" s="31" t="s">
        <v>7</v>
      </c>
      <c r="B33" s="25" t="s">
        <v>454</v>
      </c>
      <c r="C33" s="429" t="s">
        <v>24</v>
      </c>
      <c r="D33" s="136" t="s">
        <v>261</v>
      </c>
      <c r="E33" s="628">
        <v>4000000000</v>
      </c>
      <c r="F33" s="432">
        <v>43397</v>
      </c>
      <c r="G33" s="432">
        <v>44469</v>
      </c>
      <c r="I33" s="31" t="s">
        <v>7</v>
      </c>
      <c r="J33" s="25" t="s">
        <v>454</v>
      </c>
      <c r="K33" s="429" t="s">
        <v>24</v>
      </c>
      <c r="L33" s="136" t="s">
        <v>261</v>
      </c>
      <c r="M33" s="628">
        <v>4000000000</v>
      </c>
      <c r="N33" s="432">
        <v>43397</v>
      </c>
      <c r="O33" s="432">
        <v>44500</v>
      </c>
      <c r="Q33" s="392">
        <f t="shared" si="0"/>
        <v>0</v>
      </c>
    </row>
    <row r="34" spans="1:17">
      <c r="A34" s="31" t="s">
        <v>7</v>
      </c>
      <c r="B34" s="25" t="s">
        <v>454</v>
      </c>
      <c r="C34" s="429" t="s">
        <v>24</v>
      </c>
      <c r="D34" s="136" t="s">
        <v>259</v>
      </c>
      <c r="E34" s="628">
        <v>6000000000</v>
      </c>
      <c r="F34" s="432">
        <v>43397</v>
      </c>
      <c r="G34" s="432">
        <v>44469</v>
      </c>
      <c r="I34" s="31" t="s">
        <v>7</v>
      </c>
      <c r="J34" s="25" t="s">
        <v>454</v>
      </c>
      <c r="K34" s="429" t="s">
        <v>24</v>
      </c>
      <c r="L34" s="136" t="s">
        <v>259</v>
      </c>
      <c r="M34" s="628">
        <v>6000000000</v>
      </c>
      <c r="N34" s="432">
        <v>43397</v>
      </c>
      <c r="O34" s="432">
        <v>44500</v>
      </c>
      <c r="Q34" s="392">
        <f t="shared" si="0"/>
        <v>0</v>
      </c>
    </row>
    <row r="35" spans="1:17">
      <c r="A35" s="31" t="s">
        <v>7</v>
      </c>
      <c r="B35" s="25" t="s">
        <v>454</v>
      </c>
      <c r="C35" s="429" t="s">
        <v>24</v>
      </c>
      <c r="D35" s="136" t="s">
        <v>260</v>
      </c>
      <c r="E35" s="628">
        <v>4000000000</v>
      </c>
      <c r="F35" s="432">
        <v>43397</v>
      </c>
      <c r="G35" s="432">
        <v>44469</v>
      </c>
      <c r="I35" s="31" t="s">
        <v>7</v>
      </c>
      <c r="J35" s="25" t="s">
        <v>454</v>
      </c>
      <c r="K35" s="429" t="s">
        <v>24</v>
      </c>
      <c r="L35" s="136" t="s">
        <v>260</v>
      </c>
      <c r="M35" s="628">
        <v>4000000000</v>
      </c>
      <c r="N35" s="432">
        <v>43397</v>
      </c>
      <c r="O35" s="432">
        <v>44500</v>
      </c>
      <c r="Q35" s="392">
        <f t="shared" si="0"/>
        <v>0</v>
      </c>
    </row>
    <row r="36" spans="1:17">
      <c r="A36" s="31" t="s">
        <v>7</v>
      </c>
      <c r="B36" s="25" t="s">
        <v>454</v>
      </c>
      <c r="C36" s="429" t="s">
        <v>24</v>
      </c>
      <c r="D36" s="136" t="s">
        <v>262</v>
      </c>
      <c r="E36" s="628">
        <v>3000000000</v>
      </c>
      <c r="F36" s="432">
        <v>43397</v>
      </c>
      <c r="G36" s="432">
        <v>44469</v>
      </c>
      <c r="I36" s="31" t="s">
        <v>7</v>
      </c>
      <c r="J36" s="25" t="s">
        <v>454</v>
      </c>
      <c r="K36" s="429" t="s">
        <v>24</v>
      </c>
      <c r="L36" s="136" t="s">
        <v>262</v>
      </c>
      <c r="M36" s="628">
        <v>3000000000</v>
      </c>
      <c r="N36" s="432">
        <v>43397</v>
      </c>
      <c r="O36" s="432">
        <v>44500</v>
      </c>
      <c r="Q36" s="392">
        <f t="shared" si="0"/>
        <v>0</v>
      </c>
    </row>
    <row r="37" spans="1:17">
      <c r="A37" s="31" t="s">
        <v>7</v>
      </c>
      <c r="B37" s="25" t="s">
        <v>489</v>
      </c>
      <c r="C37" s="429" t="s">
        <v>23</v>
      </c>
      <c r="D37" s="136" t="s">
        <v>264</v>
      </c>
      <c r="E37" s="628">
        <v>6000000000</v>
      </c>
      <c r="F37" s="432">
        <v>43609</v>
      </c>
      <c r="G37" s="432">
        <v>44469</v>
      </c>
      <c r="I37" s="31" t="s">
        <v>7</v>
      </c>
      <c r="J37" s="25" t="s">
        <v>489</v>
      </c>
      <c r="K37" s="429" t="s">
        <v>23</v>
      </c>
      <c r="L37" s="136" t="s">
        <v>264</v>
      </c>
      <c r="M37" s="628">
        <v>6000000000</v>
      </c>
      <c r="N37" s="432">
        <v>43609</v>
      </c>
      <c r="O37" s="432">
        <v>44500</v>
      </c>
      <c r="Q37" s="392">
        <f t="shared" si="0"/>
        <v>0</v>
      </c>
    </row>
    <row r="38" spans="1:17">
      <c r="A38" s="31" t="s">
        <v>7</v>
      </c>
      <c r="B38" s="25" t="s">
        <v>489</v>
      </c>
      <c r="C38" s="429" t="s">
        <v>23</v>
      </c>
      <c r="D38" s="136" t="s">
        <v>490</v>
      </c>
      <c r="E38" s="628">
        <v>6000000000</v>
      </c>
      <c r="F38" s="432">
        <v>43609</v>
      </c>
      <c r="G38" s="432">
        <v>44469</v>
      </c>
      <c r="I38" s="31" t="s">
        <v>7</v>
      </c>
      <c r="J38" s="25" t="s">
        <v>489</v>
      </c>
      <c r="K38" s="429" t="s">
        <v>23</v>
      </c>
      <c r="L38" s="136" t="s">
        <v>490</v>
      </c>
      <c r="M38" s="628">
        <v>6000000000</v>
      </c>
      <c r="N38" s="432">
        <v>43609</v>
      </c>
      <c r="O38" s="432">
        <v>44500</v>
      </c>
      <c r="Q38" s="392">
        <f t="shared" si="0"/>
        <v>0</v>
      </c>
    </row>
    <row r="39" spans="1:17">
      <c r="A39" s="31" t="s">
        <v>7</v>
      </c>
      <c r="B39" s="25" t="s">
        <v>489</v>
      </c>
      <c r="C39" s="429" t="s">
        <v>23</v>
      </c>
      <c r="D39" s="136" t="s">
        <v>261</v>
      </c>
      <c r="E39" s="628">
        <v>6000000000</v>
      </c>
      <c r="F39" s="432">
        <v>43609</v>
      </c>
      <c r="G39" s="432">
        <v>44469</v>
      </c>
      <c r="I39" s="31" t="s">
        <v>7</v>
      </c>
      <c r="J39" s="25" t="s">
        <v>489</v>
      </c>
      <c r="K39" s="429" t="s">
        <v>23</v>
      </c>
      <c r="L39" s="136" t="s">
        <v>261</v>
      </c>
      <c r="M39" s="628">
        <v>6000000000</v>
      </c>
      <c r="N39" s="432">
        <v>43609</v>
      </c>
      <c r="O39" s="432">
        <v>44500</v>
      </c>
      <c r="Q39" s="392">
        <f t="shared" si="0"/>
        <v>0</v>
      </c>
    </row>
    <row r="40" spans="1:17">
      <c r="A40" s="230" t="s">
        <v>7</v>
      </c>
      <c r="B40" s="231" t="s">
        <v>489</v>
      </c>
      <c r="C40" s="232" t="s">
        <v>23</v>
      </c>
      <c r="D40" s="234" t="s">
        <v>257</v>
      </c>
      <c r="E40" s="625">
        <v>11000000000</v>
      </c>
      <c r="F40" s="235">
        <v>43609</v>
      </c>
      <c r="G40" s="235">
        <v>44469</v>
      </c>
      <c r="I40" s="230" t="s">
        <v>7</v>
      </c>
      <c r="J40" s="231" t="s">
        <v>489</v>
      </c>
      <c r="K40" s="232" t="s">
        <v>23</v>
      </c>
      <c r="L40" s="234" t="s">
        <v>257</v>
      </c>
      <c r="M40" s="625">
        <v>11000000000</v>
      </c>
      <c r="N40" s="235">
        <v>43609</v>
      </c>
      <c r="O40" s="235">
        <v>44500</v>
      </c>
      <c r="Q40" s="453">
        <f t="shared" si="0"/>
        <v>0</v>
      </c>
    </row>
    <row r="41" spans="1:17">
      <c r="A41" s="31" t="s">
        <v>7</v>
      </c>
      <c r="B41" s="25" t="s">
        <v>489</v>
      </c>
      <c r="C41" s="429" t="s">
        <v>23</v>
      </c>
      <c r="D41" s="136" t="s">
        <v>259</v>
      </c>
      <c r="E41" s="628">
        <v>11000000000</v>
      </c>
      <c r="F41" s="432">
        <v>43609</v>
      </c>
      <c r="G41" s="432">
        <v>44469</v>
      </c>
      <c r="I41" s="31" t="s">
        <v>7</v>
      </c>
      <c r="J41" s="25" t="s">
        <v>489</v>
      </c>
      <c r="K41" s="429" t="s">
        <v>23</v>
      </c>
      <c r="L41" s="136" t="s">
        <v>259</v>
      </c>
      <c r="M41" s="628">
        <v>11000000000</v>
      </c>
      <c r="N41" s="432">
        <v>43609</v>
      </c>
      <c r="O41" s="432">
        <v>44500</v>
      </c>
      <c r="Q41" s="392">
        <f t="shared" si="0"/>
        <v>0</v>
      </c>
    </row>
    <row r="42" spans="1:17">
      <c r="A42" s="31" t="s">
        <v>7</v>
      </c>
      <c r="B42" s="25" t="s">
        <v>489</v>
      </c>
      <c r="C42" s="429" t="s">
        <v>23</v>
      </c>
      <c r="D42" s="136" t="s">
        <v>260</v>
      </c>
      <c r="E42" s="628">
        <v>6000000000</v>
      </c>
      <c r="F42" s="432">
        <v>43609</v>
      </c>
      <c r="G42" s="432">
        <v>44469</v>
      </c>
      <c r="I42" s="31" t="s">
        <v>7</v>
      </c>
      <c r="J42" s="25" t="s">
        <v>489</v>
      </c>
      <c r="K42" s="429" t="s">
        <v>23</v>
      </c>
      <c r="L42" s="136" t="s">
        <v>260</v>
      </c>
      <c r="M42" s="628">
        <v>6000000000</v>
      </c>
      <c r="N42" s="432">
        <v>43609</v>
      </c>
      <c r="O42" s="432">
        <v>44500</v>
      </c>
      <c r="Q42" s="392">
        <f t="shared" si="0"/>
        <v>0</v>
      </c>
    </row>
    <row r="43" spans="1:17">
      <c r="A43" s="31" t="s">
        <v>580</v>
      </c>
      <c r="B43" s="25" t="s">
        <v>590</v>
      </c>
      <c r="C43" s="429" t="s">
        <v>23</v>
      </c>
      <c r="D43" s="136" t="s">
        <v>263</v>
      </c>
      <c r="E43" s="628">
        <v>8000000000</v>
      </c>
      <c r="F43" s="432">
        <v>44329</v>
      </c>
      <c r="G43" s="432">
        <v>44469</v>
      </c>
      <c r="I43" s="31" t="s">
        <v>580</v>
      </c>
      <c r="J43" s="25" t="s">
        <v>590</v>
      </c>
      <c r="K43" s="429" t="s">
        <v>23</v>
      </c>
      <c r="L43" s="136" t="s">
        <v>263</v>
      </c>
      <c r="M43" s="628">
        <v>8000000000</v>
      </c>
      <c r="N43" s="432">
        <v>44329</v>
      </c>
      <c r="O43" s="432">
        <v>44500</v>
      </c>
      <c r="Q43" s="392">
        <f t="shared" si="0"/>
        <v>0</v>
      </c>
    </row>
    <row r="44" spans="1:17">
      <c r="A44" s="31" t="s">
        <v>580</v>
      </c>
      <c r="B44" s="25" t="s">
        <v>590</v>
      </c>
      <c r="C44" s="429" t="s">
        <v>23</v>
      </c>
      <c r="D44" s="136" t="s">
        <v>264</v>
      </c>
      <c r="E44" s="628">
        <v>8000000000</v>
      </c>
      <c r="F44" s="432">
        <v>44329</v>
      </c>
      <c r="G44" s="432">
        <v>44469</v>
      </c>
      <c r="I44" s="31" t="s">
        <v>580</v>
      </c>
      <c r="J44" s="25" t="s">
        <v>590</v>
      </c>
      <c r="K44" s="429" t="s">
        <v>23</v>
      </c>
      <c r="L44" s="136" t="s">
        <v>264</v>
      </c>
      <c r="M44" s="628">
        <v>8000000000</v>
      </c>
      <c r="N44" s="432">
        <v>44329</v>
      </c>
      <c r="O44" s="432">
        <v>44500</v>
      </c>
      <c r="Q44" s="392">
        <f t="shared" si="0"/>
        <v>0</v>
      </c>
    </row>
    <row r="45" spans="1:17">
      <c r="A45" s="27" t="s">
        <v>580</v>
      </c>
      <c r="B45" s="25" t="s">
        <v>590</v>
      </c>
      <c r="C45" s="429" t="s">
        <v>23</v>
      </c>
      <c r="D45" s="136" t="s">
        <v>258</v>
      </c>
      <c r="E45" s="628">
        <v>8000000000</v>
      </c>
      <c r="F45" s="432">
        <v>44329</v>
      </c>
      <c r="G45" s="432">
        <v>44469</v>
      </c>
      <c r="I45" s="27" t="s">
        <v>580</v>
      </c>
      <c r="J45" s="25" t="s">
        <v>590</v>
      </c>
      <c r="K45" s="429" t="s">
        <v>23</v>
      </c>
      <c r="L45" s="136" t="s">
        <v>258</v>
      </c>
      <c r="M45" s="628">
        <v>8000000000</v>
      </c>
      <c r="N45" s="432">
        <v>44329</v>
      </c>
      <c r="O45" s="432">
        <v>44500</v>
      </c>
      <c r="Q45" s="392">
        <f t="shared" si="0"/>
        <v>0</v>
      </c>
    </row>
    <row r="46" spans="1:17">
      <c r="A46" s="31" t="s">
        <v>580</v>
      </c>
      <c r="B46" s="25" t="s">
        <v>590</v>
      </c>
      <c r="C46" s="429" t="s">
        <v>23</v>
      </c>
      <c r="D46" s="136" t="s">
        <v>259</v>
      </c>
      <c r="E46" s="628">
        <v>8000000000</v>
      </c>
      <c r="F46" s="432">
        <v>44329</v>
      </c>
      <c r="G46" s="432">
        <v>44469</v>
      </c>
      <c r="I46" s="31" t="s">
        <v>580</v>
      </c>
      <c r="J46" s="25" t="s">
        <v>590</v>
      </c>
      <c r="K46" s="429" t="s">
        <v>23</v>
      </c>
      <c r="L46" s="136" t="s">
        <v>259</v>
      </c>
      <c r="M46" s="628">
        <v>8000000000</v>
      </c>
      <c r="N46" s="432">
        <v>44329</v>
      </c>
      <c r="O46" s="432">
        <v>44500</v>
      </c>
      <c r="Q46" s="392">
        <f t="shared" si="0"/>
        <v>0</v>
      </c>
    </row>
    <row r="47" spans="1:17">
      <c r="A47" s="230" t="s">
        <v>580</v>
      </c>
      <c r="B47" s="231" t="s">
        <v>590</v>
      </c>
      <c r="C47" s="232" t="s">
        <v>23</v>
      </c>
      <c r="D47" s="234" t="s">
        <v>257</v>
      </c>
      <c r="E47" s="625">
        <v>8000000000</v>
      </c>
      <c r="F47" s="235">
        <v>44329</v>
      </c>
      <c r="G47" s="235">
        <v>44469</v>
      </c>
      <c r="I47" s="230" t="s">
        <v>580</v>
      </c>
      <c r="J47" s="231" t="s">
        <v>590</v>
      </c>
      <c r="K47" s="232" t="s">
        <v>23</v>
      </c>
      <c r="L47" s="234" t="s">
        <v>257</v>
      </c>
      <c r="M47" s="625">
        <v>8000000000</v>
      </c>
      <c r="N47" s="235">
        <v>44329</v>
      </c>
      <c r="O47" s="235">
        <v>44500</v>
      </c>
      <c r="Q47" s="392">
        <f t="shared" si="0"/>
        <v>0</v>
      </c>
    </row>
    <row r="48" spans="1:17">
      <c r="A48" s="654" t="s">
        <v>31</v>
      </c>
      <c r="B48" s="693" t="s">
        <v>469</v>
      </c>
      <c r="C48" s="656" t="s">
        <v>23</v>
      </c>
      <c r="D48" s="136" t="s">
        <v>266</v>
      </c>
      <c r="E48" s="657">
        <v>7957934152</v>
      </c>
      <c r="F48" s="659">
        <v>43493</v>
      </c>
      <c r="G48" s="659">
        <v>44469</v>
      </c>
      <c r="I48" s="654" t="s">
        <v>31</v>
      </c>
      <c r="J48" s="693" t="s">
        <v>469</v>
      </c>
      <c r="K48" s="656" t="s">
        <v>23</v>
      </c>
      <c r="L48" s="136" t="s">
        <v>266</v>
      </c>
      <c r="M48" s="657">
        <v>7957934152</v>
      </c>
      <c r="N48" s="659">
        <v>43493</v>
      </c>
      <c r="O48" s="659">
        <v>44500</v>
      </c>
      <c r="Q48" s="392">
        <f t="shared" si="0"/>
        <v>0</v>
      </c>
    </row>
    <row r="49" spans="1:17">
      <c r="A49" s="31" t="s">
        <v>31</v>
      </c>
      <c r="B49" s="420" t="s">
        <v>469</v>
      </c>
      <c r="C49" s="429" t="s">
        <v>23</v>
      </c>
      <c r="D49" s="136" t="s">
        <v>261</v>
      </c>
      <c r="E49" s="628">
        <v>6491384983</v>
      </c>
      <c r="F49" s="432">
        <v>43493</v>
      </c>
      <c r="G49" s="432">
        <v>44469</v>
      </c>
      <c r="I49" s="31" t="s">
        <v>31</v>
      </c>
      <c r="J49" s="420" t="s">
        <v>469</v>
      </c>
      <c r="K49" s="429" t="s">
        <v>23</v>
      </c>
      <c r="L49" s="136" t="s">
        <v>261</v>
      </c>
      <c r="M49" s="628">
        <v>6491384983</v>
      </c>
      <c r="N49" s="432">
        <v>43493</v>
      </c>
      <c r="O49" s="432">
        <v>44500</v>
      </c>
      <c r="Q49" s="392">
        <f t="shared" si="0"/>
        <v>0</v>
      </c>
    </row>
    <row r="50" spans="1:17">
      <c r="A50" s="31" t="s">
        <v>31</v>
      </c>
      <c r="B50" s="23" t="s">
        <v>612</v>
      </c>
      <c r="C50" s="429" t="s">
        <v>24</v>
      </c>
      <c r="D50" s="136" t="s">
        <v>267</v>
      </c>
      <c r="E50" s="628">
        <v>5685000000</v>
      </c>
      <c r="F50" s="432">
        <v>44137</v>
      </c>
      <c r="G50" s="432">
        <v>44469</v>
      </c>
      <c r="I50" s="31" t="s">
        <v>31</v>
      </c>
      <c r="J50" s="23" t="s">
        <v>612</v>
      </c>
      <c r="K50" s="429" t="s">
        <v>24</v>
      </c>
      <c r="L50" s="136" t="s">
        <v>267</v>
      </c>
      <c r="M50" s="628">
        <v>5685000000</v>
      </c>
      <c r="N50" s="432">
        <v>44137</v>
      </c>
      <c r="O50" s="432">
        <v>44500</v>
      </c>
      <c r="Q50" s="392">
        <f t="shared" si="0"/>
        <v>0</v>
      </c>
    </row>
    <row r="51" spans="1:17">
      <c r="A51" s="230" t="s">
        <v>31</v>
      </c>
      <c r="B51" s="231" t="s">
        <v>552</v>
      </c>
      <c r="C51" s="232" t="s">
        <v>23</v>
      </c>
      <c r="D51" s="233" t="s">
        <v>257</v>
      </c>
      <c r="E51" s="625">
        <v>19272822959</v>
      </c>
      <c r="F51" s="235">
        <v>43955</v>
      </c>
      <c r="G51" s="235">
        <v>44469</v>
      </c>
      <c r="I51" s="230" t="s">
        <v>31</v>
      </c>
      <c r="J51" s="231" t="s">
        <v>552</v>
      </c>
      <c r="K51" s="232" t="s">
        <v>23</v>
      </c>
      <c r="L51" s="233" t="s">
        <v>257</v>
      </c>
      <c r="M51" s="625">
        <v>19272822959</v>
      </c>
      <c r="N51" s="235">
        <v>43955</v>
      </c>
      <c r="O51" s="235">
        <v>44500</v>
      </c>
      <c r="Q51" s="391">
        <f t="shared" si="0"/>
        <v>0</v>
      </c>
    </row>
    <row r="52" spans="1:17">
      <c r="A52" s="31" t="s">
        <v>31</v>
      </c>
      <c r="B52" s="23" t="s">
        <v>474</v>
      </c>
      <c r="C52" s="429" t="s">
        <v>23</v>
      </c>
      <c r="D52" s="136" t="s">
        <v>260</v>
      </c>
      <c r="E52" s="628">
        <v>3651419951</v>
      </c>
      <c r="F52" s="432">
        <v>43556</v>
      </c>
      <c r="G52" s="432">
        <v>44469</v>
      </c>
      <c r="I52" s="31" t="s">
        <v>31</v>
      </c>
      <c r="J52" s="23" t="s">
        <v>474</v>
      </c>
      <c r="K52" s="429" t="s">
        <v>23</v>
      </c>
      <c r="L52" s="136" t="s">
        <v>260</v>
      </c>
      <c r="M52" s="628">
        <v>3651419951</v>
      </c>
      <c r="N52" s="432">
        <v>43556</v>
      </c>
      <c r="O52" s="432">
        <v>44500</v>
      </c>
      <c r="Q52" s="392">
        <f t="shared" si="0"/>
        <v>0</v>
      </c>
    </row>
    <row r="53" spans="1:17">
      <c r="A53" s="31" t="s">
        <v>31</v>
      </c>
      <c r="B53" s="23" t="s">
        <v>474</v>
      </c>
      <c r="C53" s="429" t="s">
        <v>23</v>
      </c>
      <c r="D53" s="136" t="s">
        <v>264</v>
      </c>
      <c r="E53" s="628">
        <v>2474008140</v>
      </c>
      <c r="F53" s="432">
        <v>43556</v>
      </c>
      <c r="G53" s="432">
        <v>44469</v>
      </c>
      <c r="I53" s="31" t="s">
        <v>31</v>
      </c>
      <c r="J53" s="23" t="s">
        <v>474</v>
      </c>
      <c r="K53" s="429" t="s">
        <v>23</v>
      </c>
      <c r="L53" s="136" t="s">
        <v>264</v>
      </c>
      <c r="M53" s="628">
        <v>2474008140</v>
      </c>
      <c r="N53" s="432">
        <v>43556</v>
      </c>
      <c r="O53" s="432">
        <v>44500</v>
      </c>
      <c r="Q53" s="392">
        <f t="shared" si="0"/>
        <v>0</v>
      </c>
    </row>
    <row r="54" spans="1:17">
      <c r="A54" s="31" t="s">
        <v>31</v>
      </c>
      <c r="B54" s="25" t="s">
        <v>47</v>
      </c>
      <c r="C54" s="429" t="s">
        <v>23</v>
      </c>
      <c r="D54" s="136" t="s">
        <v>263</v>
      </c>
      <c r="E54" s="628">
        <v>4500000000</v>
      </c>
      <c r="F54" s="432">
        <v>43138</v>
      </c>
      <c r="G54" s="432">
        <v>44469</v>
      </c>
      <c r="I54" s="31" t="s">
        <v>31</v>
      </c>
      <c r="J54" s="25" t="s">
        <v>47</v>
      </c>
      <c r="K54" s="429" t="s">
        <v>23</v>
      </c>
      <c r="L54" s="136" t="s">
        <v>263</v>
      </c>
      <c r="M54" s="628">
        <v>4500000000</v>
      </c>
      <c r="N54" s="432">
        <v>43138</v>
      </c>
      <c r="O54" s="432">
        <v>44500</v>
      </c>
      <c r="Q54" s="392">
        <f t="shared" si="0"/>
        <v>0</v>
      </c>
    </row>
    <row r="55" spans="1:17">
      <c r="A55" s="31" t="s">
        <v>31</v>
      </c>
      <c r="B55" s="25" t="s">
        <v>47</v>
      </c>
      <c r="C55" s="429" t="s">
        <v>23</v>
      </c>
      <c r="D55" s="136" t="s">
        <v>264</v>
      </c>
      <c r="E55" s="628">
        <v>7500000000</v>
      </c>
      <c r="F55" s="432">
        <v>43138</v>
      </c>
      <c r="G55" s="432">
        <v>44469</v>
      </c>
      <c r="I55" s="31" t="s">
        <v>31</v>
      </c>
      <c r="J55" s="25" t="s">
        <v>47</v>
      </c>
      <c r="K55" s="429" t="s">
        <v>23</v>
      </c>
      <c r="L55" s="136" t="s">
        <v>264</v>
      </c>
      <c r="M55" s="628">
        <v>7500000000</v>
      </c>
      <c r="N55" s="432">
        <v>43138</v>
      </c>
      <c r="O55" s="432">
        <v>44500</v>
      </c>
      <c r="Q55" s="392">
        <f t="shared" si="0"/>
        <v>0</v>
      </c>
    </row>
    <row r="56" spans="1:17">
      <c r="A56" s="31" t="s">
        <v>31</v>
      </c>
      <c r="B56" s="25" t="s">
        <v>48</v>
      </c>
      <c r="C56" s="429" t="s">
        <v>23</v>
      </c>
      <c r="D56" s="136" t="s">
        <v>258</v>
      </c>
      <c r="E56" s="628">
        <v>5000000000</v>
      </c>
      <c r="F56" s="432">
        <v>43138</v>
      </c>
      <c r="G56" s="432">
        <v>44469</v>
      </c>
      <c r="I56" s="31" t="s">
        <v>31</v>
      </c>
      <c r="J56" s="25" t="s">
        <v>48</v>
      </c>
      <c r="K56" s="429" t="s">
        <v>23</v>
      </c>
      <c r="L56" s="136" t="s">
        <v>258</v>
      </c>
      <c r="M56" s="628">
        <v>5000000000</v>
      </c>
      <c r="N56" s="432">
        <v>43138</v>
      </c>
      <c r="O56" s="432">
        <v>44500</v>
      </c>
      <c r="Q56" s="392">
        <f t="shared" si="0"/>
        <v>0</v>
      </c>
    </row>
    <row r="57" spans="1:17">
      <c r="A57" s="31" t="s">
        <v>31</v>
      </c>
      <c r="B57" s="25" t="s">
        <v>48</v>
      </c>
      <c r="C57" s="429" t="s">
        <v>23</v>
      </c>
      <c r="D57" s="136" t="s">
        <v>259</v>
      </c>
      <c r="E57" s="628">
        <v>4500000000</v>
      </c>
      <c r="F57" s="432">
        <v>43138</v>
      </c>
      <c r="G57" s="432">
        <v>44469</v>
      </c>
      <c r="I57" s="31" t="s">
        <v>31</v>
      </c>
      <c r="J57" s="25" t="s">
        <v>48</v>
      </c>
      <c r="K57" s="429" t="s">
        <v>23</v>
      </c>
      <c r="L57" s="136" t="s">
        <v>259</v>
      </c>
      <c r="M57" s="628">
        <v>4500000000</v>
      </c>
      <c r="N57" s="432">
        <v>43138</v>
      </c>
      <c r="O57" s="432">
        <v>44500</v>
      </c>
      <c r="Q57" s="392">
        <f t="shared" si="0"/>
        <v>0</v>
      </c>
    </row>
    <row r="58" spans="1:17">
      <c r="A58" s="31" t="s">
        <v>31</v>
      </c>
      <c r="B58" s="25" t="s">
        <v>48</v>
      </c>
      <c r="C58" s="429" t="s">
        <v>23</v>
      </c>
      <c r="D58" s="136" t="s">
        <v>262</v>
      </c>
      <c r="E58" s="628">
        <v>4750000000</v>
      </c>
      <c r="F58" s="432">
        <v>43138</v>
      </c>
      <c r="G58" s="432">
        <v>44469</v>
      </c>
      <c r="I58" s="31" t="s">
        <v>31</v>
      </c>
      <c r="J58" s="25" t="s">
        <v>48</v>
      </c>
      <c r="K58" s="429" t="s">
        <v>23</v>
      </c>
      <c r="L58" s="136" t="s">
        <v>262</v>
      </c>
      <c r="M58" s="628">
        <v>4750000000</v>
      </c>
      <c r="N58" s="432">
        <v>43138</v>
      </c>
      <c r="O58" s="432">
        <v>44500</v>
      </c>
      <c r="Q58" s="392">
        <f t="shared" si="0"/>
        <v>0</v>
      </c>
    </row>
    <row r="59" spans="1:17">
      <c r="A59" s="31" t="s">
        <v>31</v>
      </c>
      <c r="B59" s="25" t="s">
        <v>48</v>
      </c>
      <c r="C59" s="429" t="s">
        <v>23</v>
      </c>
      <c r="D59" s="136" t="s">
        <v>267</v>
      </c>
      <c r="E59" s="628">
        <v>5000000000</v>
      </c>
      <c r="F59" s="432">
        <v>43138</v>
      </c>
      <c r="G59" s="432">
        <v>44469</v>
      </c>
      <c r="I59" s="31" t="s">
        <v>31</v>
      </c>
      <c r="J59" s="25" t="s">
        <v>48</v>
      </c>
      <c r="K59" s="429" t="s">
        <v>23</v>
      </c>
      <c r="L59" s="136" t="s">
        <v>267</v>
      </c>
      <c r="M59" s="628">
        <v>5000000000</v>
      </c>
      <c r="N59" s="432">
        <v>43138</v>
      </c>
      <c r="O59" s="432">
        <v>44500</v>
      </c>
      <c r="Q59" s="392">
        <f t="shared" si="0"/>
        <v>0</v>
      </c>
    </row>
    <row r="60" spans="1:17">
      <c r="A60" s="654" t="s">
        <v>36</v>
      </c>
      <c r="B60" s="655" t="s">
        <v>564</v>
      </c>
      <c r="C60" s="656" t="s">
        <v>23</v>
      </c>
      <c r="D60" s="136" t="s">
        <v>460</v>
      </c>
      <c r="E60" s="631">
        <v>4280395006</v>
      </c>
      <c r="F60" s="432">
        <v>44104</v>
      </c>
      <c r="G60" s="432">
        <v>44469</v>
      </c>
      <c r="I60" s="654" t="s">
        <v>36</v>
      </c>
      <c r="J60" s="655" t="s">
        <v>564</v>
      </c>
      <c r="K60" s="656" t="s">
        <v>23</v>
      </c>
      <c r="L60" s="136" t="s">
        <v>460</v>
      </c>
      <c r="M60" s="631">
        <v>4280395006</v>
      </c>
      <c r="N60" s="432">
        <v>44104</v>
      </c>
      <c r="O60" s="432">
        <v>44500</v>
      </c>
      <c r="Q60" s="392">
        <f t="shared" si="0"/>
        <v>0</v>
      </c>
    </row>
    <row r="61" spans="1:17">
      <c r="A61" s="230" t="s">
        <v>36</v>
      </c>
      <c r="B61" s="231" t="s">
        <v>613</v>
      </c>
      <c r="C61" s="232" t="s">
        <v>23</v>
      </c>
      <c r="D61" s="233" t="s">
        <v>257</v>
      </c>
      <c r="E61" s="634">
        <v>8518656861</v>
      </c>
      <c r="F61" s="235">
        <v>44379</v>
      </c>
      <c r="G61" s="235">
        <v>44469</v>
      </c>
      <c r="I61" s="230" t="s">
        <v>36</v>
      </c>
      <c r="J61" s="231" t="s">
        <v>613</v>
      </c>
      <c r="K61" s="232" t="s">
        <v>23</v>
      </c>
      <c r="L61" s="233" t="s">
        <v>257</v>
      </c>
      <c r="M61" s="634">
        <v>8518656861</v>
      </c>
      <c r="N61" s="235">
        <v>44379</v>
      </c>
      <c r="O61" s="235">
        <v>44500</v>
      </c>
      <c r="Q61" s="391">
        <f t="shared" si="0"/>
        <v>0</v>
      </c>
    </row>
    <row r="62" spans="1:17">
      <c r="A62" s="31" t="s">
        <v>36</v>
      </c>
      <c r="B62" s="25" t="s">
        <v>613</v>
      </c>
      <c r="C62" s="429" t="s">
        <v>23</v>
      </c>
      <c r="D62" s="136" t="s">
        <v>265</v>
      </c>
      <c r="E62" s="631">
        <v>2788127929</v>
      </c>
      <c r="F62" s="432">
        <v>44379</v>
      </c>
      <c r="G62" s="432">
        <v>44469</v>
      </c>
      <c r="I62" s="31" t="s">
        <v>36</v>
      </c>
      <c r="J62" s="25" t="s">
        <v>613</v>
      </c>
      <c r="K62" s="429" t="s">
        <v>23</v>
      </c>
      <c r="L62" s="136" t="s">
        <v>265</v>
      </c>
      <c r="M62" s="631">
        <v>2788127929</v>
      </c>
      <c r="N62" s="432">
        <v>44379</v>
      </c>
      <c r="O62" s="432">
        <v>44500</v>
      </c>
      <c r="Q62" s="392">
        <f t="shared" si="0"/>
        <v>0</v>
      </c>
    </row>
    <row r="63" spans="1:17">
      <c r="A63" s="31" t="s">
        <v>36</v>
      </c>
      <c r="B63" s="25" t="s">
        <v>449</v>
      </c>
      <c r="C63" s="429" t="s">
        <v>23</v>
      </c>
      <c r="D63" s="136" t="s">
        <v>263</v>
      </c>
      <c r="E63" s="631">
        <v>1000000000</v>
      </c>
      <c r="F63" s="432">
        <v>43381</v>
      </c>
      <c r="G63" s="432">
        <v>44469</v>
      </c>
      <c r="I63" s="31" t="s">
        <v>36</v>
      </c>
      <c r="J63" s="25" t="s">
        <v>449</v>
      </c>
      <c r="K63" s="429" t="s">
        <v>23</v>
      </c>
      <c r="L63" s="136" t="s">
        <v>263</v>
      </c>
      <c r="M63" s="631">
        <v>1000000000</v>
      </c>
      <c r="N63" s="432">
        <v>43381</v>
      </c>
      <c r="O63" s="432">
        <v>44500</v>
      </c>
      <c r="Q63" s="392">
        <f t="shared" si="0"/>
        <v>0</v>
      </c>
    </row>
    <row r="64" spans="1:17">
      <c r="A64" s="428" t="s">
        <v>36</v>
      </c>
      <c r="B64" s="600" t="s">
        <v>449</v>
      </c>
      <c r="C64" s="429" t="s">
        <v>23</v>
      </c>
      <c r="D64" s="136" t="s">
        <v>264</v>
      </c>
      <c r="E64" s="631">
        <v>1000000000</v>
      </c>
      <c r="F64" s="432">
        <v>43381</v>
      </c>
      <c r="G64" s="432">
        <v>44469</v>
      </c>
      <c r="I64" s="428" t="s">
        <v>36</v>
      </c>
      <c r="J64" s="600" t="s">
        <v>449</v>
      </c>
      <c r="K64" s="429" t="s">
        <v>23</v>
      </c>
      <c r="L64" s="136" t="s">
        <v>264</v>
      </c>
      <c r="M64" s="631">
        <v>1000000000</v>
      </c>
      <c r="N64" s="432">
        <v>43381</v>
      </c>
      <c r="O64" s="432">
        <v>44500</v>
      </c>
      <c r="Q64" s="392">
        <f t="shared" si="0"/>
        <v>0</v>
      </c>
    </row>
    <row r="65" spans="1:17">
      <c r="A65" s="31" t="s">
        <v>36</v>
      </c>
      <c r="B65" s="25" t="s">
        <v>449</v>
      </c>
      <c r="C65" s="429" t="s">
        <v>23</v>
      </c>
      <c r="D65" s="136" t="s">
        <v>258</v>
      </c>
      <c r="E65" s="631">
        <v>1000000000</v>
      </c>
      <c r="F65" s="432">
        <v>43381</v>
      </c>
      <c r="G65" s="432">
        <v>44469</v>
      </c>
      <c r="I65" s="31" t="s">
        <v>36</v>
      </c>
      <c r="J65" s="25" t="s">
        <v>449</v>
      </c>
      <c r="K65" s="429" t="s">
        <v>23</v>
      </c>
      <c r="L65" s="136" t="s">
        <v>258</v>
      </c>
      <c r="M65" s="631">
        <v>1000000000</v>
      </c>
      <c r="N65" s="432">
        <v>43381</v>
      </c>
      <c r="O65" s="432">
        <v>44500</v>
      </c>
      <c r="Q65" s="392">
        <f t="shared" si="0"/>
        <v>0</v>
      </c>
    </row>
    <row r="66" spans="1:17">
      <c r="A66" s="31" t="s">
        <v>36</v>
      </c>
      <c r="B66" s="25" t="s">
        <v>449</v>
      </c>
      <c r="C66" s="429" t="s">
        <v>23</v>
      </c>
      <c r="D66" s="136" t="s">
        <v>259</v>
      </c>
      <c r="E66" s="631">
        <v>900000000</v>
      </c>
      <c r="F66" s="432">
        <v>43381</v>
      </c>
      <c r="G66" s="432">
        <v>44469</v>
      </c>
      <c r="I66" s="31" t="s">
        <v>36</v>
      </c>
      <c r="J66" s="25" t="s">
        <v>449</v>
      </c>
      <c r="K66" s="429" t="s">
        <v>23</v>
      </c>
      <c r="L66" s="136" t="s">
        <v>259</v>
      </c>
      <c r="M66" s="631">
        <v>900000000</v>
      </c>
      <c r="N66" s="432">
        <v>43381</v>
      </c>
      <c r="O66" s="432">
        <v>44500</v>
      </c>
      <c r="Q66" s="392">
        <f t="shared" si="0"/>
        <v>0</v>
      </c>
    </row>
    <row r="67" spans="1:17">
      <c r="A67" s="31" t="s">
        <v>36</v>
      </c>
      <c r="B67" s="25" t="s">
        <v>449</v>
      </c>
      <c r="C67" s="429" t="s">
        <v>23</v>
      </c>
      <c r="D67" s="136" t="s">
        <v>262</v>
      </c>
      <c r="E67" s="631">
        <v>1000000000</v>
      </c>
      <c r="F67" s="432">
        <v>43381</v>
      </c>
      <c r="G67" s="432">
        <v>44469</v>
      </c>
      <c r="I67" s="31" t="s">
        <v>36</v>
      </c>
      <c r="J67" s="25" t="s">
        <v>449</v>
      </c>
      <c r="K67" s="429" t="s">
        <v>23</v>
      </c>
      <c r="L67" s="136" t="s">
        <v>262</v>
      </c>
      <c r="M67" s="631">
        <v>1000000000</v>
      </c>
      <c r="N67" s="432">
        <v>43381</v>
      </c>
      <c r="O67" s="432">
        <v>44500</v>
      </c>
      <c r="Q67" s="392">
        <f t="shared" si="0"/>
        <v>0</v>
      </c>
    </row>
    <row r="68" spans="1:17">
      <c r="A68" s="31" t="s">
        <v>36</v>
      </c>
      <c r="B68" s="25" t="s">
        <v>449</v>
      </c>
      <c r="C68" s="429" t="s">
        <v>23</v>
      </c>
      <c r="D68" s="136" t="s">
        <v>267</v>
      </c>
      <c r="E68" s="631">
        <v>1000000000</v>
      </c>
      <c r="F68" s="432">
        <v>43381</v>
      </c>
      <c r="G68" s="432">
        <v>44469</v>
      </c>
      <c r="I68" s="31" t="s">
        <v>36</v>
      </c>
      <c r="J68" s="25" t="s">
        <v>449</v>
      </c>
      <c r="K68" s="429" t="s">
        <v>23</v>
      </c>
      <c r="L68" s="136" t="s">
        <v>267</v>
      </c>
      <c r="M68" s="631">
        <v>1000000000</v>
      </c>
      <c r="N68" s="432">
        <v>43381</v>
      </c>
      <c r="O68" s="432">
        <v>44500</v>
      </c>
      <c r="Q68" s="392">
        <f t="shared" ref="Q68:Q90" si="1">M68-E68</f>
        <v>0</v>
      </c>
    </row>
    <row r="69" spans="1:17">
      <c r="A69" s="31" t="s">
        <v>37</v>
      </c>
      <c r="B69" s="25" t="s">
        <v>495</v>
      </c>
      <c r="C69" s="429" t="s">
        <v>23</v>
      </c>
      <c r="D69" s="136" t="s">
        <v>261</v>
      </c>
      <c r="E69" s="631">
        <v>4655892943</v>
      </c>
      <c r="F69" s="432">
        <v>43235</v>
      </c>
      <c r="G69" s="432">
        <v>44469</v>
      </c>
      <c r="I69" s="31" t="s">
        <v>37</v>
      </c>
      <c r="J69" s="25" t="s">
        <v>495</v>
      </c>
      <c r="K69" s="429" t="s">
        <v>23</v>
      </c>
      <c r="L69" s="136" t="s">
        <v>261</v>
      </c>
      <c r="M69" s="631">
        <v>4655892943</v>
      </c>
      <c r="N69" s="432">
        <v>43235</v>
      </c>
      <c r="O69" s="432">
        <v>44500</v>
      </c>
      <c r="Q69" s="392">
        <f t="shared" si="1"/>
        <v>0</v>
      </c>
    </row>
    <row r="70" spans="1:17">
      <c r="A70" s="31" t="s">
        <v>37</v>
      </c>
      <c r="B70" s="25" t="s">
        <v>495</v>
      </c>
      <c r="C70" s="429" t="s">
        <v>23</v>
      </c>
      <c r="D70" s="136" t="s">
        <v>267</v>
      </c>
      <c r="E70" s="631">
        <v>5215619054</v>
      </c>
      <c r="F70" s="432">
        <v>43235</v>
      </c>
      <c r="G70" s="432">
        <v>44469</v>
      </c>
      <c r="I70" s="31" t="s">
        <v>37</v>
      </c>
      <c r="J70" s="25" t="s">
        <v>495</v>
      </c>
      <c r="K70" s="429" t="s">
        <v>23</v>
      </c>
      <c r="L70" s="136" t="s">
        <v>267</v>
      </c>
      <c r="M70" s="631">
        <v>5215619054</v>
      </c>
      <c r="N70" s="432">
        <v>43235</v>
      </c>
      <c r="O70" s="432">
        <v>44500</v>
      </c>
      <c r="Q70" s="392">
        <f t="shared" si="1"/>
        <v>0</v>
      </c>
    </row>
    <row r="71" spans="1:17">
      <c r="A71" s="31" t="s">
        <v>37</v>
      </c>
      <c r="B71" s="25" t="s">
        <v>495</v>
      </c>
      <c r="C71" s="429" t="s">
        <v>23</v>
      </c>
      <c r="D71" s="136" t="s">
        <v>259</v>
      </c>
      <c r="E71" s="631">
        <v>5465802808</v>
      </c>
      <c r="F71" s="432">
        <v>43235</v>
      </c>
      <c r="G71" s="432">
        <v>44469</v>
      </c>
      <c r="I71" s="31" t="s">
        <v>37</v>
      </c>
      <c r="J71" s="25" t="s">
        <v>495</v>
      </c>
      <c r="K71" s="429" t="s">
        <v>23</v>
      </c>
      <c r="L71" s="136" t="s">
        <v>259</v>
      </c>
      <c r="M71" s="631">
        <v>5465802808</v>
      </c>
      <c r="N71" s="432">
        <v>43235</v>
      </c>
      <c r="O71" s="432">
        <v>44500</v>
      </c>
      <c r="Q71" s="392">
        <f t="shared" si="1"/>
        <v>0</v>
      </c>
    </row>
    <row r="72" spans="1:17">
      <c r="A72" s="31" t="s">
        <v>37</v>
      </c>
      <c r="B72" s="25" t="s">
        <v>495</v>
      </c>
      <c r="C72" s="429" t="s">
        <v>23</v>
      </c>
      <c r="D72" s="136" t="s">
        <v>265</v>
      </c>
      <c r="E72" s="631">
        <v>3075055901</v>
      </c>
      <c r="F72" s="432">
        <v>43235</v>
      </c>
      <c r="G72" s="432">
        <v>44469</v>
      </c>
      <c r="I72" s="31" t="s">
        <v>37</v>
      </c>
      <c r="J72" s="25" t="s">
        <v>495</v>
      </c>
      <c r="K72" s="429" t="s">
        <v>23</v>
      </c>
      <c r="L72" s="136" t="s">
        <v>265</v>
      </c>
      <c r="M72" s="631">
        <v>3075055901</v>
      </c>
      <c r="N72" s="432">
        <v>43235</v>
      </c>
      <c r="O72" s="432">
        <v>44500</v>
      </c>
      <c r="Q72" s="392">
        <f t="shared" si="1"/>
        <v>0</v>
      </c>
    </row>
    <row r="73" spans="1:17">
      <c r="A73" s="31" t="s">
        <v>37</v>
      </c>
      <c r="B73" s="25" t="s">
        <v>495</v>
      </c>
      <c r="C73" s="429" t="s">
        <v>23</v>
      </c>
      <c r="D73" s="136" t="s">
        <v>268</v>
      </c>
      <c r="E73" s="631">
        <v>5529091054</v>
      </c>
      <c r="F73" s="432">
        <v>43235</v>
      </c>
      <c r="G73" s="432">
        <v>44469</v>
      </c>
      <c r="I73" s="31" t="s">
        <v>37</v>
      </c>
      <c r="J73" s="25" t="s">
        <v>495</v>
      </c>
      <c r="K73" s="429" t="s">
        <v>23</v>
      </c>
      <c r="L73" s="136" t="s">
        <v>268</v>
      </c>
      <c r="M73" s="631">
        <v>5529091054</v>
      </c>
      <c r="N73" s="432">
        <v>43235</v>
      </c>
      <c r="O73" s="432">
        <v>44500</v>
      </c>
      <c r="Q73" s="392">
        <f t="shared" si="1"/>
        <v>0</v>
      </c>
    </row>
    <row r="74" spans="1:17">
      <c r="A74" s="31" t="s">
        <v>38</v>
      </c>
      <c r="B74" s="384" t="s">
        <v>475</v>
      </c>
      <c r="C74" s="28" t="s">
        <v>24</v>
      </c>
      <c r="D74" s="624" t="s">
        <v>264</v>
      </c>
      <c r="E74" s="631">
        <v>6000000000</v>
      </c>
      <c r="F74" s="29">
        <v>41065</v>
      </c>
      <c r="G74" s="29">
        <v>44469</v>
      </c>
      <c r="I74" s="31" t="s">
        <v>38</v>
      </c>
      <c r="J74" s="384" t="s">
        <v>475</v>
      </c>
      <c r="K74" s="28" t="s">
        <v>24</v>
      </c>
      <c r="L74" s="624" t="s">
        <v>264</v>
      </c>
      <c r="M74" s="631">
        <v>6000000000</v>
      </c>
      <c r="N74" s="29">
        <v>41065</v>
      </c>
      <c r="O74" s="29">
        <v>44500</v>
      </c>
      <c r="Q74" s="392">
        <f t="shared" si="1"/>
        <v>0</v>
      </c>
    </row>
    <row r="75" spans="1:17">
      <c r="A75" s="31" t="s">
        <v>38</v>
      </c>
      <c r="B75" s="384" t="s">
        <v>476</v>
      </c>
      <c r="C75" s="28" t="s">
        <v>24</v>
      </c>
      <c r="D75" s="624" t="s">
        <v>264</v>
      </c>
      <c r="E75" s="631">
        <v>5000000000</v>
      </c>
      <c r="F75" s="29">
        <v>41908</v>
      </c>
      <c r="G75" s="29">
        <v>44469</v>
      </c>
      <c r="I75" s="31" t="s">
        <v>38</v>
      </c>
      <c r="J75" s="384" t="s">
        <v>476</v>
      </c>
      <c r="K75" s="28" t="s">
        <v>24</v>
      </c>
      <c r="L75" s="624" t="s">
        <v>264</v>
      </c>
      <c r="M75" s="631">
        <v>5000000000</v>
      </c>
      <c r="N75" s="29">
        <v>41908</v>
      </c>
      <c r="O75" s="29">
        <v>44500</v>
      </c>
      <c r="Q75" s="392">
        <f t="shared" si="1"/>
        <v>0</v>
      </c>
    </row>
    <row r="76" spans="1:17">
      <c r="A76" s="31" t="s">
        <v>38</v>
      </c>
      <c r="B76" s="384" t="s">
        <v>476</v>
      </c>
      <c r="C76" s="429" t="s">
        <v>24</v>
      </c>
      <c r="D76" s="136" t="s">
        <v>332</v>
      </c>
      <c r="E76" s="631">
        <v>5000000000</v>
      </c>
      <c r="F76" s="432">
        <v>41908</v>
      </c>
      <c r="G76" s="432">
        <v>44469</v>
      </c>
      <c r="I76" s="31" t="s">
        <v>38</v>
      </c>
      <c r="J76" s="384" t="s">
        <v>476</v>
      </c>
      <c r="K76" s="429" t="s">
        <v>24</v>
      </c>
      <c r="L76" s="136" t="s">
        <v>332</v>
      </c>
      <c r="M76" s="631">
        <v>5000000000</v>
      </c>
      <c r="N76" s="432">
        <v>41908</v>
      </c>
      <c r="O76" s="432">
        <v>44500</v>
      </c>
      <c r="Q76" s="392">
        <f t="shared" si="1"/>
        <v>0</v>
      </c>
    </row>
    <row r="77" spans="1:17">
      <c r="A77" s="383" t="s">
        <v>38</v>
      </c>
      <c r="B77" s="384" t="s">
        <v>450</v>
      </c>
      <c r="C77" s="429" t="s">
        <v>24</v>
      </c>
      <c r="D77" s="500" t="s">
        <v>258</v>
      </c>
      <c r="E77" s="631">
        <v>3000000000</v>
      </c>
      <c r="F77" s="501">
        <v>43389</v>
      </c>
      <c r="G77" s="501">
        <v>44469</v>
      </c>
      <c r="I77" s="383" t="s">
        <v>38</v>
      </c>
      <c r="J77" s="384" t="s">
        <v>450</v>
      </c>
      <c r="K77" s="429" t="s">
        <v>24</v>
      </c>
      <c r="L77" s="500" t="s">
        <v>258</v>
      </c>
      <c r="M77" s="631">
        <v>3000000000</v>
      </c>
      <c r="N77" s="501">
        <v>43389</v>
      </c>
      <c r="O77" s="501">
        <v>44500</v>
      </c>
      <c r="Q77" s="392">
        <f t="shared" si="1"/>
        <v>0</v>
      </c>
    </row>
    <row r="78" spans="1:17">
      <c r="A78" s="383" t="s">
        <v>38</v>
      </c>
      <c r="B78" s="384" t="s">
        <v>450</v>
      </c>
      <c r="C78" s="429" t="s">
        <v>24</v>
      </c>
      <c r="D78" s="500" t="s">
        <v>267</v>
      </c>
      <c r="E78" s="631">
        <v>3000000000</v>
      </c>
      <c r="F78" s="501">
        <v>43389</v>
      </c>
      <c r="G78" s="501">
        <v>44469</v>
      </c>
      <c r="I78" s="383" t="s">
        <v>38</v>
      </c>
      <c r="J78" s="384" t="s">
        <v>450</v>
      </c>
      <c r="K78" s="429" t="s">
        <v>24</v>
      </c>
      <c r="L78" s="500" t="s">
        <v>267</v>
      </c>
      <c r="M78" s="631">
        <v>3000000000</v>
      </c>
      <c r="N78" s="501">
        <v>43389</v>
      </c>
      <c r="O78" s="501">
        <v>44500</v>
      </c>
      <c r="Q78" s="396">
        <f t="shared" si="1"/>
        <v>0</v>
      </c>
    </row>
    <row r="79" spans="1:17">
      <c r="A79" s="383" t="s">
        <v>38</v>
      </c>
      <c r="B79" s="384" t="s">
        <v>472</v>
      </c>
      <c r="C79" s="429" t="s">
        <v>24</v>
      </c>
      <c r="D79" s="500" t="s">
        <v>259</v>
      </c>
      <c r="E79" s="631">
        <v>3000000000</v>
      </c>
      <c r="F79" s="501">
        <v>43389</v>
      </c>
      <c r="G79" s="501">
        <v>44469</v>
      </c>
      <c r="I79" s="383" t="s">
        <v>38</v>
      </c>
      <c r="J79" s="384" t="s">
        <v>472</v>
      </c>
      <c r="K79" s="429" t="s">
        <v>24</v>
      </c>
      <c r="L79" s="500" t="s">
        <v>259</v>
      </c>
      <c r="M79" s="631">
        <v>3000000000</v>
      </c>
      <c r="N79" s="501">
        <v>43389</v>
      </c>
      <c r="O79" s="501">
        <v>44500</v>
      </c>
      <c r="Q79" s="396">
        <f t="shared" si="1"/>
        <v>0</v>
      </c>
    </row>
    <row r="80" spans="1:17">
      <c r="A80" s="383" t="s">
        <v>38</v>
      </c>
      <c r="B80" s="384" t="s">
        <v>472</v>
      </c>
      <c r="C80" s="429" t="s">
        <v>24</v>
      </c>
      <c r="D80" s="500" t="s">
        <v>260</v>
      </c>
      <c r="E80" s="631">
        <v>3000000000</v>
      </c>
      <c r="F80" s="501">
        <v>43389</v>
      </c>
      <c r="G80" s="501">
        <v>44469</v>
      </c>
      <c r="I80" s="383" t="s">
        <v>38</v>
      </c>
      <c r="J80" s="384" t="s">
        <v>472</v>
      </c>
      <c r="K80" s="429" t="s">
        <v>24</v>
      </c>
      <c r="L80" s="500" t="s">
        <v>260</v>
      </c>
      <c r="M80" s="631">
        <v>3000000000</v>
      </c>
      <c r="N80" s="501">
        <v>43389</v>
      </c>
      <c r="O80" s="501">
        <v>44500</v>
      </c>
      <c r="Q80" s="396">
        <f t="shared" si="1"/>
        <v>0</v>
      </c>
    </row>
    <row r="81" spans="1:17">
      <c r="A81" s="496" t="s">
        <v>38</v>
      </c>
      <c r="B81" s="497" t="s">
        <v>541</v>
      </c>
      <c r="C81" s="232" t="s">
        <v>24</v>
      </c>
      <c r="D81" s="499" t="s">
        <v>542</v>
      </c>
      <c r="E81" s="634">
        <v>2000000000</v>
      </c>
      <c r="F81" s="498">
        <v>43914</v>
      </c>
      <c r="G81" s="498">
        <v>44469</v>
      </c>
      <c r="I81" s="496" t="s">
        <v>38</v>
      </c>
      <c r="J81" s="497" t="s">
        <v>541</v>
      </c>
      <c r="K81" s="232" t="s">
        <v>24</v>
      </c>
      <c r="L81" s="499" t="s">
        <v>542</v>
      </c>
      <c r="M81" s="634">
        <v>2000000000</v>
      </c>
      <c r="N81" s="498">
        <v>43914</v>
      </c>
      <c r="O81" s="498">
        <v>44500</v>
      </c>
      <c r="Q81" s="396">
        <f t="shared" si="1"/>
        <v>0</v>
      </c>
    </row>
    <row r="82" spans="1:17" s="509" customFormat="1">
      <c r="A82" s="383" t="s">
        <v>38</v>
      </c>
      <c r="B82" s="384" t="s">
        <v>541</v>
      </c>
      <c r="C82" s="429" t="s">
        <v>24</v>
      </c>
      <c r="D82" s="500" t="s">
        <v>460</v>
      </c>
      <c r="E82" s="631">
        <v>2000000000</v>
      </c>
      <c r="F82" s="501">
        <v>43914</v>
      </c>
      <c r="G82" s="501">
        <v>44469</v>
      </c>
      <c r="I82" s="383" t="s">
        <v>38</v>
      </c>
      <c r="J82" s="384" t="s">
        <v>541</v>
      </c>
      <c r="K82" s="429" t="s">
        <v>24</v>
      </c>
      <c r="L82" s="500" t="s">
        <v>460</v>
      </c>
      <c r="M82" s="631">
        <v>2000000000</v>
      </c>
      <c r="N82" s="501">
        <v>43914</v>
      </c>
      <c r="O82" s="501">
        <v>44500</v>
      </c>
      <c r="Q82" s="396">
        <f t="shared" si="1"/>
        <v>0</v>
      </c>
    </row>
    <row r="83" spans="1:17">
      <c r="A83" s="383" t="s">
        <v>38</v>
      </c>
      <c r="B83" s="384" t="s">
        <v>541</v>
      </c>
      <c r="C83" s="429" t="s">
        <v>24</v>
      </c>
      <c r="D83" s="500" t="s">
        <v>332</v>
      </c>
      <c r="E83" s="631">
        <v>2000000000</v>
      </c>
      <c r="F83" s="501">
        <v>43914</v>
      </c>
      <c r="G83" s="501">
        <v>44469</v>
      </c>
      <c r="I83" s="383" t="s">
        <v>38</v>
      </c>
      <c r="J83" s="384" t="s">
        <v>541</v>
      </c>
      <c r="K83" s="429" t="s">
        <v>24</v>
      </c>
      <c r="L83" s="500" t="s">
        <v>332</v>
      </c>
      <c r="M83" s="631">
        <v>2000000000</v>
      </c>
      <c r="N83" s="501">
        <v>43914</v>
      </c>
      <c r="O83" s="501">
        <v>44500</v>
      </c>
      <c r="Q83" s="396">
        <f t="shared" si="1"/>
        <v>0</v>
      </c>
    </row>
    <row r="84" spans="1:17">
      <c r="A84" s="383" t="s">
        <v>38</v>
      </c>
      <c r="B84" s="384" t="s">
        <v>541</v>
      </c>
      <c r="C84" s="429" t="s">
        <v>24</v>
      </c>
      <c r="D84" s="500" t="s">
        <v>545</v>
      </c>
      <c r="E84" s="631">
        <v>2000000000</v>
      </c>
      <c r="F84" s="501">
        <v>43914</v>
      </c>
      <c r="G84" s="501">
        <v>44469</v>
      </c>
      <c r="I84" s="383" t="s">
        <v>38</v>
      </c>
      <c r="J84" s="384" t="s">
        <v>541</v>
      </c>
      <c r="K84" s="429" t="s">
        <v>24</v>
      </c>
      <c r="L84" s="500" t="s">
        <v>545</v>
      </c>
      <c r="M84" s="631">
        <v>2000000000</v>
      </c>
      <c r="N84" s="501">
        <v>43914</v>
      </c>
      <c r="O84" s="501">
        <v>44500</v>
      </c>
      <c r="Q84" s="396">
        <f t="shared" si="1"/>
        <v>0</v>
      </c>
    </row>
    <row r="85" spans="1:17">
      <c r="A85" s="383" t="s">
        <v>38</v>
      </c>
      <c r="B85" s="384" t="s">
        <v>541</v>
      </c>
      <c r="C85" s="429" t="s">
        <v>24</v>
      </c>
      <c r="D85" s="500" t="s">
        <v>546</v>
      </c>
      <c r="E85" s="631">
        <v>2000000000</v>
      </c>
      <c r="F85" s="501">
        <v>43914</v>
      </c>
      <c r="G85" s="501">
        <v>44469</v>
      </c>
      <c r="I85" s="383" t="s">
        <v>38</v>
      </c>
      <c r="J85" s="384" t="s">
        <v>541</v>
      </c>
      <c r="K85" s="429" t="s">
        <v>24</v>
      </c>
      <c r="L85" s="500" t="s">
        <v>546</v>
      </c>
      <c r="M85" s="631">
        <v>2000000000</v>
      </c>
      <c r="N85" s="501">
        <v>43914</v>
      </c>
      <c r="O85" s="501">
        <v>44500</v>
      </c>
      <c r="Q85" s="396">
        <f t="shared" si="1"/>
        <v>0</v>
      </c>
    </row>
    <row r="86" spans="1:17">
      <c r="A86" s="383" t="s">
        <v>38</v>
      </c>
      <c r="B86" s="384" t="s">
        <v>541</v>
      </c>
      <c r="C86" s="429" t="s">
        <v>24</v>
      </c>
      <c r="D86" s="500" t="s">
        <v>547</v>
      </c>
      <c r="E86" s="631">
        <v>2000000000</v>
      </c>
      <c r="F86" s="501">
        <v>43914</v>
      </c>
      <c r="G86" s="501">
        <v>44469</v>
      </c>
      <c r="I86" s="383" t="s">
        <v>38</v>
      </c>
      <c r="J86" s="384" t="s">
        <v>541</v>
      </c>
      <c r="K86" s="429" t="s">
        <v>24</v>
      </c>
      <c r="L86" s="500" t="s">
        <v>547</v>
      </c>
      <c r="M86" s="631">
        <v>2000000000</v>
      </c>
      <c r="N86" s="501">
        <v>43914</v>
      </c>
      <c r="O86" s="501">
        <v>44500</v>
      </c>
      <c r="Q86" s="396">
        <f t="shared" si="1"/>
        <v>0</v>
      </c>
    </row>
    <row r="87" spans="1:17">
      <c r="A87" s="383" t="s">
        <v>452</v>
      </c>
      <c r="B87" s="384" t="s">
        <v>537</v>
      </c>
      <c r="C87" s="429" t="s">
        <v>322</v>
      </c>
      <c r="D87" s="136" t="s">
        <v>264</v>
      </c>
      <c r="E87" s="631">
        <v>5000000000</v>
      </c>
      <c r="F87" s="501">
        <v>43868</v>
      </c>
      <c r="G87" s="501">
        <v>44469</v>
      </c>
      <c r="I87" s="383" t="s">
        <v>452</v>
      </c>
      <c r="J87" s="384" t="s">
        <v>537</v>
      </c>
      <c r="K87" s="429" t="s">
        <v>322</v>
      </c>
      <c r="L87" s="136" t="s">
        <v>264</v>
      </c>
      <c r="M87" s="631">
        <v>5000000000</v>
      </c>
      <c r="N87" s="501">
        <v>43868</v>
      </c>
      <c r="O87" s="501">
        <v>44500</v>
      </c>
      <c r="Q87" s="396">
        <f t="shared" si="1"/>
        <v>0</v>
      </c>
    </row>
    <row r="88" spans="1:17">
      <c r="A88" s="383" t="s">
        <v>452</v>
      </c>
      <c r="B88" s="384" t="s">
        <v>537</v>
      </c>
      <c r="C88" s="429" t="s">
        <v>322</v>
      </c>
      <c r="D88" s="136" t="s">
        <v>259</v>
      </c>
      <c r="E88" s="631">
        <v>5000000000</v>
      </c>
      <c r="F88" s="501">
        <v>43868</v>
      </c>
      <c r="G88" s="501">
        <v>44469</v>
      </c>
      <c r="I88" s="383" t="s">
        <v>452</v>
      </c>
      <c r="J88" s="384" t="s">
        <v>537</v>
      </c>
      <c r="K88" s="429" t="s">
        <v>322</v>
      </c>
      <c r="L88" s="136" t="s">
        <v>259</v>
      </c>
      <c r="M88" s="631">
        <v>5000000000</v>
      </c>
      <c r="N88" s="501">
        <v>43868</v>
      </c>
      <c r="O88" s="501">
        <v>44500</v>
      </c>
      <c r="Q88" s="396">
        <f t="shared" si="1"/>
        <v>0</v>
      </c>
    </row>
    <row r="89" spans="1:17">
      <c r="A89" s="230" t="s">
        <v>38</v>
      </c>
      <c r="B89" s="231" t="s">
        <v>537</v>
      </c>
      <c r="C89" s="232" t="s">
        <v>23</v>
      </c>
      <c r="D89" s="234" t="s">
        <v>542</v>
      </c>
      <c r="E89" s="634">
        <v>5000000000</v>
      </c>
      <c r="F89" s="235">
        <v>43868</v>
      </c>
      <c r="G89" s="235">
        <v>44469</v>
      </c>
      <c r="I89" s="230" t="s">
        <v>38</v>
      </c>
      <c r="J89" s="231" t="s">
        <v>537</v>
      </c>
      <c r="K89" s="232" t="s">
        <v>23</v>
      </c>
      <c r="L89" s="234" t="s">
        <v>542</v>
      </c>
      <c r="M89" s="634">
        <v>5000000000</v>
      </c>
      <c r="N89" s="235">
        <v>43868</v>
      </c>
      <c r="O89" s="235">
        <v>44500</v>
      </c>
      <c r="Q89" s="396">
        <f t="shared" si="1"/>
        <v>0</v>
      </c>
    </row>
    <row r="90" spans="1:17" ht="17.25" thickBot="1">
      <c r="A90" s="32" t="s">
        <v>452</v>
      </c>
      <c r="B90" s="33" t="s">
        <v>536</v>
      </c>
      <c r="C90" s="502" t="s">
        <v>322</v>
      </c>
      <c r="D90" s="503" t="s">
        <v>260</v>
      </c>
      <c r="E90" s="645">
        <v>4000000000</v>
      </c>
      <c r="F90" s="504">
        <v>43868</v>
      </c>
      <c r="G90" s="504">
        <v>44469</v>
      </c>
      <c r="I90" s="32" t="s">
        <v>452</v>
      </c>
      <c r="J90" s="33" t="s">
        <v>536</v>
      </c>
      <c r="K90" s="502" t="s">
        <v>322</v>
      </c>
      <c r="L90" s="503" t="s">
        <v>260</v>
      </c>
      <c r="M90" s="645">
        <v>4000000000</v>
      </c>
      <c r="N90" s="504">
        <v>43868</v>
      </c>
      <c r="O90" s="504">
        <v>44500</v>
      </c>
      <c r="Q90" s="396">
        <f t="shared" si="1"/>
        <v>0</v>
      </c>
    </row>
    <row r="91" spans="1:17" ht="17.25" thickBot="1">
      <c r="E91" s="229">
        <f>SUM(E3:E90)</f>
        <v>521751248496</v>
      </c>
      <c r="M91" s="229">
        <f>SUM(M3:M90)</f>
        <v>521751248496</v>
      </c>
      <c r="Q91" s="229">
        <f>M91-E91</f>
        <v>0</v>
      </c>
    </row>
    <row r="92" spans="1:17">
      <c r="Q92" s="227"/>
    </row>
    <row r="93" spans="1:17">
      <c r="Q93" s="228"/>
    </row>
    <row r="94" spans="1:17">
      <c r="Q94" s="391"/>
    </row>
    <row r="95" spans="1:17">
      <c r="Q95" s="391"/>
    </row>
    <row r="96" spans="1:17">
      <c r="Q96" s="391"/>
    </row>
    <row r="97" spans="1:17">
      <c r="Q97" s="431"/>
    </row>
    <row r="98" spans="1:17">
      <c r="Q98" s="392"/>
    </row>
    <row r="99" spans="1:17">
      <c r="Q99" s="392"/>
    </row>
    <row r="100" spans="1:17">
      <c r="Q100" s="392"/>
    </row>
    <row r="101" spans="1:17">
      <c r="A101"/>
      <c r="B101"/>
      <c r="C101"/>
      <c r="D101"/>
      <c r="E101"/>
      <c r="F101"/>
      <c r="G101"/>
      <c r="I101"/>
      <c r="J101"/>
      <c r="K101"/>
      <c r="L101"/>
      <c r="M101"/>
      <c r="N101"/>
      <c r="O101"/>
      <c r="Q101" s="392"/>
    </row>
    <row r="102" spans="1:17">
      <c r="A102"/>
      <c r="B102"/>
      <c r="C102"/>
      <c r="D102"/>
      <c r="E102"/>
      <c r="F102"/>
      <c r="G102"/>
      <c r="I102"/>
      <c r="J102"/>
      <c r="K102"/>
      <c r="L102"/>
      <c r="M102"/>
      <c r="N102"/>
      <c r="O102"/>
      <c r="Q102" s="392"/>
    </row>
    <row r="103" spans="1:17">
      <c r="A103"/>
      <c r="B103"/>
      <c r="C103"/>
      <c r="D103"/>
      <c r="E103"/>
      <c r="F103"/>
      <c r="G103"/>
      <c r="I103"/>
      <c r="J103"/>
      <c r="K103"/>
      <c r="L103"/>
      <c r="M103"/>
      <c r="N103"/>
      <c r="O103"/>
      <c r="Q103" s="391"/>
    </row>
    <row r="104" spans="1:17">
      <c r="A104"/>
      <c r="B104"/>
      <c r="C104"/>
      <c r="D104"/>
      <c r="E104"/>
      <c r="F104"/>
      <c r="G104"/>
      <c r="I104"/>
      <c r="J104"/>
      <c r="K104"/>
      <c r="L104"/>
      <c r="M104"/>
      <c r="N104"/>
      <c r="O104"/>
      <c r="Q104" s="392"/>
    </row>
    <row r="105" spans="1:17">
      <c r="A105"/>
      <c r="B105"/>
      <c r="C105"/>
      <c r="D105"/>
      <c r="E105"/>
      <c r="F105"/>
      <c r="G105"/>
      <c r="I105"/>
      <c r="J105"/>
      <c r="K105"/>
      <c r="L105"/>
      <c r="M105"/>
      <c r="N105"/>
      <c r="O105"/>
      <c r="Q105" s="392"/>
    </row>
    <row r="106" spans="1:17">
      <c r="A106"/>
      <c r="B106"/>
      <c r="C106"/>
      <c r="D106"/>
      <c r="E106"/>
      <c r="F106"/>
      <c r="G106"/>
      <c r="I106"/>
      <c r="J106"/>
      <c r="K106"/>
      <c r="L106"/>
      <c r="M106"/>
      <c r="N106"/>
      <c r="O106"/>
      <c r="Q106" s="392"/>
    </row>
    <row r="107" spans="1:17">
      <c r="A107"/>
      <c r="B107"/>
      <c r="C107"/>
      <c r="D107"/>
      <c r="E107"/>
      <c r="F107"/>
      <c r="G107"/>
      <c r="I107"/>
      <c r="J107"/>
      <c r="K107"/>
      <c r="L107"/>
      <c r="M107"/>
      <c r="N107"/>
      <c r="O107"/>
      <c r="Q107" s="392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9"/>
  <sheetViews>
    <sheetView topLeftCell="K1" workbookViewId="0">
      <selection activeCell="Q11" sqref="Q11"/>
    </sheetView>
  </sheetViews>
  <sheetFormatPr defaultRowHeight="16.5"/>
  <cols>
    <col min="1" max="1" width="10.625" style="545" customWidth="1"/>
    <col min="2" max="2" width="48.875" style="546" customWidth="1"/>
    <col min="3" max="4" width="15.625" style="547" hidden="1" customWidth="1"/>
    <col min="5" max="5" width="15.625" style="545" hidden="1" customWidth="1"/>
    <col min="6" max="6" width="20.625" style="545" hidden="1" customWidth="1"/>
    <col min="7" max="7" width="18.125" style="548" hidden="1" customWidth="1"/>
    <col min="8" max="8" width="12.75" style="545" hidden="1" customWidth="1"/>
    <col min="9" max="9" width="10.625" style="545" hidden="1" customWidth="1"/>
    <col min="10" max="10" width="9" style="516"/>
    <col min="11" max="11" width="10.625" style="545" customWidth="1"/>
    <col min="12" max="12" width="48.875" style="546" customWidth="1"/>
    <col min="13" max="14" width="15.625" style="547" customWidth="1"/>
    <col min="15" max="15" width="15.625" style="545" customWidth="1"/>
    <col min="16" max="16" width="20.625" style="545" customWidth="1"/>
    <col min="17" max="17" width="18.125" style="548" customWidth="1"/>
    <col min="18" max="18" width="12.75" style="545" bestFit="1" customWidth="1"/>
    <col min="19" max="19" width="10.625" style="545" customWidth="1"/>
    <col min="20" max="20" width="9" style="516"/>
    <col min="21" max="21" width="18.125" style="549" customWidth="1"/>
    <col min="22" max="22" width="12.375" style="518" bestFit="1" customWidth="1"/>
    <col min="23" max="16384" width="9" style="516"/>
  </cols>
  <sheetData>
    <row r="1" spans="1:21">
      <c r="A1" s="511" t="s">
        <v>39</v>
      </c>
      <c r="B1" s="512" t="s">
        <v>32</v>
      </c>
      <c r="C1" s="513" t="s">
        <v>40</v>
      </c>
      <c r="D1" s="513"/>
      <c r="E1" s="513" t="s">
        <v>40</v>
      </c>
      <c r="F1" s="513" t="s">
        <v>448</v>
      </c>
      <c r="G1" s="514" t="s">
        <v>42</v>
      </c>
      <c r="H1" s="513"/>
      <c r="I1" s="515"/>
      <c r="K1" s="511" t="s">
        <v>39</v>
      </c>
      <c r="L1" s="512" t="s">
        <v>32</v>
      </c>
      <c r="M1" s="513" t="s">
        <v>40</v>
      </c>
      <c r="N1" s="513"/>
      <c r="O1" s="513" t="s">
        <v>40</v>
      </c>
      <c r="P1" s="513" t="s">
        <v>448</v>
      </c>
      <c r="Q1" s="514" t="s">
        <v>42</v>
      </c>
      <c r="R1" s="513"/>
      <c r="S1" s="515"/>
      <c r="U1" s="517"/>
    </row>
    <row r="2" spans="1:21" ht="17.25" thickBot="1">
      <c r="A2" s="519" t="s">
        <v>33</v>
      </c>
      <c r="B2" s="520" t="s">
        <v>0</v>
      </c>
      <c r="C2" s="521" t="s">
        <v>200</v>
      </c>
      <c r="D2" s="521" t="s">
        <v>199</v>
      </c>
      <c r="E2" s="521" t="s">
        <v>1</v>
      </c>
      <c r="F2" s="521" t="s">
        <v>201</v>
      </c>
      <c r="G2" s="522" t="s">
        <v>2</v>
      </c>
      <c r="H2" s="521" t="s">
        <v>5</v>
      </c>
      <c r="I2" s="523" t="s">
        <v>6</v>
      </c>
      <c r="K2" s="519" t="s">
        <v>33</v>
      </c>
      <c r="L2" s="520" t="s">
        <v>0</v>
      </c>
      <c r="M2" s="521" t="s">
        <v>200</v>
      </c>
      <c r="N2" s="521" t="s">
        <v>199</v>
      </c>
      <c r="O2" s="521" t="s">
        <v>1</v>
      </c>
      <c r="P2" s="521" t="s">
        <v>201</v>
      </c>
      <c r="Q2" s="522" t="s">
        <v>2</v>
      </c>
      <c r="R2" s="521" t="s">
        <v>5</v>
      </c>
      <c r="S2" s="523" t="s">
        <v>6</v>
      </c>
      <c r="U2" s="524" t="s">
        <v>504</v>
      </c>
    </row>
    <row r="3" spans="1:21">
      <c r="A3" s="525" t="s">
        <v>7</v>
      </c>
      <c r="B3" s="526" t="s">
        <v>591</v>
      </c>
      <c r="C3" s="527" t="s">
        <v>325</v>
      </c>
      <c r="D3" s="527" t="s">
        <v>270</v>
      </c>
      <c r="E3" s="527" t="s">
        <v>317</v>
      </c>
      <c r="F3" s="527" t="s">
        <v>292</v>
      </c>
      <c r="G3" s="650">
        <v>907613021</v>
      </c>
      <c r="H3" s="528">
        <v>44354</v>
      </c>
      <c r="I3" s="529">
        <v>44469</v>
      </c>
      <c r="K3" s="525" t="s">
        <v>580</v>
      </c>
      <c r="L3" s="526" t="s">
        <v>659</v>
      </c>
      <c r="M3" s="527" t="s">
        <v>324</v>
      </c>
      <c r="N3" s="527" t="s">
        <v>658</v>
      </c>
      <c r="O3" s="527" t="s">
        <v>316</v>
      </c>
      <c r="P3" s="527" t="s">
        <v>292</v>
      </c>
      <c r="Q3" s="650">
        <v>907613021</v>
      </c>
      <c r="R3" s="528">
        <v>44354</v>
      </c>
      <c r="S3" s="529">
        <v>44500</v>
      </c>
      <c r="U3" s="510">
        <f>Q3-G3</f>
        <v>0</v>
      </c>
    </row>
    <row r="4" spans="1:21">
      <c r="A4" s="530" t="s">
        <v>7</v>
      </c>
      <c r="B4" s="505" t="s">
        <v>591</v>
      </c>
      <c r="C4" s="531" t="s">
        <v>325</v>
      </c>
      <c r="D4" s="506" t="s">
        <v>270</v>
      </c>
      <c r="E4" s="531" t="s">
        <v>317</v>
      </c>
      <c r="F4" s="506" t="s">
        <v>293</v>
      </c>
      <c r="G4" s="650">
        <v>851737838</v>
      </c>
      <c r="H4" s="532">
        <v>44354</v>
      </c>
      <c r="I4" s="508">
        <v>44469</v>
      </c>
      <c r="K4" s="530" t="s">
        <v>580</v>
      </c>
      <c r="L4" s="505" t="s">
        <v>659</v>
      </c>
      <c r="M4" s="531" t="s">
        <v>324</v>
      </c>
      <c r="N4" s="506" t="s">
        <v>658</v>
      </c>
      <c r="O4" s="531" t="s">
        <v>316</v>
      </c>
      <c r="P4" s="506" t="s">
        <v>293</v>
      </c>
      <c r="Q4" s="650">
        <v>851737838</v>
      </c>
      <c r="R4" s="532">
        <v>44354</v>
      </c>
      <c r="S4" s="508">
        <v>44500</v>
      </c>
      <c r="U4" s="510">
        <f t="shared" ref="U4:U67" si="0">Q4-G4</f>
        <v>0</v>
      </c>
    </row>
    <row r="5" spans="1:21">
      <c r="A5" s="530" t="s">
        <v>7</v>
      </c>
      <c r="B5" s="505" t="s">
        <v>361</v>
      </c>
      <c r="C5" s="531" t="s">
        <v>325</v>
      </c>
      <c r="D5" s="506" t="s">
        <v>272</v>
      </c>
      <c r="E5" s="531" t="s">
        <v>317</v>
      </c>
      <c r="F5" s="506" t="s">
        <v>294</v>
      </c>
      <c r="G5" s="650">
        <v>1519586290</v>
      </c>
      <c r="H5" s="507">
        <v>42741</v>
      </c>
      <c r="I5" s="508">
        <v>44469</v>
      </c>
      <c r="K5" s="530" t="s">
        <v>580</v>
      </c>
      <c r="L5" s="505" t="s">
        <v>361</v>
      </c>
      <c r="M5" s="531" t="s">
        <v>324</v>
      </c>
      <c r="N5" s="506" t="s">
        <v>271</v>
      </c>
      <c r="O5" s="531" t="s">
        <v>316</v>
      </c>
      <c r="P5" s="506" t="s">
        <v>294</v>
      </c>
      <c r="Q5" s="650">
        <v>1519586290</v>
      </c>
      <c r="R5" s="507">
        <v>42741</v>
      </c>
      <c r="S5" s="508">
        <v>44500</v>
      </c>
      <c r="U5" s="510">
        <f t="shared" si="0"/>
        <v>0</v>
      </c>
    </row>
    <row r="6" spans="1:21">
      <c r="A6" s="530" t="s">
        <v>7</v>
      </c>
      <c r="B6" s="505" t="s">
        <v>614</v>
      </c>
      <c r="C6" s="531" t="s">
        <v>325</v>
      </c>
      <c r="D6" s="506" t="s">
        <v>272</v>
      </c>
      <c r="E6" s="506" t="s">
        <v>319</v>
      </c>
      <c r="F6" s="506" t="s">
        <v>295</v>
      </c>
      <c r="G6" s="650">
        <v>967348593</v>
      </c>
      <c r="H6" s="507">
        <v>42772</v>
      </c>
      <c r="I6" s="508">
        <v>44469</v>
      </c>
      <c r="K6" s="530" t="s">
        <v>580</v>
      </c>
      <c r="L6" s="505" t="s">
        <v>660</v>
      </c>
      <c r="M6" s="531" t="s">
        <v>324</v>
      </c>
      <c r="N6" s="506" t="s">
        <v>271</v>
      </c>
      <c r="O6" s="506" t="s">
        <v>318</v>
      </c>
      <c r="P6" s="506" t="s">
        <v>295</v>
      </c>
      <c r="Q6" s="650">
        <v>967348593</v>
      </c>
      <c r="R6" s="507">
        <v>42772</v>
      </c>
      <c r="S6" s="508">
        <v>44500</v>
      </c>
      <c r="U6" s="510">
        <f t="shared" si="0"/>
        <v>0</v>
      </c>
    </row>
    <row r="7" spans="1:21">
      <c r="A7" s="530" t="s">
        <v>7</v>
      </c>
      <c r="B7" s="505" t="s">
        <v>614</v>
      </c>
      <c r="C7" s="531" t="s">
        <v>325</v>
      </c>
      <c r="D7" s="506" t="s">
        <v>272</v>
      </c>
      <c r="E7" s="506" t="s">
        <v>319</v>
      </c>
      <c r="F7" s="506" t="s">
        <v>296</v>
      </c>
      <c r="G7" s="653">
        <v>802177668</v>
      </c>
      <c r="H7" s="507">
        <v>42772</v>
      </c>
      <c r="I7" s="508">
        <v>44469</v>
      </c>
      <c r="K7" s="530" t="s">
        <v>580</v>
      </c>
      <c r="L7" s="505" t="s">
        <v>660</v>
      </c>
      <c r="M7" s="531" t="s">
        <v>324</v>
      </c>
      <c r="N7" s="506" t="s">
        <v>271</v>
      </c>
      <c r="O7" s="506" t="s">
        <v>318</v>
      </c>
      <c r="P7" s="506" t="s">
        <v>296</v>
      </c>
      <c r="Q7" s="653">
        <v>802177668</v>
      </c>
      <c r="R7" s="507">
        <v>42772</v>
      </c>
      <c r="S7" s="508">
        <v>44500</v>
      </c>
      <c r="U7" s="510">
        <f t="shared" si="0"/>
        <v>0</v>
      </c>
    </row>
    <row r="8" spans="1:21">
      <c r="A8" s="530" t="s">
        <v>7</v>
      </c>
      <c r="B8" s="505" t="s">
        <v>362</v>
      </c>
      <c r="C8" s="506" t="s">
        <v>326</v>
      </c>
      <c r="D8" s="506" t="s">
        <v>270</v>
      </c>
      <c r="E8" s="506" t="s">
        <v>319</v>
      </c>
      <c r="F8" s="576" t="s">
        <v>297</v>
      </c>
      <c r="G8" s="603">
        <v>602621073</v>
      </c>
      <c r="H8" s="507">
        <v>43056</v>
      </c>
      <c r="I8" s="577">
        <v>44469</v>
      </c>
      <c r="K8" s="530" t="s">
        <v>580</v>
      </c>
      <c r="L8" s="505" t="s">
        <v>362</v>
      </c>
      <c r="M8" s="506" t="s">
        <v>661</v>
      </c>
      <c r="N8" s="506" t="s">
        <v>658</v>
      </c>
      <c r="O8" s="506" t="s">
        <v>318</v>
      </c>
      <c r="P8" s="576" t="s">
        <v>297</v>
      </c>
      <c r="Q8" s="603">
        <v>602621073</v>
      </c>
      <c r="R8" s="507">
        <v>43056</v>
      </c>
      <c r="S8" s="577">
        <v>44500</v>
      </c>
      <c r="U8" s="510">
        <f t="shared" si="0"/>
        <v>0</v>
      </c>
    </row>
    <row r="9" spans="1:21">
      <c r="A9" s="530" t="s">
        <v>7</v>
      </c>
      <c r="B9" s="505" t="s">
        <v>363</v>
      </c>
      <c r="C9" s="531" t="s">
        <v>325</v>
      </c>
      <c r="D9" s="506" t="s">
        <v>273</v>
      </c>
      <c r="E9" s="506" t="s">
        <v>319</v>
      </c>
      <c r="F9" s="576" t="s">
        <v>295</v>
      </c>
      <c r="G9" s="603">
        <v>735489288</v>
      </c>
      <c r="H9" s="507">
        <v>43073</v>
      </c>
      <c r="I9" s="577">
        <v>44469</v>
      </c>
      <c r="K9" s="530" t="s">
        <v>580</v>
      </c>
      <c r="L9" s="505" t="s">
        <v>363</v>
      </c>
      <c r="M9" s="531" t="s">
        <v>324</v>
      </c>
      <c r="N9" s="506" t="s">
        <v>662</v>
      </c>
      <c r="O9" s="506" t="s">
        <v>318</v>
      </c>
      <c r="P9" s="576" t="s">
        <v>295</v>
      </c>
      <c r="Q9" s="603">
        <v>735489288</v>
      </c>
      <c r="R9" s="507">
        <v>43073</v>
      </c>
      <c r="S9" s="577">
        <v>44500</v>
      </c>
      <c r="U9" s="510">
        <f t="shared" si="0"/>
        <v>0</v>
      </c>
    </row>
    <row r="10" spans="1:21">
      <c r="A10" s="530" t="s">
        <v>7</v>
      </c>
      <c r="B10" s="505" t="s">
        <v>363</v>
      </c>
      <c r="C10" s="531" t="s">
        <v>325</v>
      </c>
      <c r="D10" s="506" t="s">
        <v>273</v>
      </c>
      <c r="E10" s="506" t="s">
        <v>319</v>
      </c>
      <c r="F10" s="576" t="s">
        <v>298</v>
      </c>
      <c r="G10" s="603">
        <v>928826441</v>
      </c>
      <c r="H10" s="507">
        <v>43073</v>
      </c>
      <c r="I10" s="577">
        <v>44469</v>
      </c>
      <c r="K10" s="530" t="s">
        <v>580</v>
      </c>
      <c r="L10" s="505" t="s">
        <v>363</v>
      </c>
      <c r="M10" s="531" t="s">
        <v>324</v>
      </c>
      <c r="N10" s="506" t="s">
        <v>662</v>
      </c>
      <c r="O10" s="506" t="s">
        <v>318</v>
      </c>
      <c r="P10" s="576" t="s">
        <v>298</v>
      </c>
      <c r="Q10" s="603">
        <v>928826441</v>
      </c>
      <c r="R10" s="507">
        <v>43073</v>
      </c>
      <c r="S10" s="577">
        <v>44500</v>
      </c>
      <c r="U10" s="510">
        <f t="shared" si="0"/>
        <v>0</v>
      </c>
    </row>
    <row r="11" spans="1:21">
      <c r="A11" s="530" t="s">
        <v>7</v>
      </c>
      <c r="B11" s="505" t="s">
        <v>593</v>
      </c>
      <c r="C11" s="506" t="s">
        <v>327</v>
      </c>
      <c r="D11" s="506" t="s">
        <v>270</v>
      </c>
      <c r="E11" s="506" t="s">
        <v>319</v>
      </c>
      <c r="F11" s="576" t="s">
        <v>299</v>
      </c>
      <c r="G11" s="603">
        <v>757229489</v>
      </c>
      <c r="H11" s="507">
        <v>43339</v>
      </c>
      <c r="I11" s="577">
        <v>44469</v>
      </c>
      <c r="K11" s="530" t="s">
        <v>580</v>
      </c>
      <c r="L11" s="505" t="s">
        <v>663</v>
      </c>
      <c r="M11" s="506" t="s">
        <v>664</v>
      </c>
      <c r="N11" s="506" t="s">
        <v>658</v>
      </c>
      <c r="O11" s="506" t="s">
        <v>318</v>
      </c>
      <c r="P11" s="576" t="s">
        <v>299</v>
      </c>
      <c r="Q11" s="603">
        <v>657229489</v>
      </c>
      <c r="R11" s="507">
        <v>43339</v>
      </c>
      <c r="S11" s="577">
        <v>44500</v>
      </c>
      <c r="U11" s="510">
        <f t="shared" si="0"/>
        <v>-100000000</v>
      </c>
    </row>
    <row r="12" spans="1:21">
      <c r="A12" s="530" t="s">
        <v>7</v>
      </c>
      <c r="B12" s="505" t="s">
        <v>615</v>
      </c>
      <c r="C12" s="531" t="s">
        <v>325</v>
      </c>
      <c r="D12" s="506" t="s">
        <v>273</v>
      </c>
      <c r="E12" s="506" t="s">
        <v>319</v>
      </c>
      <c r="F12" s="576" t="s">
        <v>298</v>
      </c>
      <c r="G12" s="603">
        <v>934565605</v>
      </c>
      <c r="H12" s="507">
        <v>44378</v>
      </c>
      <c r="I12" s="577">
        <v>44469</v>
      </c>
      <c r="K12" s="530" t="s">
        <v>580</v>
      </c>
      <c r="L12" s="505" t="s">
        <v>665</v>
      </c>
      <c r="M12" s="531" t="s">
        <v>324</v>
      </c>
      <c r="N12" s="506" t="s">
        <v>662</v>
      </c>
      <c r="O12" s="506" t="s">
        <v>318</v>
      </c>
      <c r="P12" s="576" t="s">
        <v>298</v>
      </c>
      <c r="Q12" s="603">
        <v>934565605</v>
      </c>
      <c r="R12" s="507">
        <v>44378</v>
      </c>
      <c r="S12" s="577">
        <v>44500</v>
      </c>
      <c r="U12" s="510">
        <f t="shared" si="0"/>
        <v>0</v>
      </c>
    </row>
    <row r="13" spans="1:21">
      <c r="A13" s="530" t="s">
        <v>7</v>
      </c>
      <c r="B13" s="505" t="s">
        <v>615</v>
      </c>
      <c r="C13" s="531" t="s">
        <v>325</v>
      </c>
      <c r="D13" s="506" t="s">
        <v>273</v>
      </c>
      <c r="E13" s="506" t="s">
        <v>319</v>
      </c>
      <c r="F13" s="576" t="s">
        <v>295</v>
      </c>
      <c r="G13" s="603">
        <v>939726931</v>
      </c>
      <c r="H13" s="507">
        <v>44378</v>
      </c>
      <c r="I13" s="577">
        <v>44469</v>
      </c>
      <c r="K13" s="530" t="s">
        <v>580</v>
      </c>
      <c r="L13" s="505" t="s">
        <v>665</v>
      </c>
      <c r="M13" s="531" t="s">
        <v>324</v>
      </c>
      <c r="N13" s="506" t="s">
        <v>662</v>
      </c>
      <c r="O13" s="506" t="s">
        <v>318</v>
      </c>
      <c r="P13" s="576" t="s">
        <v>295</v>
      </c>
      <c r="Q13" s="603">
        <v>939726931</v>
      </c>
      <c r="R13" s="507">
        <v>44378</v>
      </c>
      <c r="S13" s="577">
        <v>44500</v>
      </c>
      <c r="U13" s="510">
        <f t="shared" si="0"/>
        <v>0</v>
      </c>
    </row>
    <row r="14" spans="1:21">
      <c r="A14" s="530" t="s">
        <v>7</v>
      </c>
      <c r="B14" s="505" t="s">
        <v>376</v>
      </c>
      <c r="C14" s="531" t="s">
        <v>325</v>
      </c>
      <c r="D14" s="506" t="s">
        <v>270</v>
      </c>
      <c r="E14" s="506" t="s">
        <v>320</v>
      </c>
      <c r="F14" s="506" t="s">
        <v>300</v>
      </c>
      <c r="G14" s="650">
        <v>1601936411</v>
      </c>
      <c r="H14" s="507">
        <v>42800</v>
      </c>
      <c r="I14" s="508">
        <v>44469</v>
      </c>
      <c r="K14" s="530" t="s">
        <v>580</v>
      </c>
      <c r="L14" s="505" t="s">
        <v>666</v>
      </c>
      <c r="M14" s="531" t="s">
        <v>324</v>
      </c>
      <c r="N14" s="506" t="s">
        <v>658</v>
      </c>
      <c r="O14" s="506" t="s">
        <v>655</v>
      </c>
      <c r="P14" s="506" t="s">
        <v>300</v>
      </c>
      <c r="Q14" s="650">
        <v>1601936411</v>
      </c>
      <c r="R14" s="507">
        <v>42800</v>
      </c>
      <c r="S14" s="508">
        <v>44500</v>
      </c>
      <c r="U14" s="510">
        <f t="shared" si="0"/>
        <v>0</v>
      </c>
    </row>
    <row r="15" spans="1:21">
      <c r="A15" s="530" t="s">
        <v>7</v>
      </c>
      <c r="B15" s="505" t="s">
        <v>376</v>
      </c>
      <c r="C15" s="531" t="s">
        <v>325</v>
      </c>
      <c r="D15" s="506" t="s">
        <v>270</v>
      </c>
      <c r="E15" s="506" t="s">
        <v>320</v>
      </c>
      <c r="F15" s="506" t="s">
        <v>297</v>
      </c>
      <c r="G15" s="650">
        <v>1164104927</v>
      </c>
      <c r="H15" s="507">
        <v>42800</v>
      </c>
      <c r="I15" s="577">
        <v>44469</v>
      </c>
      <c r="K15" s="530" t="s">
        <v>580</v>
      </c>
      <c r="L15" s="505" t="s">
        <v>666</v>
      </c>
      <c r="M15" s="531" t="s">
        <v>324</v>
      </c>
      <c r="N15" s="506" t="s">
        <v>658</v>
      </c>
      <c r="O15" s="506" t="s">
        <v>655</v>
      </c>
      <c r="P15" s="506" t="s">
        <v>297</v>
      </c>
      <c r="Q15" s="650">
        <v>1164104927</v>
      </c>
      <c r="R15" s="507">
        <v>42800</v>
      </c>
      <c r="S15" s="577">
        <v>44500</v>
      </c>
      <c r="U15" s="510">
        <f t="shared" si="0"/>
        <v>0</v>
      </c>
    </row>
    <row r="16" spans="1:21">
      <c r="A16" s="530" t="s">
        <v>7</v>
      </c>
      <c r="B16" s="505" t="s">
        <v>377</v>
      </c>
      <c r="C16" s="506" t="s">
        <v>327</v>
      </c>
      <c r="D16" s="506" t="s">
        <v>270</v>
      </c>
      <c r="E16" s="506" t="s">
        <v>316</v>
      </c>
      <c r="F16" s="576" t="s">
        <v>274</v>
      </c>
      <c r="G16" s="603">
        <v>354453121</v>
      </c>
      <c r="H16" s="507">
        <v>42947</v>
      </c>
      <c r="I16" s="577">
        <v>44469</v>
      </c>
      <c r="K16" s="530" t="s">
        <v>580</v>
      </c>
      <c r="L16" s="505" t="s">
        <v>667</v>
      </c>
      <c r="M16" s="506" t="s">
        <v>664</v>
      </c>
      <c r="N16" s="506" t="s">
        <v>658</v>
      </c>
      <c r="O16" s="506" t="s">
        <v>316</v>
      </c>
      <c r="P16" s="576" t="s">
        <v>274</v>
      </c>
      <c r="Q16" s="603">
        <v>354453121</v>
      </c>
      <c r="R16" s="507">
        <v>42947</v>
      </c>
      <c r="S16" s="577">
        <v>44500</v>
      </c>
      <c r="U16" s="510">
        <f t="shared" si="0"/>
        <v>0</v>
      </c>
    </row>
    <row r="17" spans="1:21">
      <c r="A17" s="530" t="s">
        <v>7</v>
      </c>
      <c r="B17" s="505" t="s">
        <v>377</v>
      </c>
      <c r="C17" s="506" t="s">
        <v>327</v>
      </c>
      <c r="D17" s="506" t="s">
        <v>270</v>
      </c>
      <c r="E17" s="506" t="s">
        <v>316</v>
      </c>
      <c r="F17" s="576" t="s">
        <v>275</v>
      </c>
      <c r="G17" s="603">
        <v>534291634</v>
      </c>
      <c r="H17" s="507">
        <v>42947</v>
      </c>
      <c r="I17" s="577">
        <v>44469</v>
      </c>
      <c r="K17" s="530" t="s">
        <v>580</v>
      </c>
      <c r="L17" s="505" t="s">
        <v>667</v>
      </c>
      <c r="M17" s="506" t="s">
        <v>664</v>
      </c>
      <c r="N17" s="506" t="s">
        <v>658</v>
      </c>
      <c r="O17" s="506" t="s">
        <v>317</v>
      </c>
      <c r="P17" s="576" t="s">
        <v>275</v>
      </c>
      <c r="Q17" s="603">
        <v>534291634</v>
      </c>
      <c r="R17" s="507">
        <v>42947</v>
      </c>
      <c r="S17" s="577">
        <v>44500</v>
      </c>
      <c r="U17" s="510">
        <f t="shared" si="0"/>
        <v>0</v>
      </c>
    </row>
    <row r="18" spans="1:21">
      <c r="A18" s="530" t="s">
        <v>7</v>
      </c>
      <c r="B18" s="505" t="s">
        <v>378</v>
      </c>
      <c r="C18" s="531" t="s">
        <v>325</v>
      </c>
      <c r="D18" s="506" t="s">
        <v>273</v>
      </c>
      <c r="E18" s="506" t="s">
        <v>319</v>
      </c>
      <c r="F18" s="506" t="s">
        <v>298</v>
      </c>
      <c r="G18" s="650">
        <v>798231848</v>
      </c>
      <c r="H18" s="507">
        <v>43208</v>
      </c>
      <c r="I18" s="508">
        <v>44469</v>
      </c>
      <c r="K18" s="530" t="s">
        <v>580</v>
      </c>
      <c r="L18" s="505" t="s">
        <v>668</v>
      </c>
      <c r="M18" s="531" t="s">
        <v>324</v>
      </c>
      <c r="N18" s="506" t="s">
        <v>662</v>
      </c>
      <c r="O18" s="506" t="s">
        <v>318</v>
      </c>
      <c r="P18" s="506" t="s">
        <v>298</v>
      </c>
      <c r="Q18" s="650">
        <v>798231848</v>
      </c>
      <c r="R18" s="507">
        <v>43208</v>
      </c>
      <c r="S18" s="508">
        <v>44500</v>
      </c>
      <c r="U18" s="510">
        <f t="shared" si="0"/>
        <v>0</v>
      </c>
    </row>
    <row r="19" spans="1:21">
      <c r="A19" s="530" t="s">
        <v>7</v>
      </c>
      <c r="B19" s="505" t="s">
        <v>378</v>
      </c>
      <c r="C19" s="531" t="s">
        <v>325</v>
      </c>
      <c r="D19" s="506" t="s">
        <v>273</v>
      </c>
      <c r="E19" s="506" t="s">
        <v>319</v>
      </c>
      <c r="F19" s="576" t="s">
        <v>295</v>
      </c>
      <c r="G19" s="603">
        <v>794293722</v>
      </c>
      <c r="H19" s="507">
        <v>43208</v>
      </c>
      <c r="I19" s="577">
        <v>44469</v>
      </c>
      <c r="K19" s="530" t="s">
        <v>580</v>
      </c>
      <c r="L19" s="505" t="s">
        <v>668</v>
      </c>
      <c r="M19" s="531" t="s">
        <v>324</v>
      </c>
      <c r="N19" s="506" t="s">
        <v>662</v>
      </c>
      <c r="O19" s="506" t="s">
        <v>318</v>
      </c>
      <c r="P19" s="576" t="s">
        <v>295</v>
      </c>
      <c r="Q19" s="603">
        <v>794293722</v>
      </c>
      <c r="R19" s="507">
        <v>43208</v>
      </c>
      <c r="S19" s="577">
        <v>44500</v>
      </c>
      <c r="U19" s="510">
        <f t="shared" si="0"/>
        <v>0</v>
      </c>
    </row>
    <row r="20" spans="1:21">
      <c r="A20" s="530" t="s">
        <v>7</v>
      </c>
      <c r="B20" s="505" t="s">
        <v>594</v>
      </c>
      <c r="C20" s="531" t="s">
        <v>325</v>
      </c>
      <c r="D20" s="506" t="s">
        <v>272</v>
      </c>
      <c r="E20" s="506" t="s">
        <v>319</v>
      </c>
      <c r="F20" s="506" t="s">
        <v>299</v>
      </c>
      <c r="G20" s="650">
        <v>1056315337</v>
      </c>
      <c r="H20" s="507">
        <v>43487</v>
      </c>
      <c r="I20" s="508">
        <v>44469</v>
      </c>
      <c r="K20" s="530" t="s">
        <v>580</v>
      </c>
      <c r="L20" s="505" t="s">
        <v>669</v>
      </c>
      <c r="M20" s="531" t="s">
        <v>324</v>
      </c>
      <c r="N20" s="506" t="s">
        <v>271</v>
      </c>
      <c r="O20" s="506" t="s">
        <v>318</v>
      </c>
      <c r="P20" s="506" t="s">
        <v>299</v>
      </c>
      <c r="Q20" s="650">
        <v>1056315337</v>
      </c>
      <c r="R20" s="507">
        <v>43487</v>
      </c>
      <c r="S20" s="508">
        <v>44500</v>
      </c>
      <c r="U20" s="510">
        <f t="shared" si="0"/>
        <v>0</v>
      </c>
    </row>
    <row r="21" spans="1:21">
      <c r="A21" s="530" t="s">
        <v>7</v>
      </c>
      <c r="B21" s="505" t="s">
        <v>594</v>
      </c>
      <c r="C21" s="531" t="s">
        <v>325</v>
      </c>
      <c r="D21" s="506" t="s">
        <v>272</v>
      </c>
      <c r="E21" s="506" t="s">
        <v>319</v>
      </c>
      <c r="F21" s="576" t="s">
        <v>276</v>
      </c>
      <c r="G21" s="603">
        <v>603318800</v>
      </c>
      <c r="H21" s="507">
        <v>43487</v>
      </c>
      <c r="I21" s="577">
        <v>44469</v>
      </c>
      <c r="K21" s="530" t="s">
        <v>580</v>
      </c>
      <c r="L21" s="505" t="s">
        <v>669</v>
      </c>
      <c r="M21" s="531" t="s">
        <v>324</v>
      </c>
      <c r="N21" s="506" t="s">
        <v>271</v>
      </c>
      <c r="O21" s="506" t="s">
        <v>318</v>
      </c>
      <c r="P21" s="576" t="s">
        <v>276</v>
      </c>
      <c r="Q21" s="603">
        <v>603318800</v>
      </c>
      <c r="R21" s="507">
        <v>43487</v>
      </c>
      <c r="S21" s="577">
        <v>44500</v>
      </c>
      <c r="U21" s="510">
        <f t="shared" si="0"/>
        <v>0</v>
      </c>
    </row>
    <row r="22" spans="1:21">
      <c r="A22" s="530" t="s">
        <v>7</v>
      </c>
      <c r="B22" s="505" t="s">
        <v>594</v>
      </c>
      <c r="C22" s="531" t="s">
        <v>325</v>
      </c>
      <c r="D22" s="506" t="s">
        <v>272</v>
      </c>
      <c r="E22" s="506" t="s">
        <v>319</v>
      </c>
      <c r="F22" s="576" t="s">
        <v>301</v>
      </c>
      <c r="G22" s="603">
        <v>831647315</v>
      </c>
      <c r="H22" s="507">
        <v>43487</v>
      </c>
      <c r="I22" s="577">
        <v>44469</v>
      </c>
      <c r="K22" s="530" t="s">
        <v>580</v>
      </c>
      <c r="L22" s="505" t="s">
        <v>669</v>
      </c>
      <c r="M22" s="531" t="s">
        <v>324</v>
      </c>
      <c r="N22" s="506" t="s">
        <v>271</v>
      </c>
      <c r="O22" s="506" t="s">
        <v>318</v>
      </c>
      <c r="P22" s="576" t="s">
        <v>301</v>
      </c>
      <c r="Q22" s="603">
        <v>831647315</v>
      </c>
      <c r="R22" s="507">
        <v>43487</v>
      </c>
      <c r="S22" s="577">
        <v>44500</v>
      </c>
      <c r="U22" s="510">
        <f t="shared" si="0"/>
        <v>0</v>
      </c>
    </row>
    <row r="23" spans="1:21">
      <c r="A23" s="530" t="s">
        <v>7</v>
      </c>
      <c r="B23" s="505" t="s">
        <v>595</v>
      </c>
      <c r="C23" s="531" t="s">
        <v>325</v>
      </c>
      <c r="D23" s="506" t="s">
        <v>270</v>
      </c>
      <c r="E23" s="506" t="s">
        <v>316</v>
      </c>
      <c r="F23" s="603" t="s">
        <v>277</v>
      </c>
      <c r="G23" s="603">
        <v>586338464</v>
      </c>
      <c r="H23" s="507">
        <v>43580</v>
      </c>
      <c r="I23" s="577">
        <v>44469</v>
      </c>
      <c r="K23" s="530" t="s">
        <v>580</v>
      </c>
      <c r="L23" s="505" t="s">
        <v>670</v>
      </c>
      <c r="M23" s="531" t="s">
        <v>324</v>
      </c>
      <c r="N23" s="506" t="s">
        <v>658</v>
      </c>
      <c r="O23" s="506" t="s">
        <v>316</v>
      </c>
      <c r="P23" s="603" t="s">
        <v>277</v>
      </c>
      <c r="Q23" s="603">
        <v>586338464</v>
      </c>
      <c r="R23" s="507">
        <v>43580</v>
      </c>
      <c r="S23" s="577">
        <v>44500</v>
      </c>
      <c r="U23" s="510">
        <f t="shared" si="0"/>
        <v>0</v>
      </c>
    </row>
    <row r="24" spans="1:21">
      <c r="A24" s="530" t="s">
        <v>7</v>
      </c>
      <c r="B24" s="505" t="s">
        <v>595</v>
      </c>
      <c r="C24" s="531" t="s">
        <v>325</v>
      </c>
      <c r="D24" s="506" t="s">
        <v>270</v>
      </c>
      <c r="E24" s="506" t="s">
        <v>316</v>
      </c>
      <c r="F24" s="603" t="s">
        <v>295</v>
      </c>
      <c r="G24" s="603">
        <v>687231657</v>
      </c>
      <c r="H24" s="507">
        <v>43580</v>
      </c>
      <c r="I24" s="577">
        <v>44469</v>
      </c>
      <c r="K24" s="530" t="s">
        <v>580</v>
      </c>
      <c r="L24" s="505" t="s">
        <v>670</v>
      </c>
      <c r="M24" s="531" t="s">
        <v>324</v>
      </c>
      <c r="N24" s="506" t="s">
        <v>658</v>
      </c>
      <c r="O24" s="506" t="s">
        <v>316</v>
      </c>
      <c r="P24" s="603" t="s">
        <v>295</v>
      </c>
      <c r="Q24" s="603">
        <v>687231657</v>
      </c>
      <c r="R24" s="507">
        <v>43580</v>
      </c>
      <c r="S24" s="577">
        <v>44500</v>
      </c>
      <c r="U24" s="510">
        <f t="shared" si="0"/>
        <v>0</v>
      </c>
    </row>
    <row r="25" spans="1:21">
      <c r="A25" s="530" t="s">
        <v>7</v>
      </c>
      <c r="B25" s="505" t="s">
        <v>595</v>
      </c>
      <c r="C25" s="531" t="s">
        <v>325</v>
      </c>
      <c r="D25" s="506" t="s">
        <v>270</v>
      </c>
      <c r="E25" s="506" t="s">
        <v>316</v>
      </c>
      <c r="F25" s="603" t="s">
        <v>624</v>
      </c>
      <c r="G25" s="603">
        <v>692703100</v>
      </c>
      <c r="H25" s="507">
        <v>43580</v>
      </c>
      <c r="I25" s="577">
        <v>44469</v>
      </c>
      <c r="K25" s="530" t="s">
        <v>580</v>
      </c>
      <c r="L25" s="505" t="s">
        <v>670</v>
      </c>
      <c r="M25" s="531" t="s">
        <v>324</v>
      </c>
      <c r="N25" s="506" t="s">
        <v>658</v>
      </c>
      <c r="O25" s="506" t="s">
        <v>316</v>
      </c>
      <c r="P25" s="603" t="s">
        <v>624</v>
      </c>
      <c r="Q25" s="603">
        <v>692703100</v>
      </c>
      <c r="R25" s="507">
        <v>43580</v>
      </c>
      <c r="S25" s="577">
        <v>44500</v>
      </c>
      <c r="U25" s="510">
        <f t="shared" si="0"/>
        <v>0</v>
      </c>
    </row>
    <row r="26" spans="1:21">
      <c r="A26" s="530" t="s">
        <v>7</v>
      </c>
      <c r="B26" s="538" t="s">
        <v>563</v>
      </c>
      <c r="C26" s="531" t="s">
        <v>325</v>
      </c>
      <c r="D26" s="506" t="s">
        <v>273</v>
      </c>
      <c r="E26" s="506" t="s">
        <v>319</v>
      </c>
      <c r="F26" s="576" t="s">
        <v>314</v>
      </c>
      <c r="G26" s="603">
        <v>1396617127</v>
      </c>
      <c r="H26" s="507">
        <v>44054</v>
      </c>
      <c r="I26" s="577">
        <v>44469</v>
      </c>
      <c r="K26" s="530" t="s">
        <v>580</v>
      </c>
      <c r="L26" s="538" t="s">
        <v>671</v>
      </c>
      <c r="M26" s="531" t="s">
        <v>324</v>
      </c>
      <c r="N26" s="506" t="s">
        <v>662</v>
      </c>
      <c r="O26" s="506" t="s">
        <v>318</v>
      </c>
      <c r="P26" s="576" t="s">
        <v>314</v>
      </c>
      <c r="Q26" s="603">
        <v>1396617127</v>
      </c>
      <c r="R26" s="507">
        <v>44054</v>
      </c>
      <c r="S26" s="577">
        <v>44500</v>
      </c>
      <c r="U26" s="510">
        <f t="shared" si="0"/>
        <v>0</v>
      </c>
    </row>
    <row r="27" spans="1:21">
      <c r="A27" s="530" t="s">
        <v>7</v>
      </c>
      <c r="B27" s="538" t="s">
        <v>563</v>
      </c>
      <c r="C27" s="531" t="s">
        <v>325</v>
      </c>
      <c r="D27" s="506" t="s">
        <v>273</v>
      </c>
      <c r="E27" s="506" t="s">
        <v>319</v>
      </c>
      <c r="F27" s="576" t="s">
        <v>278</v>
      </c>
      <c r="G27" s="603">
        <v>1395083447</v>
      </c>
      <c r="H27" s="507">
        <v>44054</v>
      </c>
      <c r="I27" s="577">
        <v>44469</v>
      </c>
      <c r="K27" s="530" t="s">
        <v>580</v>
      </c>
      <c r="L27" s="538" t="s">
        <v>671</v>
      </c>
      <c r="M27" s="531" t="s">
        <v>324</v>
      </c>
      <c r="N27" s="506" t="s">
        <v>662</v>
      </c>
      <c r="O27" s="506" t="s">
        <v>318</v>
      </c>
      <c r="P27" s="576" t="s">
        <v>278</v>
      </c>
      <c r="Q27" s="603">
        <v>1395083447</v>
      </c>
      <c r="R27" s="507">
        <v>44054</v>
      </c>
      <c r="S27" s="577">
        <v>44500</v>
      </c>
      <c r="U27" s="510">
        <f t="shared" si="0"/>
        <v>0</v>
      </c>
    </row>
    <row r="28" spans="1:21">
      <c r="A28" s="530" t="s">
        <v>7</v>
      </c>
      <c r="B28" s="538" t="s">
        <v>563</v>
      </c>
      <c r="C28" s="531" t="s">
        <v>325</v>
      </c>
      <c r="D28" s="506" t="s">
        <v>273</v>
      </c>
      <c r="E28" s="506" t="s">
        <v>319</v>
      </c>
      <c r="F28" s="576" t="s">
        <v>220</v>
      </c>
      <c r="G28" s="603">
        <v>1395075832</v>
      </c>
      <c r="H28" s="507">
        <v>44054</v>
      </c>
      <c r="I28" s="577">
        <v>44469</v>
      </c>
      <c r="K28" s="530" t="s">
        <v>580</v>
      </c>
      <c r="L28" s="538" t="s">
        <v>671</v>
      </c>
      <c r="M28" s="531" t="s">
        <v>324</v>
      </c>
      <c r="N28" s="506" t="s">
        <v>662</v>
      </c>
      <c r="O28" s="506" t="s">
        <v>318</v>
      </c>
      <c r="P28" s="576" t="s">
        <v>303</v>
      </c>
      <c r="Q28" s="603">
        <v>1395075832</v>
      </c>
      <c r="R28" s="507">
        <v>44054</v>
      </c>
      <c r="S28" s="577">
        <v>44500</v>
      </c>
      <c r="U28" s="510">
        <f t="shared" si="0"/>
        <v>0</v>
      </c>
    </row>
    <row r="29" spans="1:21">
      <c r="A29" s="530" t="s">
        <v>7</v>
      </c>
      <c r="B29" s="505" t="s">
        <v>596</v>
      </c>
      <c r="C29" s="531" t="s">
        <v>325</v>
      </c>
      <c r="D29" s="506" t="s">
        <v>270</v>
      </c>
      <c r="E29" s="506" t="s">
        <v>320</v>
      </c>
      <c r="F29" s="506" t="s">
        <v>305</v>
      </c>
      <c r="G29" s="650">
        <v>1437520518</v>
      </c>
      <c r="H29" s="507">
        <v>44099</v>
      </c>
      <c r="I29" s="508">
        <v>44469</v>
      </c>
      <c r="K29" s="530" t="s">
        <v>580</v>
      </c>
      <c r="L29" s="505" t="s">
        <v>672</v>
      </c>
      <c r="M29" s="531" t="s">
        <v>324</v>
      </c>
      <c r="N29" s="506" t="s">
        <v>658</v>
      </c>
      <c r="O29" s="506" t="s">
        <v>655</v>
      </c>
      <c r="P29" s="506" t="s">
        <v>305</v>
      </c>
      <c r="Q29" s="650">
        <v>1437520518</v>
      </c>
      <c r="R29" s="507">
        <v>44099</v>
      </c>
      <c r="S29" s="508">
        <v>44500</v>
      </c>
      <c r="U29" s="510">
        <f t="shared" si="0"/>
        <v>0</v>
      </c>
    </row>
    <row r="30" spans="1:21">
      <c r="A30" s="530" t="s">
        <v>7</v>
      </c>
      <c r="B30" s="505" t="s">
        <v>596</v>
      </c>
      <c r="C30" s="531" t="s">
        <v>325</v>
      </c>
      <c r="D30" s="506" t="s">
        <v>270</v>
      </c>
      <c r="E30" s="506" t="s">
        <v>320</v>
      </c>
      <c r="F30" s="506" t="s">
        <v>279</v>
      </c>
      <c r="G30" s="650">
        <v>926848763</v>
      </c>
      <c r="H30" s="507">
        <v>44099</v>
      </c>
      <c r="I30" s="508">
        <v>44469</v>
      </c>
      <c r="K30" s="530" t="s">
        <v>580</v>
      </c>
      <c r="L30" s="505" t="s">
        <v>672</v>
      </c>
      <c r="M30" s="531" t="s">
        <v>324</v>
      </c>
      <c r="N30" s="506" t="s">
        <v>658</v>
      </c>
      <c r="O30" s="506" t="s">
        <v>655</v>
      </c>
      <c r="P30" s="506" t="s">
        <v>279</v>
      </c>
      <c r="Q30" s="650">
        <v>926848763</v>
      </c>
      <c r="R30" s="507">
        <v>44099</v>
      </c>
      <c r="S30" s="508">
        <v>44500</v>
      </c>
      <c r="U30" s="510">
        <f t="shared" si="0"/>
        <v>0</v>
      </c>
    </row>
    <row r="31" spans="1:21" s="516" customFormat="1">
      <c r="A31" s="530" t="s">
        <v>7</v>
      </c>
      <c r="B31" s="505" t="s">
        <v>597</v>
      </c>
      <c r="C31" s="531" t="s">
        <v>325</v>
      </c>
      <c r="D31" s="506" t="s">
        <v>272</v>
      </c>
      <c r="E31" s="506" t="s">
        <v>316</v>
      </c>
      <c r="F31" s="506" t="s">
        <v>280</v>
      </c>
      <c r="G31" s="650">
        <v>641176083</v>
      </c>
      <c r="H31" s="507">
        <v>44148</v>
      </c>
      <c r="I31" s="577">
        <v>44469</v>
      </c>
      <c r="K31" s="530" t="s">
        <v>580</v>
      </c>
      <c r="L31" s="505" t="s">
        <v>673</v>
      </c>
      <c r="M31" s="531" t="s">
        <v>324</v>
      </c>
      <c r="N31" s="506" t="s">
        <v>271</v>
      </c>
      <c r="O31" s="506" t="s">
        <v>316</v>
      </c>
      <c r="P31" s="506" t="s">
        <v>280</v>
      </c>
      <c r="Q31" s="650">
        <v>641176083</v>
      </c>
      <c r="R31" s="507">
        <v>44148</v>
      </c>
      <c r="S31" s="577">
        <v>44500</v>
      </c>
      <c r="U31" s="510">
        <f t="shared" si="0"/>
        <v>0</v>
      </c>
    </row>
    <row r="32" spans="1:21" s="516" customFormat="1">
      <c r="A32" s="530" t="s">
        <v>7</v>
      </c>
      <c r="B32" s="505" t="s">
        <v>597</v>
      </c>
      <c r="C32" s="531" t="s">
        <v>325</v>
      </c>
      <c r="D32" s="506" t="s">
        <v>272</v>
      </c>
      <c r="E32" s="506" t="s">
        <v>316</v>
      </c>
      <c r="F32" s="576" t="s">
        <v>624</v>
      </c>
      <c r="G32" s="603">
        <v>371104127</v>
      </c>
      <c r="H32" s="507">
        <v>44148</v>
      </c>
      <c r="I32" s="577">
        <v>44469</v>
      </c>
      <c r="K32" s="530" t="s">
        <v>580</v>
      </c>
      <c r="L32" s="505" t="s">
        <v>673</v>
      </c>
      <c r="M32" s="531" t="s">
        <v>324</v>
      </c>
      <c r="N32" s="506" t="s">
        <v>271</v>
      </c>
      <c r="O32" s="506" t="s">
        <v>316</v>
      </c>
      <c r="P32" s="576" t="s">
        <v>624</v>
      </c>
      <c r="Q32" s="603">
        <v>371104127</v>
      </c>
      <c r="R32" s="507">
        <v>44148</v>
      </c>
      <c r="S32" s="577">
        <v>44500</v>
      </c>
      <c r="U32" s="510">
        <f t="shared" si="0"/>
        <v>0</v>
      </c>
    </row>
    <row r="33" spans="1:22">
      <c r="A33" s="530" t="s">
        <v>7</v>
      </c>
      <c r="B33" s="505" t="s">
        <v>616</v>
      </c>
      <c r="C33" s="531" t="s">
        <v>325</v>
      </c>
      <c r="D33" s="506" t="s">
        <v>270</v>
      </c>
      <c r="E33" s="506" t="s">
        <v>321</v>
      </c>
      <c r="F33" s="576" t="s">
        <v>306</v>
      </c>
      <c r="G33" s="603">
        <v>478698278</v>
      </c>
      <c r="H33" s="507">
        <v>44397</v>
      </c>
      <c r="I33" s="577">
        <v>44469</v>
      </c>
      <c r="K33" s="530" t="s">
        <v>580</v>
      </c>
      <c r="L33" s="505" t="s">
        <v>674</v>
      </c>
      <c r="M33" s="531" t="s">
        <v>324</v>
      </c>
      <c r="N33" s="506" t="s">
        <v>658</v>
      </c>
      <c r="O33" s="506" t="s">
        <v>321</v>
      </c>
      <c r="P33" s="576" t="s">
        <v>306</v>
      </c>
      <c r="Q33" s="603">
        <v>478698278</v>
      </c>
      <c r="R33" s="507">
        <v>44397</v>
      </c>
      <c r="S33" s="577">
        <v>44500</v>
      </c>
      <c r="U33" s="510">
        <f t="shared" si="0"/>
        <v>0</v>
      </c>
    </row>
    <row r="34" spans="1:22">
      <c r="A34" s="530" t="s">
        <v>7</v>
      </c>
      <c r="B34" s="505" t="s">
        <v>616</v>
      </c>
      <c r="C34" s="531" t="s">
        <v>325</v>
      </c>
      <c r="D34" s="506" t="s">
        <v>270</v>
      </c>
      <c r="E34" s="506" t="s">
        <v>321</v>
      </c>
      <c r="F34" s="473" t="s">
        <v>208</v>
      </c>
      <c r="G34" s="603">
        <v>1645715430</v>
      </c>
      <c r="H34" s="507">
        <v>44397</v>
      </c>
      <c r="I34" s="577">
        <v>44469</v>
      </c>
      <c r="K34" s="530" t="s">
        <v>580</v>
      </c>
      <c r="L34" s="505" t="s">
        <v>674</v>
      </c>
      <c r="M34" s="531" t="s">
        <v>324</v>
      </c>
      <c r="N34" s="506" t="s">
        <v>658</v>
      </c>
      <c r="O34" s="506" t="s">
        <v>321</v>
      </c>
      <c r="P34" s="473" t="s">
        <v>296</v>
      </c>
      <c r="Q34" s="603">
        <v>1645715430</v>
      </c>
      <c r="R34" s="507">
        <v>44397</v>
      </c>
      <c r="S34" s="577">
        <v>44500</v>
      </c>
      <c r="U34" s="510">
        <f t="shared" si="0"/>
        <v>0</v>
      </c>
    </row>
    <row r="35" spans="1:22">
      <c r="A35" s="530" t="s">
        <v>7</v>
      </c>
      <c r="B35" s="505" t="s">
        <v>616</v>
      </c>
      <c r="C35" s="531" t="s">
        <v>325</v>
      </c>
      <c r="D35" s="506" t="s">
        <v>270</v>
      </c>
      <c r="E35" s="506" t="s">
        <v>321</v>
      </c>
      <c r="F35" s="576" t="s">
        <v>574</v>
      </c>
      <c r="G35" s="603">
        <v>925711371</v>
      </c>
      <c r="H35" s="507">
        <v>44397</v>
      </c>
      <c r="I35" s="577">
        <v>44469</v>
      </c>
      <c r="K35" s="530" t="s">
        <v>580</v>
      </c>
      <c r="L35" s="505" t="s">
        <v>674</v>
      </c>
      <c r="M35" s="531" t="s">
        <v>324</v>
      </c>
      <c r="N35" s="506" t="s">
        <v>658</v>
      </c>
      <c r="O35" s="506" t="s">
        <v>321</v>
      </c>
      <c r="P35" s="576" t="s">
        <v>572</v>
      </c>
      <c r="Q35" s="603">
        <v>925711371</v>
      </c>
      <c r="R35" s="507">
        <v>44397</v>
      </c>
      <c r="S35" s="577">
        <v>44500</v>
      </c>
      <c r="U35" s="510">
        <f t="shared" si="0"/>
        <v>0</v>
      </c>
    </row>
    <row r="36" spans="1:22">
      <c r="A36" s="530" t="s">
        <v>7</v>
      </c>
      <c r="B36" s="505" t="s">
        <v>616</v>
      </c>
      <c r="C36" s="531" t="s">
        <v>325</v>
      </c>
      <c r="D36" s="506" t="s">
        <v>270</v>
      </c>
      <c r="E36" s="506" t="s">
        <v>321</v>
      </c>
      <c r="F36" s="576" t="s">
        <v>307</v>
      </c>
      <c r="G36" s="603">
        <v>765326657</v>
      </c>
      <c r="H36" s="507">
        <v>44397</v>
      </c>
      <c r="I36" s="577">
        <v>44469</v>
      </c>
      <c r="K36" s="530" t="s">
        <v>580</v>
      </c>
      <c r="L36" s="505" t="s">
        <v>674</v>
      </c>
      <c r="M36" s="531" t="s">
        <v>324</v>
      </c>
      <c r="N36" s="506" t="s">
        <v>658</v>
      </c>
      <c r="O36" s="506" t="s">
        <v>321</v>
      </c>
      <c r="P36" s="576" t="s">
        <v>307</v>
      </c>
      <c r="Q36" s="603">
        <v>765326657</v>
      </c>
      <c r="R36" s="507">
        <v>44397</v>
      </c>
      <c r="S36" s="577">
        <v>44500</v>
      </c>
      <c r="U36" s="510">
        <f t="shared" si="0"/>
        <v>0</v>
      </c>
    </row>
    <row r="37" spans="1:22">
      <c r="A37" s="530" t="s">
        <v>7</v>
      </c>
      <c r="B37" s="505" t="s">
        <v>619</v>
      </c>
      <c r="C37" s="506" t="s">
        <v>328</v>
      </c>
      <c r="D37" s="506" t="s">
        <v>271</v>
      </c>
      <c r="E37" s="506" t="s">
        <v>319</v>
      </c>
      <c r="F37" s="576" t="s">
        <v>295</v>
      </c>
      <c r="G37" s="603">
        <v>949175052</v>
      </c>
      <c r="H37" s="507">
        <v>44432</v>
      </c>
      <c r="I37" s="577">
        <v>44469</v>
      </c>
      <c r="K37" s="530" t="s">
        <v>580</v>
      </c>
      <c r="L37" s="505" t="s">
        <v>675</v>
      </c>
      <c r="M37" s="506" t="s">
        <v>676</v>
      </c>
      <c r="N37" s="506" t="s">
        <v>271</v>
      </c>
      <c r="O37" s="506" t="s">
        <v>318</v>
      </c>
      <c r="P37" s="576" t="s">
        <v>295</v>
      </c>
      <c r="Q37" s="603">
        <v>949175052</v>
      </c>
      <c r="R37" s="507">
        <v>44432</v>
      </c>
      <c r="S37" s="577">
        <v>44500</v>
      </c>
      <c r="U37" s="510">
        <f t="shared" si="0"/>
        <v>0</v>
      </c>
    </row>
    <row r="38" spans="1:22">
      <c r="A38" s="530" t="s">
        <v>7</v>
      </c>
      <c r="B38" s="505" t="s">
        <v>379</v>
      </c>
      <c r="C38" s="531" t="s">
        <v>325</v>
      </c>
      <c r="D38" s="506" t="s">
        <v>273</v>
      </c>
      <c r="E38" s="506" t="s">
        <v>319</v>
      </c>
      <c r="F38" s="506" t="s">
        <v>295</v>
      </c>
      <c r="G38" s="650">
        <v>400000000</v>
      </c>
      <c r="H38" s="507">
        <v>42908</v>
      </c>
      <c r="I38" s="577">
        <v>44469</v>
      </c>
      <c r="K38" s="530" t="s">
        <v>580</v>
      </c>
      <c r="L38" s="505" t="s">
        <v>677</v>
      </c>
      <c r="M38" s="531" t="s">
        <v>324</v>
      </c>
      <c r="N38" s="506" t="s">
        <v>662</v>
      </c>
      <c r="O38" s="506" t="s">
        <v>318</v>
      </c>
      <c r="P38" s="576" t="s">
        <v>295</v>
      </c>
      <c r="Q38" s="603">
        <v>400000000</v>
      </c>
      <c r="R38" s="507">
        <v>42908</v>
      </c>
      <c r="S38" s="577">
        <v>44500</v>
      </c>
      <c r="U38" s="510">
        <f t="shared" si="0"/>
        <v>0</v>
      </c>
    </row>
    <row r="39" spans="1:22">
      <c r="A39" s="530" t="s">
        <v>7</v>
      </c>
      <c r="B39" s="505" t="s">
        <v>379</v>
      </c>
      <c r="C39" s="531" t="s">
        <v>325</v>
      </c>
      <c r="D39" s="506" t="s">
        <v>273</v>
      </c>
      <c r="E39" s="506" t="s">
        <v>319</v>
      </c>
      <c r="F39" s="576" t="s">
        <v>574</v>
      </c>
      <c r="G39" s="603">
        <v>470000000</v>
      </c>
      <c r="H39" s="507">
        <v>42908</v>
      </c>
      <c r="I39" s="577">
        <v>44469</v>
      </c>
      <c r="K39" s="530" t="s">
        <v>580</v>
      </c>
      <c r="L39" s="505" t="s">
        <v>677</v>
      </c>
      <c r="M39" s="531" t="s">
        <v>324</v>
      </c>
      <c r="N39" s="506" t="s">
        <v>662</v>
      </c>
      <c r="O39" s="506" t="s">
        <v>318</v>
      </c>
      <c r="P39" s="576" t="s">
        <v>572</v>
      </c>
      <c r="Q39" s="603">
        <v>470000000</v>
      </c>
      <c r="R39" s="507">
        <v>42908</v>
      </c>
      <c r="S39" s="577">
        <v>44500</v>
      </c>
      <c r="U39" s="510">
        <f t="shared" si="0"/>
        <v>0</v>
      </c>
    </row>
    <row r="40" spans="1:22">
      <c r="A40" s="530" t="s">
        <v>7</v>
      </c>
      <c r="B40" s="505" t="s">
        <v>379</v>
      </c>
      <c r="C40" s="531" t="s">
        <v>325</v>
      </c>
      <c r="D40" s="506" t="s">
        <v>273</v>
      </c>
      <c r="E40" s="506" t="s">
        <v>319</v>
      </c>
      <c r="F40" s="576" t="s">
        <v>298</v>
      </c>
      <c r="G40" s="603">
        <v>470000000</v>
      </c>
      <c r="H40" s="507">
        <v>42908</v>
      </c>
      <c r="I40" s="577">
        <v>44469</v>
      </c>
      <c r="K40" s="530" t="s">
        <v>580</v>
      </c>
      <c r="L40" s="505" t="s">
        <v>677</v>
      </c>
      <c r="M40" s="531" t="s">
        <v>324</v>
      </c>
      <c r="N40" s="506" t="s">
        <v>662</v>
      </c>
      <c r="O40" s="506" t="s">
        <v>318</v>
      </c>
      <c r="P40" s="576" t="s">
        <v>298</v>
      </c>
      <c r="Q40" s="603">
        <v>470000000</v>
      </c>
      <c r="R40" s="507">
        <v>42908</v>
      </c>
      <c r="S40" s="577">
        <v>44500</v>
      </c>
      <c r="U40" s="510">
        <f t="shared" si="0"/>
        <v>0</v>
      </c>
    </row>
    <row r="41" spans="1:22">
      <c r="A41" s="530" t="s">
        <v>7</v>
      </c>
      <c r="B41" s="505" t="s">
        <v>379</v>
      </c>
      <c r="C41" s="531" t="s">
        <v>325</v>
      </c>
      <c r="D41" s="506" t="s">
        <v>273</v>
      </c>
      <c r="E41" s="506" t="s">
        <v>319</v>
      </c>
      <c r="F41" s="576" t="s">
        <v>314</v>
      </c>
      <c r="G41" s="603">
        <v>470000000</v>
      </c>
      <c r="H41" s="507">
        <v>42908</v>
      </c>
      <c r="I41" s="577">
        <v>44469</v>
      </c>
      <c r="K41" s="530" t="s">
        <v>580</v>
      </c>
      <c r="L41" s="505" t="s">
        <v>677</v>
      </c>
      <c r="M41" s="531" t="s">
        <v>324</v>
      </c>
      <c r="N41" s="506" t="s">
        <v>662</v>
      </c>
      <c r="O41" s="506" t="s">
        <v>318</v>
      </c>
      <c r="P41" s="576" t="s">
        <v>314</v>
      </c>
      <c r="Q41" s="603">
        <v>470000000</v>
      </c>
      <c r="R41" s="507">
        <v>42908</v>
      </c>
      <c r="S41" s="577">
        <v>44500</v>
      </c>
      <c r="U41" s="510">
        <f t="shared" si="0"/>
        <v>0</v>
      </c>
      <c r="V41" s="533"/>
    </row>
    <row r="42" spans="1:22" s="551" customFormat="1">
      <c r="A42" s="267" t="s">
        <v>7</v>
      </c>
      <c r="B42" s="268" t="s">
        <v>380</v>
      </c>
      <c r="C42" s="271" t="s">
        <v>325</v>
      </c>
      <c r="D42" s="269" t="s">
        <v>23</v>
      </c>
      <c r="E42" s="269" t="s">
        <v>316</v>
      </c>
      <c r="F42" s="612" t="s">
        <v>211</v>
      </c>
      <c r="G42" s="610">
        <v>400000000</v>
      </c>
      <c r="H42" s="270">
        <v>42941</v>
      </c>
      <c r="I42" s="613">
        <v>44469</v>
      </c>
      <c r="K42" s="267" t="s">
        <v>580</v>
      </c>
      <c r="L42" s="268" t="s">
        <v>364</v>
      </c>
      <c r="M42" s="271" t="s">
        <v>324</v>
      </c>
      <c r="N42" s="269" t="s">
        <v>322</v>
      </c>
      <c r="O42" s="269" t="s">
        <v>316</v>
      </c>
      <c r="P42" s="269" t="s">
        <v>308</v>
      </c>
      <c r="Q42" s="847">
        <v>400000000</v>
      </c>
      <c r="R42" s="270">
        <v>42941</v>
      </c>
      <c r="S42" s="613">
        <v>44500</v>
      </c>
      <c r="U42" s="552">
        <f t="shared" si="0"/>
        <v>0</v>
      </c>
      <c r="V42" s="553"/>
    </row>
    <row r="43" spans="1:22">
      <c r="A43" s="530" t="s">
        <v>7</v>
      </c>
      <c r="B43" s="505" t="s">
        <v>380</v>
      </c>
      <c r="C43" s="531" t="s">
        <v>325</v>
      </c>
      <c r="D43" s="506" t="s">
        <v>23</v>
      </c>
      <c r="E43" s="506" t="s">
        <v>316</v>
      </c>
      <c r="F43" s="506" t="s">
        <v>309</v>
      </c>
      <c r="G43" s="650">
        <v>900000000</v>
      </c>
      <c r="H43" s="507">
        <v>42941</v>
      </c>
      <c r="I43" s="577">
        <v>44469</v>
      </c>
      <c r="K43" s="530" t="s">
        <v>580</v>
      </c>
      <c r="L43" s="505" t="s">
        <v>364</v>
      </c>
      <c r="M43" s="506" t="s">
        <v>324</v>
      </c>
      <c r="N43" s="506" t="s">
        <v>322</v>
      </c>
      <c r="O43" s="506" t="s">
        <v>316</v>
      </c>
      <c r="P43" s="576" t="s">
        <v>309</v>
      </c>
      <c r="Q43" s="603">
        <v>900000000</v>
      </c>
      <c r="R43" s="507">
        <v>42941</v>
      </c>
      <c r="S43" s="577">
        <v>44500</v>
      </c>
      <c r="U43" s="510">
        <f t="shared" si="0"/>
        <v>0</v>
      </c>
    </row>
    <row r="44" spans="1:22">
      <c r="A44" s="530" t="s">
        <v>7</v>
      </c>
      <c r="B44" s="505" t="s">
        <v>380</v>
      </c>
      <c r="C44" s="506" t="s">
        <v>324</v>
      </c>
      <c r="D44" s="506" t="s">
        <v>23</v>
      </c>
      <c r="E44" s="506" t="s">
        <v>316</v>
      </c>
      <c r="F44" s="576" t="s">
        <v>287</v>
      </c>
      <c r="G44" s="603">
        <v>400000000</v>
      </c>
      <c r="H44" s="507">
        <v>42941</v>
      </c>
      <c r="I44" s="577">
        <v>44469</v>
      </c>
      <c r="K44" s="534" t="s">
        <v>580</v>
      </c>
      <c r="L44" s="535" t="s">
        <v>364</v>
      </c>
      <c r="M44" s="536" t="s">
        <v>324</v>
      </c>
      <c r="N44" s="536" t="s">
        <v>322</v>
      </c>
      <c r="O44" s="536" t="s">
        <v>316</v>
      </c>
      <c r="P44" s="536" t="s">
        <v>287</v>
      </c>
      <c r="Q44" s="650">
        <v>400000000</v>
      </c>
      <c r="R44" s="537">
        <v>42941</v>
      </c>
      <c r="S44" s="694">
        <v>44500</v>
      </c>
      <c r="U44" s="510">
        <f t="shared" si="0"/>
        <v>0</v>
      </c>
    </row>
    <row r="45" spans="1:22">
      <c r="A45" s="534" t="s">
        <v>7</v>
      </c>
      <c r="B45" s="535" t="s">
        <v>364</v>
      </c>
      <c r="C45" s="536" t="s">
        <v>324</v>
      </c>
      <c r="D45" s="536" t="s">
        <v>322</v>
      </c>
      <c r="E45" s="536" t="s">
        <v>316</v>
      </c>
      <c r="F45" s="536" t="s">
        <v>281</v>
      </c>
      <c r="G45" s="650">
        <v>800000000</v>
      </c>
      <c r="H45" s="537">
        <v>42941</v>
      </c>
      <c r="I45" s="694">
        <v>44469</v>
      </c>
      <c r="K45" s="530" t="s">
        <v>580</v>
      </c>
      <c r="L45" s="505" t="s">
        <v>364</v>
      </c>
      <c r="M45" s="536" t="s">
        <v>324</v>
      </c>
      <c r="N45" s="506" t="s">
        <v>322</v>
      </c>
      <c r="O45" s="506" t="s">
        <v>316</v>
      </c>
      <c r="P45" s="576" t="s">
        <v>281</v>
      </c>
      <c r="Q45" s="603">
        <v>800000000</v>
      </c>
      <c r="R45" s="507">
        <v>42941</v>
      </c>
      <c r="S45" s="581">
        <v>44500</v>
      </c>
      <c r="U45" s="510">
        <f t="shared" si="0"/>
        <v>0</v>
      </c>
    </row>
    <row r="46" spans="1:22" s="551" customFormat="1">
      <c r="A46" s="267" t="s">
        <v>7</v>
      </c>
      <c r="B46" s="268" t="s">
        <v>462</v>
      </c>
      <c r="C46" s="397" t="s">
        <v>324</v>
      </c>
      <c r="D46" s="269" t="s">
        <v>322</v>
      </c>
      <c r="E46" s="269" t="s">
        <v>318</v>
      </c>
      <c r="F46" s="612" t="s">
        <v>50</v>
      </c>
      <c r="G46" s="610">
        <v>300000000</v>
      </c>
      <c r="H46" s="270">
        <v>43488</v>
      </c>
      <c r="I46" s="616">
        <v>44469</v>
      </c>
      <c r="K46" s="267" t="s">
        <v>580</v>
      </c>
      <c r="L46" s="268" t="s">
        <v>461</v>
      </c>
      <c r="M46" s="397" t="s">
        <v>324</v>
      </c>
      <c r="N46" s="269" t="s">
        <v>322</v>
      </c>
      <c r="O46" s="269" t="s">
        <v>318</v>
      </c>
      <c r="P46" s="612" t="s">
        <v>311</v>
      </c>
      <c r="Q46" s="610">
        <v>300000000</v>
      </c>
      <c r="R46" s="270">
        <v>43488</v>
      </c>
      <c r="S46" s="616">
        <v>44500</v>
      </c>
      <c r="U46" s="552">
        <f t="shared" si="0"/>
        <v>0</v>
      </c>
      <c r="V46" s="553"/>
    </row>
    <row r="47" spans="1:22">
      <c r="A47" s="530" t="s">
        <v>7</v>
      </c>
      <c r="B47" s="505" t="s">
        <v>462</v>
      </c>
      <c r="C47" s="536" t="s">
        <v>324</v>
      </c>
      <c r="D47" s="506" t="s">
        <v>322</v>
      </c>
      <c r="E47" s="506" t="s">
        <v>318</v>
      </c>
      <c r="F47" s="576" t="s">
        <v>170</v>
      </c>
      <c r="G47" s="603">
        <v>480000000</v>
      </c>
      <c r="H47" s="507">
        <v>43488</v>
      </c>
      <c r="I47" s="581">
        <v>44469</v>
      </c>
      <c r="K47" s="530" t="s">
        <v>580</v>
      </c>
      <c r="L47" s="505" t="s">
        <v>461</v>
      </c>
      <c r="M47" s="536" t="s">
        <v>324</v>
      </c>
      <c r="N47" s="506" t="s">
        <v>322</v>
      </c>
      <c r="O47" s="506" t="s">
        <v>318</v>
      </c>
      <c r="P47" s="576" t="s">
        <v>297</v>
      </c>
      <c r="Q47" s="603">
        <v>480000000</v>
      </c>
      <c r="R47" s="507">
        <v>43488</v>
      </c>
      <c r="S47" s="581">
        <v>44500</v>
      </c>
      <c r="U47" s="510">
        <f t="shared" si="0"/>
        <v>0</v>
      </c>
    </row>
    <row r="48" spans="1:22">
      <c r="A48" s="530" t="s">
        <v>7</v>
      </c>
      <c r="B48" s="505" t="s">
        <v>462</v>
      </c>
      <c r="C48" s="536" t="s">
        <v>324</v>
      </c>
      <c r="D48" s="506" t="s">
        <v>322</v>
      </c>
      <c r="E48" s="506" t="s">
        <v>318</v>
      </c>
      <c r="F48" s="576" t="s">
        <v>237</v>
      </c>
      <c r="G48" s="603">
        <v>600000000</v>
      </c>
      <c r="H48" s="507">
        <v>43488</v>
      </c>
      <c r="I48" s="581">
        <v>44469</v>
      </c>
      <c r="K48" s="534" t="s">
        <v>580</v>
      </c>
      <c r="L48" s="505" t="s">
        <v>461</v>
      </c>
      <c r="M48" s="536" t="s">
        <v>324</v>
      </c>
      <c r="N48" s="506" t="s">
        <v>322</v>
      </c>
      <c r="O48" s="506" t="s">
        <v>318</v>
      </c>
      <c r="P48" s="576" t="s">
        <v>301</v>
      </c>
      <c r="Q48" s="603">
        <v>600000000</v>
      </c>
      <c r="R48" s="507">
        <v>43488</v>
      </c>
      <c r="S48" s="581">
        <v>44500</v>
      </c>
      <c r="U48" s="510">
        <f t="shared" si="0"/>
        <v>0</v>
      </c>
    </row>
    <row r="49" spans="1:22">
      <c r="A49" s="534" t="s">
        <v>7</v>
      </c>
      <c r="B49" s="505" t="s">
        <v>462</v>
      </c>
      <c r="C49" s="536" t="s">
        <v>324</v>
      </c>
      <c r="D49" s="506" t="s">
        <v>322</v>
      </c>
      <c r="E49" s="506" t="s">
        <v>318</v>
      </c>
      <c r="F49" s="576" t="s">
        <v>465</v>
      </c>
      <c r="G49" s="603">
        <v>480000000</v>
      </c>
      <c r="H49" s="507">
        <v>43488</v>
      </c>
      <c r="I49" s="581">
        <v>44469</v>
      </c>
      <c r="K49" s="534" t="s">
        <v>580</v>
      </c>
      <c r="L49" s="505" t="s">
        <v>461</v>
      </c>
      <c r="M49" s="536" t="s">
        <v>324</v>
      </c>
      <c r="N49" s="506" t="s">
        <v>322</v>
      </c>
      <c r="O49" s="506" t="s">
        <v>318</v>
      </c>
      <c r="P49" s="576" t="s">
        <v>463</v>
      </c>
      <c r="Q49" s="603">
        <v>480000000</v>
      </c>
      <c r="R49" s="507">
        <v>43488</v>
      </c>
      <c r="S49" s="581">
        <v>44500</v>
      </c>
      <c r="U49" s="510">
        <f t="shared" si="0"/>
        <v>0</v>
      </c>
    </row>
    <row r="50" spans="1:22">
      <c r="A50" s="534" t="s">
        <v>7</v>
      </c>
      <c r="B50" s="505" t="s">
        <v>462</v>
      </c>
      <c r="C50" s="536" t="s">
        <v>324</v>
      </c>
      <c r="D50" s="506" t="s">
        <v>322</v>
      </c>
      <c r="E50" s="506" t="s">
        <v>318</v>
      </c>
      <c r="F50" s="576" t="s">
        <v>203</v>
      </c>
      <c r="G50" s="603">
        <v>500000000</v>
      </c>
      <c r="H50" s="507">
        <v>43488</v>
      </c>
      <c r="I50" s="581">
        <v>44469</v>
      </c>
      <c r="K50" s="534" t="s">
        <v>580</v>
      </c>
      <c r="L50" s="505" t="s">
        <v>461</v>
      </c>
      <c r="M50" s="536" t="s">
        <v>324</v>
      </c>
      <c r="N50" s="506" t="s">
        <v>322</v>
      </c>
      <c r="O50" s="506" t="s">
        <v>318</v>
      </c>
      <c r="P50" s="579" t="s">
        <v>298</v>
      </c>
      <c r="Q50" s="603">
        <v>500000000</v>
      </c>
      <c r="R50" s="537">
        <v>43488</v>
      </c>
      <c r="S50" s="581">
        <v>44500</v>
      </c>
      <c r="U50" s="510">
        <f t="shared" si="0"/>
        <v>0</v>
      </c>
    </row>
    <row r="51" spans="1:22">
      <c r="A51" s="534" t="s">
        <v>7</v>
      </c>
      <c r="B51" s="505" t="s">
        <v>510</v>
      </c>
      <c r="C51" s="536" t="s">
        <v>324</v>
      </c>
      <c r="D51" s="506" t="s">
        <v>271</v>
      </c>
      <c r="E51" s="506" t="s">
        <v>318</v>
      </c>
      <c r="F51" s="579" t="s">
        <v>313</v>
      </c>
      <c r="G51" s="603">
        <v>400000000</v>
      </c>
      <c r="H51" s="537">
        <v>43817</v>
      </c>
      <c r="I51" s="581">
        <v>44469</v>
      </c>
      <c r="K51" s="534" t="s">
        <v>580</v>
      </c>
      <c r="L51" s="505" t="s">
        <v>678</v>
      </c>
      <c r="M51" s="536" t="s">
        <v>324</v>
      </c>
      <c r="N51" s="506" t="s">
        <v>271</v>
      </c>
      <c r="O51" s="506" t="s">
        <v>318</v>
      </c>
      <c r="P51" s="576" t="s">
        <v>313</v>
      </c>
      <c r="Q51" s="603">
        <v>400000000</v>
      </c>
      <c r="R51" s="537">
        <v>43817</v>
      </c>
      <c r="S51" s="581">
        <v>44500</v>
      </c>
      <c r="U51" s="510">
        <f t="shared" si="0"/>
        <v>0</v>
      </c>
    </row>
    <row r="52" spans="1:22">
      <c r="A52" s="534" t="s">
        <v>7</v>
      </c>
      <c r="B52" s="505" t="s">
        <v>510</v>
      </c>
      <c r="C52" s="536" t="s">
        <v>324</v>
      </c>
      <c r="D52" s="506" t="s">
        <v>271</v>
      </c>
      <c r="E52" s="506" t="s">
        <v>318</v>
      </c>
      <c r="F52" s="576" t="s">
        <v>574</v>
      </c>
      <c r="G52" s="603">
        <v>400000000</v>
      </c>
      <c r="H52" s="537">
        <v>43817</v>
      </c>
      <c r="I52" s="581">
        <v>44469</v>
      </c>
      <c r="K52" s="534" t="s">
        <v>580</v>
      </c>
      <c r="L52" s="505" t="s">
        <v>678</v>
      </c>
      <c r="M52" s="536" t="s">
        <v>324</v>
      </c>
      <c r="N52" s="506" t="s">
        <v>271</v>
      </c>
      <c r="O52" s="506" t="s">
        <v>318</v>
      </c>
      <c r="P52" s="576" t="s">
        <v>572</v>
      </c>
      <c r="Q52" s="603">
        <v>400000000</v>
      </c>
      <c r="R52" s="537">
        <v>43817</v>
      </c>
      <c r="S52" s="581">
        <v>44500</v>
      </c>
      <c r="U52" s="510">
        <f t="shared" si="0"/>
        <v>0</v>
      </c>
    </row>
    <row r="53" spans="1:22">
      <c r="A53" s="399" t="s">
        <v>7</v>
      </c>
      <c r="B53" s="268" t="s">
        <v>510</v>
      </c>
      <c r="C53" s="397" t="s">
        <v>324</v>
      </c>
      <c r="D53" s="269" t="s">
        <v>271</v>
      </c>
      <c r="E53" s="269" t="s">
        <v>318</v>
      </c>
      <c r="F53" s="612" t="s">
        <v>50</v>
      </c>
      <c r="G53" s="610">
        <v>400000000</v>
      </c>
      <c r="H53" s="615">
        <v>43817</v>
      </c>
      <c r="I53" s="616">
        <v>44469</v>
      </c>
      <c r="K53" s="399" t="s">
        <v>580</v>
      </c>
      <c r="L53" s="268" t="s">
        <v>678</v>
      </c>
      <c r="M53" s="397" t="s">
        <v>324</v>
      </c>
      <c r="N53" s="269" t="s">
        <v>271</v>
      </c>
      <c r="O53" s="269" t="s">
        <v>318</v>
      </c>
      <c r="P53" s="614" t="s">
        <v>311</v>
      </c>
      <c r="Q53" s="610">
        <v>400000000</v>
      </c>
      <c r="R53" s="615">
        <v>43817</v>
      </c>
      <c r="S53" s="616">
        <v>44500</v>
      </c>
      <c r="U53" s="510">
        <f t="shared" si="0"/>
        <v>0</v>
      </c>
    </row>
    <row r="54" spans="1:22" s="551" customFormat="1">
      <c r="A54" s="399" t="s">
        <v>7</v>
      </c>
      <c r="B54" s="268" t="s">
        <v>510</v>
      </c>
      <c r="C54" s="397" t="s">
        <v>324</v>
      </c>
      <c r="D54" s="269" t="s">
        <v>271</v>
      </c>
      <c r="E54" s="269" t="s">
        <v>318</v>
      </c>
      <c r="F54" s="614" t="s">
        <v>511</v>
      </c>
      <c r="G54" s="610">
        <v>300000000</v>
      </c>
      <c r="H54" s="615">
        <v>43817</v>
      </c>
      <c r="I54" s="616">
        <v>44469</v>
      </c>
      <c r="K54" s="267" t="s">
        <v>580</v>
      </c>
      <c r="L54" s="268" t="s">
        <v>678</v>
      </c>
      <c r="M54" s="269" t="s">
        <v>324</v>
      </c>
      <c r="N54" s="269" t="s">
        <v>271</v>
      </c>
      <c r="O54" s="269" t="s">
        <v>318</v>
      </c>
      <c r="P54" s="612" t="s">
        <v>679</v>
      </c>
      <c r="Q54" s="610">
        <v>300000000</v>
      </c>
      <c r="R54" s="270">
        <v>43817</v>
      </c>
      <c r="S54" s="848">
        <v>44500</v>
      </c>
      <c r="U54" s="552">
        <f t="shared" si="0"/>
        <v>0</v>
      </c>
      <c r="V54" s="553"/>
    </row>
    <row r="55" spans="1:22">
      <c r="A55" s="530" t="s">
        <v>7</v>
      </c>
      <c r="B55" s="505" t="s">
        <v>510</v>
      </c>
      <c r="C55" s="506" t="s">
        <v>324</v>
      </c>
      <c r="D55" s="506" t="s">
        <v>271</v>
      </c>
      <c r="E55" s="506" t="s">
        <v>318</v>
      </c>
      <c r="F55" s="576" t="s">
        <v>203</v>
      </c>
      <c r="G55" s="603">
        <v>300000000</v>
      </c>
      <c r="H55" s="507">
        <v>43817</v>
      </c>
      <c r="I55" s="680">
        <v>44469</v>
      </c>
      <c r="K55" s="530" t="s">
        <v>580</v>
      </c>
      <c r="L55" s="718" t="s">
        <v>678</v>
      </c>
      <c r="M55" s="682" t="s">
        <v>324</v>
      </c>
      <c r="N55" s="682" t="s">
        <v>271</v>
      </c>
      <c r="O55" s="682" t="s">
        <v>318</v>
      </c>
      <c r="P55" s="682" t="s">
        <v>298</v>
      </c>
      <c r="Q55" s="683">
        <v>300000000</v>
      </c>
      <c r="R55" s="537">
        <v>43817</v>
      </c>
      <c r="S55" s="680">
        <v>44500</v>
      </c>
      <c r="U55" s="510">
        <f t="shared" si="0"/>
        <v>0</v>
      </c>
    </row>
    <row r="56" spans="1:22">
      <c r="A56" s="530" t="s">
        <v>7</v>
      </c>
      <c r="B56" s="718" t="s">
        <v>571</v>
      </c>
      <c r="C56" s="682" t="s">
        <v>324</v>
      </c>
      <c r="D56" s="682" t="s">
        <v>271</v>
      </c>
      <c r="E56" s="682" t="s">
        <v>316</v>
      </c>
      <c r="F56" s="682" t="s">
        <v>572</v>
      </c>
      <c r="G56" s="683">
        <v>400000000</v>
      </c>
      <c r="H56" s="537">
        <v>44209</v>
      </c>
      <c r="I56" s="680">
        <v>44469</v>
      </c>
      <c r="K56" s="530" t="s">
        <v>580</v>
      </c>
      <c r="L56" s="505" t="s">
        <v>680</v>
      </c>
      <c r="M56" s="536" t="s">
        <v>324</v>
      </c>
      <c r="N56" s="506" t="s">
        <v>271</v>
      </c>
      <c r="O56" s="506" t="s">
        <v>316</v>
      </c>
      <c r="P56" s="536" t="s">
        <v>572</v>
      </c>
      <c r="Q56" s="650">
        <v>400000000</v>
      </c>
      <c r="R56" s="507">
        <v>44209</v>
      </c>
      <c r="S56" s="680">
        <v>44500</v>
      </c>
      <c r="U56" s="510">
        <f t="shared" si="0"/>
        <v>0</v>
      </c>
    </row>
    <row r="57" spans="1:22">
      <c r="A57" s="530" t="s">
        <v>7</v>
      </c>
      <c r="B57" s="505" t="s">
        <v>571</v>
      </c>
      <c r="C57" s="536" t="s">
        <v>324</v>
      </c>
      <c r="D57" s="506" t="s">
        <v>271</v>
      </c>
      <c r="E57" s="506" t="s">
        <v>316</v>
      </c>
      <c r="F57" s="536" t="s">
        <v>576</v>
      </c>
      <c r="G57" s="650">
        <v>400000000</v>
      </c>
      <c r="H57" s="507">
        <v>44209</v>
      </c>
      <c r="I57" s="680">
        <v>44469</v>
      </c>
      <c r="K57" s="530" t="s">
        <v>580</v>
      </c>
      <c r="L57" s="505" t="s">
        <v>680</v>
      </c>
      <c r="M57" s="536" t="s">
        <v>324</v>
      </c>
      <c r="N57" s="506" t="s">
        <v>271</v>
      </c>
      <c r="O57" s="506" t="s">
        <v>316</v>
      </c>
      <c r="P57" s="536" t="s">
        <v>681</v>
      </c>
      <c r="Q57" s="650">
        <v>400000000</v>
      </c>
      <c r="R57" s="507">
        <v>44209</v>
      </c>
      <c r="S57" s="680">
        <v>44500</v>
      </c>
      <c r="U57" s="510">
        <f t="shared" si="0"/>
        <v>0</v>
      </c>
    </row>
    <row r="58" spans="1:22">
      <c r="A58" s="530" t="s">
        <v>7</v>
      </c>
      <c r="B58" s="505" t="s">
        <v>571</v>
      </c>
      <c r="C58" s="536" t="s">
        <v>324</v>
      </c>
      <c r="D58" s="506" t="s">
        <v>271</v>
      </c>
      <c r="E58" s="506" t="s">
        <v>316</v>
      </c>
      <c r="F58" s="536" t="s">
        <v>208</v>
      </c>
      <c r="G58" s="650">
        <v>400000000</v>
      </c>
      <c r="H58" s="507">
        <v>44209</v>
      </c>
      <c r="I58" s="680">
        <v>44469</v>
      </c>
      <c r="K58" s="530" t="s">
        <v>580</v>
      </c>
      <c r="L58" s="505" t="s">
        <v>680</v>
      </c>
      <c r="M58" s="536" t="s">
        <v>324</v>
      </c>
      <c r="N58" s="506" t="s">
        <v>271</v>
      </c>
      <c r="O58" s="506" t="s">
        <v>316</v>
      </c>
      <c r="P58" s="536" t="s">
        <v>296</v>
      </c>
      <c r="Q58" s="650">
        <v>400000000</v>
      </c>
      <c r="R58" s="507">
        <v>44209</v>
      </c>
      <c r="S58" s="680">
        <v>44500</v>
      </c>
      <c r="U58" s="510">
        <f t="shared" si="0"/>
        <v>0</v>
      </c>
    </row>
    <row r="59" spans="1:22">
      <c r="A59" s="530" t="s">
        <v>7</v>
      </c>
      <c r="B59" s="505" t="s">
        <v>571</v>
      </c>
      <c r="C59" s="536" t="s">
        <v>324</v>
      </c>
      <c r="D59" s="506" t="s">
        <v>271</v>
      </c>
      <c r="E59" s="506" t="s">
        <v>316</v>
      </c>
      <c r="F59" s="536" t="s">
        <v>294</v>
      </c>
      <c r="G59" s="650">
        <v>400000000</v>
      </c>
      <c r="H59" s="507">
        <v>44209</v>
      </c>
      <c r="I59" s="680">
        <v>44469</v>
      </c>
      <c r="K59" s="530" t="s">
        <v>580</v>
      </c>
      <c r="L59" s="505" t="s">
        <v>680</v>
      </c>
      <c r="M59" s="536" t="s">
        <v>324</v>
      </c>
      <c r="N59" s="506" t="s">
        <v>271</v>
      </c>
      <c r="O59" s="506" t="s">
        <v>316</v>
      </c>
      <c r="P59" s="536" t="s">
        <v>294</v>
      </c>
      <c r="Q59" s="650">
        <v>400000000</v>
      </c>
      <c r="R59" s="507">
        <v>44209</v>
      </c>
      <c r="S59" s="680">
        <v>44500</v>
      </c>
      <c r="U59" s="510">
        <f t="shared" si="0"/>
        <v>0</v>
      </c>
    </row>
    <row r="60" spans="1:22">
      <c r="A60" s="530" t="s">
        <v>7</v>
      </c>
      <c r="B60" s="505" t="s">
        <v>571</v>
      </c>
      <c r="C60" s="536" t="s">
        <v>324</v>
      </c>
      <c r="D60" s="506" t="s">
        <v>271</v>
      </c>
      <c r="E60" s="506" t="s">
        <v>316</v>
      </c>
      <c r="F60" s="536" t="s">
        <v>578</v>
      </c>
      <c r="G60" s="650">
        <v>400000000</v>
      </c>
      <c r="H60" s="507">
        <v>44209</v>
      </c>
      <c r="I60" s="680">
        <v>44469</v>
      </c>
      <c r="K60" s="530" t="s">
        <v>580</v>
      </c>
      <c r="L60" s="505" t="s">
        <v>680</v>
      </c>
      <c r="M60" s="536" t="s">
        <v>324</v>
      </c>
      <c r="N60" s="506" t="s">
        <v>271</v>
      </c>
      <c r="O60" s="506" t="s">
        <v>316</v>
      </c>
      <c r="P60" s="536" t="s">
        <v>577</v>
      </c>
      <c r="Q60" s="650">
        <v>400000000</v>
      </c>
      <c r="R60" s="507">
        <v>44209</v>
      </c>
      <c r="S60" s="680">
        <v>44500</v>
      </c>
      <c r="U60" s="510">
        <f t="shared" si="0"/>
        <v>0</v>
      </c>
    </row>
    <row r="61" spans="1:22" s="551" customFormat="1">
      <c r="A61" s="267"/>
      <c r="B61" s="268"/>
      <c r="C61" s="397"/>
      <c r="D61" s="269"/>
      <c r="E61" s="269"/>
      <c r="F61" s="397"/>
      <c r="G61" s="847"/>
      <c r="H61" s="270"/>
      <c r="I61" s="848"/>
      <c r="K61" s="267" t="s">
        <v>580</v>
      </c>
      <c r="L61" s="268" t="s">
        <v>654</v>
      </c>
      <c r="M61" s="397" t="s">
        <v>324</v>
      </c>
      <c r="N61" s="269" t="s">
        <v>658</v>
      </c>
      <c r="O61" s="269" t="s">
        <v>655</v>
      </c>
      <c r="P61" s="397" t="s">
        <v>289</v>
      </c>
      <c r="Q61" s="847">
        <v>150000000</v>
      </c>
      <c r="R61" s="270">
        <v>44447</v>
      </c>
      <c r="S61" s="848">
        <v>44500</v>
      </c>
      <c r="U61" s="552">
        <f t="shared" si="0"/>
        <v>150000000</v>
      </c>
      <c r="V61" s="553"/>
    </row>
    <row r="62" spans="1:22">
      <c r="A62" s="530"/>
      <c r="B62" s="505"/>
      <c r="C62" s="536"/>
      <c r="D62" s="506"/>
      <c r="E62" s="506"/>
      <c r="F62" s="536"/>
      <c r="G62" s="650"/>
      <c r="H62" s="507"/>
      <c r="I62" s="680"/>
      <c r="K62" s="530" t="s">
        <v>580</v>
      </c>
      <c r="L62" s="505" t="s">
        <v>654</v>
      </c>
      <c r="M62" s="536" t="s">
        <v>324</v>
      </c>
      <c r="N62" s="506" t="s">
        <v>658</v>
      </c>
      <c r="O62" s="506" t="s">
        <v>655</v>
      </c>
      <c r="P62" s="536" t="s">
        <v>639</v>
      </c>
      <c r="Q62" s="650">
        <v>150000000</v>
      </c>
      <c r="R62" s="507">
        <v>44447</v>
      </c>
      <c r="S62" s="680">
        <v>44500</v>
      </c>
      <c r="U62" s="510">
        <f t="shared" si="0"/>
        <v>150000000</v>
      </c>
    </row>
    <row r="63" spans="1:22">
      <c r="A63" s="530"/>
      <c r="B63" s="505"/>
      <c r="C63" s="536"/>
      <c r="D63" s="506"/>
      <c r="E63" s="506"/>
      <c r="F63" s="536"/>
      <c r="G63" s="650"/>
      <c r="H63" s="507"/>
      <c r="I63" s="680"/>
      <c r="K63" s="530" t="s">
        <v>580</v>
      </c>
      <c r="L63" s="505" t="s">
        <v>654</v>
      </c>
      <c r="M63" s="536" t="s">
        <v>324</v>
      </c>
      <c r="N63" s="506" t="s">
        <v>658</v>
      </c>
      <c r="O63" s="506" t="s">
        <v>655</v>
      </c>
      <c r="P63" s="536" t="s">
        <v>305</v>
      </c>
      <c r="Q63" s="650">
        <v>150000000</v>
      </c>
      <c r="R63" s="507">
        <v>44447</v>
      </c>
      <c r="S63" s="680">
        <v>44500</v>
      </c>
      <c r="U63" s="510">
        <f t="shared" si="0"/>
        <v>150000000</v>
      </c>
    </row>
    <row r="64" spans="1:22">
      <c r="A64" s="530"/>
      <c r="B64" s="505"/>
      <c r="C64" s="536"/>
      <c r="D64" s="506"/>
      <c r="E64" s="506"/>
      <c r="F64" s="536"/>
      <c r="G64" s="650"/>
      <c r="H64" s="507"/>
      <c r="I64" s="680"/>
      <c r="K64" s="530" t="s">
        <v>580</v>
      </c>
      <c r="L64" s="505" t="s">
        <v>654</v>
      </c>
      <c r="M64" s="536" t="s">
        <v>324</v>
      </c>
      <c r="N64" s="506" t="s">
        <v>658</v>
      </c>
      <c r="O64" s="506" t="s">
        <v>655</v>
      </c>
      <c r="P64" s="536" t="s">
        <v>279</v>
      </c>
      <c r="Q64" s="650">
        <v>150000000</v>
      </c>
      <c r="R64" s="507">
        <v>44447</v>
      </c>
      <c r="S64" s="680">
        <v>44500</v>
      </c>
      <c r="U64" s="510">
        <f t="shared" si="0"/>
        <v>150000000</v>
      </c>
    </row>
    <row r="65" spans="1:22">
      <c r="A65" s="530"/>
      <c r="B65" s="505"/>
      <c r="C65" s="536"/>
      <c r="D65" s="506"/>
      <c r="E65" s="506"/>
      <c r="F65" s="536"/>
      <c r="G65" s="650"/>
      <c r="H65" s="507"/>
      <c r="I65" s="680"/>
      <c r="K65" s="530" t="s">
        <v>580</v>
      </c>
      <c r="L65" s="505" t="s">
        <v>625</v>
      </c>
      <c r="M65" s="536" t="s">
        <v>324</v>
      </c>
      <c r="N65" s="506" t="s">
        <v>658</v>
      </c>
      <c r="O65" s="506" t="s">
        <v>321</v>
      </c>
      <c r="P65" s="536" t="s">
        <v>218</v>
      </c>
      <c r="Q65" s="650">
        <v>200000000</v>
      </c>
      <c r="R65" s="507">
        <v>44484</v>
      </c>
      <c r="S65" s="680">
        <v>44500</v>
      </c>
      <c r="U65" s="510">
        <f t="shared" si="0"/>
        <v>200000000</v>
      </c>
    </row>
    <row r="66" spans="1:22">
      <c r="A66" s="530"/>
      <c r="B66" s="505"/>
      <c r="C66" s="536"/>
      <c r="D66" s="506"/>
      <c r="E66" s="506"/>
      <c r="F66" s="536"/>
      <c r="G66" s="650"/>
      <c r="H66" s="507"/>
      <c r="I66" s="680"/>
      <c r="K66" s="530" t="s">
        <v>580</v>
      </c>
      <c r="L66" s="505" t="s">
        <v>625</v>
      </c>
      <c r="M66" s="536" t="s">
        <v>324</v>
      </c>
      <c r="N66" s="506" t="s">
        <v>658</v>
      </c>
      <c r="O66" s="506" t="s">
        <v>321</v>
      </c>
      <c r="P66" s="536" t="s">
        <v>208</v>
      </c>
      <c r="Q66" s="650">
        <v>200000000</v>
      </c>
      <c r="R66" s="507">
        <v>44484</v>
      </c>
      <c r="S66" s="680">
        <v>44500</v>
      </c>
      <c r="U66" s="510">
        <f t="shared" si="0"/>
        <v>200000000</v>
      </c>
    </row>
    <row r="67" spans="1:22" s="551" customFormat="1">
      <c r="A67" s="267"/>
      <c r="B67" s="268"/>
      <c r="C67" s="397"/>
      <c r="D67" s="269"/>
      <c r="E67" s="269"/>
      <c r="F67" s="397"/>
      <c r="G67" s="847"/>
      <c r="H67" s="270"/>
      <c r="I67" s="848"/>
      <c r="K67" s="267" t="s">
        <v>580</v>
      </c>
      <c r="L67" s="268" t="s">
        <v>625</v>
      </c>
      <c r="M67" s="397" t="s">
        <v>324</v>
      </c>
      <c r="N67" s="269" t="s">
        <v>658</v>
      </c>
      <c r="O67" s="269" t="s">
        <v>321</v>
      </c>
      <c r="P67" s="397" t="s">
        <v>652</v>
      </c>
      <c r="Q67" s="847">
        <v>200000000</v>
      </c>
      <c r="R67" s="270">
        <v>44484</v>
      </c>
      <c r="S67" s="848">
        <v>44500</v>
      </c>
      <c r="U67" s="552">
        <f t="shared" si="0"/>
        <v>200000000</v>
      </c>
      <c r="V67" s="553"/>
    </row>
    <row r="68" spans="1:22" s="551" customFormat="1">
      <c r="A68" s="267"/>
      <c r="B68" s="268"/>
      <c r="C68" s="397"/>
      <c r="D68" s="269"/>
      <c r="E68" s="269"/>
      <c r="F68" s="397"/>
      <c r="G68" s="847"/>
      <c r="H68" s="270"/>
      <c r="I68" s="848"/>
      <c r="K68" s="530" t="s">
        <v>580</v>
      </c>
      <c r="L68" s="505" t="s">
        <v>625</v>
      </c>
      <c r="M68" s="536" t="s">
        <v>324</v>
      </c>
      <c r="N68" s="506" t="s">
        <v>658</v>
      </c>
      <c r="O68" s="506" t="s">
        <v>321</v>
      </c>
      <c r="P68" s="536" t="s">
        <v>166</v>
      </c>
      <c r="Q68" s="650">
        <v>200000000</v>
      </c>
      <c r="R68" s="507">
        <v>44484</v>
      </c>
      <c r="S68" s="680">
        <v>44500</v>
      </c>
      <c r="U68" s="510">
        <f t="shared" ref="U68:U131" si="1">Q68-G68</f>
        <v>200000000</v>
      </c>
      <c r="V68" s="553"/>
    </row>
    <row r="69" spans="1:22" ht="17.25" thickBot="1">
      <c r="A69" s="530"/>
      <c r="B69" s="505"/>
      <c r="C69" s="536"/>
      <c r="D69" s="506"/>
      <c r="E69" s="506"/>
      <c r="F69" s="536"/>
      <c r="G69" s="650"/>
      <c r="H69" s="507"/>
      <c r="I69" s="680"/>
      <c r="K69" s="542" t="s">
        <v>580</v>
      </c>
      <c r="L69" s="541" t="s">
        <v>625</v>
      </c>
      <c r="M69" s="542" t="s">
        <v>324</v>
      </c>
      <c r="N69" s="542" t="s">
        <v>658</v>
      </c>
      <c r="O69" s="542" t="s">
        <v>321</v>
      </c>
      <c r="P69" s="542" t="s">
        <v>630</v>
      </c>
      <c r="Q69" s="685">
        <v>200000000</v>
      </c>
      <c r="R69" s="543">
        <v>44484</v>
      </c>
      <c r="S69" s="680">
        <v>44500</v>
      </c>
      <c r="U69" s="510">
        <f t="shared" si="1"/>
        <v>200000000</v>
      </c>
    </row>
    <row r="70" spans="1:22" ht="17.25" thickTop="1">
      <c r="A70" s="531" t="s">
        <v>31</v>
      </c>
      <c r="B70" s="538" t="s">
        <v>494</v>
      </c>
      <c r="C70" s="531" t="s">
        <v>324</v>
      </c>
      <c r="D70" s="531" t="s">
        <v>270</v>
      </c>
      <c r="E70" s="531" t="s">
        <v>321</v>
      </c>
      <c r="F70" s="531" t="s">
        <v>218</v>
      </c>
      <c r="G70" s="678">
        <v>786579222</v>
      </c>
      <c r="H70" s="532">
        <v>43640</v>
      </c>
      <c r="I70" s="508">
        <v>44469</v>
      </c>
      <c r="K70" s="539" t="s">
        <v>656</v>
      </c>
      <c r="L70" s="538" t="s">
        <v>682</v>
      </c>
      <c r="M70" s="531" t="s">
        <v>324</v>
      </c>
      <c r="N70" s="531" t="s">
        <v>658</v>
      </c>
      <c r="O70" s="531" t="s">
        <v>321</v>
      </c>
      <c r="P70" s="578" t="s">
        <v>309</v>
      </c>
      <c r="Q70" s="603">
        <v>786579222</v>
      </c>
      <c r="R70" s="532">
        <v>43640</v>
      </c>
      <c r="S70" s="577">
        <v>44500</v>
      </c>
      <c r="U70" s="510">
        <f t="shared" si="1"/>
        <v>0</v>
      </c>
    </row>
    <row r="71" spans="1:22">
      <c r="A71" s="539" t="s">
        <v>31</v>
      </c>
      <c r="B71" s="538" t="s">
        <v>381</v>
      </c>
      <c r="C71" s="531" t="s">
        <v>324</v>
      </c>
      <c r="D71" s="531" t="s">
        <v>272</v>
      </c>
      <c r="E71" s="531" t="s">
        <v>316</v>
      </c>
      <c r="F71" s="578" t="s">
        <v>294</v>
      </c>
      <c r="G71" s="603">
        <v>1123576760</v>
      </c>
      <c r="H71" s="532">
        <v>42741</v>
      </c>
      <c r="I71" s="577">
        <v>44469</v>
      </c>
      <c r="K71" s="530" t="s">
        <v>656</v>
      </c>
      <c r="L71" s="505" t="s">
        <v>683</v>
      </c>
      <c r="M71" s="506" t="s">
        <v>324</v>
      </c>
      <c r="N71" s="506" t="s">
        <v>271</v>
      </c>
      <c r="O71" s="506" t="s">
        <v>316</v>
      </c>
      <c r="P71" s="576" t="s">
        <v>294</v>
      </c>
      <c r="Q71" s="603">
        <v>1123576760</v>
      </c>
      <c r="R71" s="507">
        <v>42741</v>
      </c>
      <c r="S71" s="577">
        <v>44500</v>
      </c>
      <c r="U71" s="510">
        <f t="shared" si="1"/>
        <v>0</v>
      </c>
    </row>
    <row r="72" spans="1:22">
      <c r="A72" s="530" t="s">
        <v>31</v>
      </c>
      <c r="B72" s="505" t="s">
        <v>381</v>
      </c>
      <c r="C72" s="506" t="s">
        <v>324</v>
      </c>
      <c r="D72" s="506" t="s">
        <v>272</v>
      </c>
      <c r="E72" s="506" t="s">
        <v>316</v>
      </c>
      <c r="F72" s="576" t="s">
        <v>624</v>
      </c>
      <c r="G72" s="603">
        <v>798763197</v>
      </c>
      <c r="H72" s="507">
        <v>42741</v>
      </c>
      <c r="I72" s="577">
        <v>44469</v>
      </c>
      <c r="K72" s="530" t="s">
        <v>656</v>
      </c>
      <c r="L72" s="505" t="s">
        <v>683</v>
      </c>
      <c r="M72" s="506" t="s">
        <v>324</v>
      </c>
      <c r="N72" s="506" t="s">
        <v>271</v>
      </c>
      <c r="O72" s="506" t="s">
        <v>316</v>
      </c>
      <c r="P72" s="576" t="s">
        <v>624</v>
      </c>
      <c r="Q72" s="603">
        <v>798763197</v>
      </c>
      <c r="R72" s="507">
        <v>42741</v>
      </c>
      <c r="S72" s="577">
        <v>44500</v>
      </c>
      <c r="U72" s="510">
        <f t="shared" si="1"/>
        <v>0</v>
      </c>
    </row>
    <row r="73" spans="1:22">
      <c r="A73" s="530" t="s">
        <v>31</v>
      </c>
      <c r="B73" s="505" t="s">
        <v>382</v>
      </c>
      <c r="C73" s="506" t="s">
        <v>324</v>
      </c>
      <c r="D73" s="506" t="s">
        <v>271</v>
      </c>
      <c r="E73" s="506" t="s">
        <v>319</v>
      </c>
      <c r="F73" s="576" t="s">
        <v>295</v>
      </c>
      <c r="G73" s="603">
        <v>756337413</v>
      </c>
      <c r="H73" s="507">
        <v>42772</v>
      </c>
      <c r="I73" s="577">
        <v>44469</v>
      </c>
      <c r="K73" s="530" t="s">
        <v>656</v>
      </c>
      <c r="L73" s="505" t="s">
        <v>684</v>
      </c>
      <c r="M73" s="506" t="s">
        <v>324</v>
      </c>
      <c r="N73" s="506" t="s">
        <v>271</v>
      </c>
      <c r="O73" s="506" t="s">
        <v>318</v>
      </c>
      <c r="P73" s="576" t="s">
        <v>295</v>
      </c>
      <c r="Q73" s="603">
        <v>756337413</v>
      </c>
      <c r="R73" s="507">
        <v>42772</v>
      </c>
      <c r="S73" s="577">
        <v>44500</v>
      </c>
      <c r="U73" s="510">
        <f t="shared" si="1"/>
        <v>0</v>
      </c>
      <c r="V73" s="533"/>
    </row>
    <row r="74" spans="1:22">
      <c r="A74" s="530" t="s">
        <v>31</v>
      </c>
      <c r="B74" s="505" t="s">
        <v>383</v>
      </c>
      <c r="C74" s="506" t="s">
        <v>328</v>
      </c>
      <c r="D74" s="506" t="s">
        <v>270</v>
      </c>
      <c r="E74" s="506" t="s">
        <v>319</v>
      </c>
      <c r="F74" s="576" t="s">
        <v>297</v>
      </c>
      <c r="G74" s="603">
        <v>307323526</v>
      </c>
      <c r="H74" s="507">
        <v>42800</v>
      </c>
      <c r="I74" s="577">
        <v>44469</v>
      </c>
      <c r="K74" s="530" t="s">
        <v>656</v>
      </c>
      <c r="L74" s="505" t="s">
        <v>685</v>
      </c>
      <c r="M74" s="506" t="s">
        <v>676</v>
      </c>
      <c r="N74" s="506" t="s">
        <v>658</v>
      </c>
      <c r="O74" s="506" t="s">
        <v>318</v>
      </c>
      <c r="P74" s="576" t="s">
        <v>297</v>
      </c>
      <c r="Q74" s="603">
        <v>307323526</v>
      </c>
      <c r="R74" s="507">
        <v>43056</v>
      </c>
      <c r="S74" s="577">
        <v>44500</v>
      </c>
      <c r="U74" s="510">
        <f t="shared" si="1"/>
        <v>0</v>
      </c>
    </row>
    <row r="75" spans="1:22">
      <c r="A75" s="530" t="s">
        <v>31</v>
      </c>
      <c r="B75" s="505" t="s">
        <v>384</v>
      </c>
      <c r="C75" s="506" t="s">
        <v>324</v>
      </c>
      <c r="D75" s="506" t="s">
        <v>273</v>
      </c>
      <c r="E75" s="506" t="s">
        <v>319</v>
      </c>
      <c r="F75" s="576" t="s">
        <v>295</v>
      </c>
      <c r="G75" s="603">
        <v>255588950</v>
      </c>
      <c r="H75" s="507">
        <v>42800</v>
      </c>
      <c r="I75" s="577">
        <v>44469</v>
      </c>
      <c r="K75" s="530" t="s">
        <v>656</v>
      </c>
      <c r="L75" s="505" t="s">
        <v>686</v>
      </c>
      <c r="M75" s="506" t="s">
        <v>324</v>
      </c>
      <c r="N75" s="506" t="s">
        <v>662</v>
      </c>
      <c r="O75" s="506" t="s">
        <v>318</v>
      </c>
      <c r="P75" s="576" t="s">
        <v>295</v>
      </c>
      <c r="Q75" s="603">
        <v>255588950</v>
      </c>
      <c r="R75" s="507">
        <v>42800</v>
      </c>
      <c r="S75" s="577">
        <v>44500</v>
      </c>
      <c r="U75" s="510">
        <f t="shared" si="1"/>
        <v>0</v>
      </c>
    </row>
    <row r="76" spans="1:22">
      <c r="A76" s="530" t="s">
        <v>31</v>
      </c>
      <c r="B76" s="505" t="s">
        <v>384</v>
      </c>
      <c r="C76" s="506" t="s">
        <v>324</v>
      </c>
      <c r="D76" s="506" t="s">
        <v>273</v>
      </c>
      <c r="E76" s="506" t="s">
        <v>319</v>
      </c>
      <c r="F76" s="576" t="s">
        <v>298</v>
      </c>
      <c r="G76" s="603">
        <v>258539391</v>
      </c>
      <c r="H76" s="507">
        <v>42800</v>
      </c>
      <c r="I76" s="577">
        <v>44469</v>
      </c>
      <c r="K76" s="530" t="s">
        <v>656</v>
      </c>
      <c r="L76" s="505" t="s">
        <v>686</v>
      </c>
      <c r="M76" s="506" t="s">
        <v>324</v>
      </c>
      <c r="N76" s="506" t="s">
        <v>662</v>
      </c>
      <c r="O76" s="506" t="s">
        <v>318</v>
      </c>
      <c r="P76" s="576" t="s">
        <v>298</v>
      </c>
      <c r="Q76" s="603">
        <v>258539391</v>
      </c>
      <c r="R76" s="507">
        <v>42800</v>
      </c>
      <c r="S76" s="577">
        <v>44500</v>
      </c>
      <c r="U76" s="510">
        <f t="shared" si="1"/>
        <v>0</v>
      </c>
    </row>
    <row r="77" spans="1:22">
      <c r="A77" s="530" t="s">
        <v>31</v>
      </c>
      <c r="B77" s="505" t="s">
        <v>384</v>
      </c>
      <c r="C77" s="506" t="s">
        <v>324</v>
      </c>
      <c r="D77" s="506" t="s">
        <v>273</v>
      </c>
      <c r="E77" s="506" t="s">
        <v>319</v>
      </c>
      <c r="F77" s="576" t="s">
        <v>310</v>
      </c>
      <c r="G77" s="603">
        <v>256994133</v>
      </c>
      <c r="H77" s="507">
        <v>42800</v>
      </c>
      <c r="I77" s="577">
        <v>44469</v>
      </c>
      <c r="K77" s="530" t="s">
        <v>656</v>
      </c>
      <c r="L77" s="505" t="s">
        <v>686</v>
      </c>
      <c r="M77" s="506" t="s">
        <v>324</v>
      </c>
      <c r="N77" s="506" t="s">
        <v>662</v>
      </c>
      <c r="O77" s="506" t="s">
        <v>318</v>
      </c>
      <c r="P77" s="576" t="s">
        <v>310</v>
      </c>
      <c r="Q77" s="603">
        <v>256994133</v>
      </c>
      <c r="R77" s="507">
        <v>42800</v>
      </c>
      <c r="S77" s="577">
        <v>44500</v>
      </c>
      <c r="U77" s="510">
        <f t="shared" si="1"/>
        <v>0</v>
      </c>
    </row>
    <row r="78" spans="1:22" s="551" customFormat="1">
      <c r="A78" s="267" t="s">
        <v>31</v>
      </c>
      <c r="B78" s="268" t="s">
        <v>384</v>
      </c>
      <c r="C78" s="269" t="s">
        <v>324</v>
      </c>
      <c r="D78" s="269" t="s">
        <v>273</v>
      </c>
      <c r="E78" s="269" t="s">
        <v>319</v>
      </c>
      <c r="F78" s="612" t="s">
        <v>311</v>
      </c>
      <c r="G78" s="610">
        <v>257549840</v>
      </c>
      <c r="H78" s="270">
        <v>42800</v>
      </c>
      <c r="I78" s="613">
        <v>44469</v>
      </c>
      <c r="K78" s="267" t="s">
        <v>656</v>
      </c>
      <c r="L78" s="268" t="s">
        <v>686</v>
      </c>
      <c r="M78" s="269" t="s">
        <v>324</v>
      </c>
      <c r="N78" s="269" t="s">
        <v>662</v>
      </c>
      <c r="O78" s="269" t="s">
        <v>318</v>
      </c>
      <c r="P78" s="612" t="s">
        <v>311</v>
      </c>
      <c r="Q78" s="610">
        <v>257549840</v>
      </c>
      <c r="R78" s="270">
        <v>42800</v>
      </c>
      <c r="S78" s="613">
        <v>44500</v>
      </c>
      <c r="U78" s="552">
        <f t="shared" si="1"/>
        <v>0</v>
      </c>
      <c r="V78" s="553"/>
    </row>
    <row r="79" spans="1:22">
      <c r="A79" s="530" t="s">
        <v>31</v>
      </c>
      <c r="B79" s="505" t="s">
        <v>598</v>
      </c>
      <c r="C79" s="506" t="s">
        <v>324</v>
      </c>
      <c r="D79" s="506" t="s">
        <v>273</v>
      </c>
      <c r="E79" s="506" t="s">
        <v>319</v>
      </c>
      <c r="F79" s="576" t="s">
        <v>295</v>
      </c>
      <c r="G79" s="603">
        <v>671455711</v>
      </c>
      <c r="H79" s="507">
        <v>43264</v>
      </c>
      <c r="I79" s="577">
        <v>44469</v>
      </c>
      <c r="K79" s="530" t="s">
        <v>656</v>
      </c>
      <c r="L79" s="505" t="s">
        <v>687</v>
      </c>
      <c r="M79" s="506" t="s">
        <v>324</v>
      </c>
      <c r="N79" s="506" t="s">
        <v>662</v>
      </c>
      <c r="O79" s="506" t="s">
        <v>318</v>
      </c>
      <c r="P79" s="576" t="s">
        <v>295</v>
      </c>
      <c r="Q79" s="603">
        <v>671455711</v>
      </c>
      <c r="R79" s="507">
        <v>43264</v>
      </c>
      <c r="S79" s="577">
        <v>44500</v>
      </c>
      <c r="U79" s="510">
        <f t="shared" si="1"/>
        <v>0</v>
      </c>
      <c r="V79" s="544"/>
    </row>
    <row r="80" spans="1:22">
      <c r="A80" s="530" t="s">
        <v>31</v>
      </c>
      <c r="B80" s="505" t="s">
        <v>599</v>
      </c>
      <c r="C80" s="506" t="s">
        <v>324</v>
      </c>
      <c r="D80" s="506" t="s">
        <v>271</v>
      </c>
      <c r="E80" s="506" t="s">
        <v>319</v>
      </c>
      <c r="F80" s="576" t="s">
        <v>299</v>
      </c>
      <c r="G80" s="603">
        <v>287169673</v>
      </c>
      <c r="H80" s="507">
        <v>43487</v>
      </c>
      <c r="I80" s="577">
        <v>44469</v>
      </c>
      <c r="K80" s="530" t="s">
        <v>656</v>
      </c>
      <c r="L80" s="505" t="s">
        <v>688</v>
      </c>
      <c r="M80" s="506" t="s">
        <v>324</v>
      </c>
      <c r="N80" s="506" t="s">
        <v>271</v>
      </c>
      <c r="O80" s="506" t="s">
        <v>318</v>
      </c>
      <c r="P80" s="506" t="s">
        <v>299</v>
      </c>
      <c r="Q80" s="650">
        <v>287169673</v>
      </c>
      <c r="R80" s="507">
        <v>43487</v>
      </c>
      <c r="S80" s="577">
        <v>44500</v>
      </c>
      <c r="U80" s="510">
        <f t="shared" si="1"/>
        <v>0</v>
      </c>
      <c r="V80" s="533"/>
    </row>
    <row r="81" spans="1:22">
      <c r="A81" s="530" t="s">
        <v>31</v>
      </c>
      <c r="B81" s="505" t="s">
        <v>599</v>
      </c>
      <c r="C81" s="506" t="s">
        <v>324</v>
      </c>
      <c r="D81" s="506" t="s">
        <v>271</v>
      </c>
      <c r="E81" s="506" t="s">
        <v>319</v>
      </c>
      <c r="F81" s="506" t="s">
        <v>276</v>
      </c>
      <c r="G81" s="650">
        <v>246618331</v>
      </c>
      <c r="H81" s="507">
        <v>43487</v>
      </c>
      <c r="I81" s="577">
        <v>44469</v>
      </c>
      <c r="K81" s="530" t="s">
        <v>656</v>
      </c>
      <c r="L81" s="505" t="s">
        <v>688</v>
      </c>
      <c r="M81" s="506" t="s">
        <v>324</v>
      </c>
      <c r="N81" s="506" t="s">
        <v>271</v>
      </c>
      <c r="O81" s="506" t="s">
        <v>318</v>
      </c>
      <c r="P81" s="576" t="s">
        <v>276</v>
      </c>
      <c r="Q81" s="603">
        <v>246618331</v>
      </c>
      <c r="R81" s="507">
        <v>43487</v>
      </c>
      <c r="S81" s="577">
        <v>44500</v>
      </c>
      <c r="U81" s="510">
        <f t="shared" si="1"/>
        <v>0</v>
      </c>
    </row>
    <row r="82" spans="1:22">
      <c r="A82" s="530" t="s">
        <v>31</v>
      </c>
      <c r="B82" s="505" t="s">
        <v>599</v>
      </c>
      <c r="C82" s="506" t="s">
        <v>324</v>
      </c>
      <c r="D82" s="506" t="s">
        <v>271</v>
      </c>
      <c r="E82" s="506" t="s">
        <v>319</v>
      </c>
      <c r="F82" s="576" t="s">
        <v>301</v>
      </c>
      <c r="G82" s="603">
        <v>503548464</v>
      </c>
      <c r="H82" s="507">
        <v>43487</v>
      </c>
      <c r="I82" s="577">
        <v>44469</v>
      </c>
      <c r="K82" s="530" t="s">
        <v>656</v>
      </c>
      <c r="L82" s="505" t="s">
        <v>688</v>
      </c>
      <c r="M82" s="506" t="s">
        <v>324</v>
      </c>
      <c r="N82" s="506" t="s">
        <v>271</v>
      </c>
      <c r="O82" s="506" t="s">
        <v>318</v>
      </c>
      <c r="P82" s="576" t="s">
        <v>301</v>
      </c>
      <c r="Q82" s="603">
        <v>503548464</v>
      </c>
      <c r="R82" s="507">
        <v>43487</v>
      </c>
      <c r="S82" s="577">
        <v>44500</v>
      </c>
      <c r="U82" s="510">
        <f t="shared" si="1"/>
        <v>0</v>
      </c>
    </row>
    <row r="83" spans="1:22">
      <c r="A83" s="530" t="s">
        <v>31</v>
      </c>
      <c r="B83" s="505" t="s">
        <v>604</v>
      </c>
      <c r="C83" s="506" t="s">
        <v>324</v>
      </c>
      <c r="D83" s="506" t="s">
        <v>270</v>
      </c>
      <c r="E83" s="506" t="s">
        <v>320</v>
      </c>
      <c r="F83" s="576" t="s">
        <v>284</v>
      </c>
      <c r="G83" s="603">
        <v>713987040</v>
      </c>
      <c r="H83" s="507">
        <v>43614</v>
      </c>
      <c r="I83" s="577">
        <v>44469</v>
      </c>
      <c r="K83" s="530" t="s">
        <v>656</v>
      </c>
      <c r="L83" s="505" t="s">
        <v>689</v>
      </c>
      <c r="M83" s="506" t="s">
        <v>324</v>
      </c>
      <c r="N83" s="506" t="s">
        <v>658</v>
      </c>
      <c r="O83" s="506" t="s">
        <v>655</v>
      </c>
      <c r="P83" s="576" t="s">
        <v>284</v>
      </c>
      <c r="Q83" s="603">
        <v>713987040</v>
      </c>
      <c r="R83" s="507">
        <v>43614</v>
      </c>
      <c r="S83" s="577">
        <v>44500</v>
      </c>
      <c r="U83" s="510">
        <f t="shared" si="1"/>
        <v>0</v>
      </c>
    </row>
    <row r="84" spans="1:22">
      <c r="A84" s="530" t="s">
        <v>31</v>
      </c>
      <c r="B84" s="505" t="s">
        <v>605</v>
      </c>
      <c r="C84" s="506" t="s">
        <v>324</v>
      </c>
      <c r="D84" s="506" t="s">
        <v>270</v>
      </c>
      <c r="E84" s="506" t="s">
        <v>320</v>
      </c>
      <c r="F84" s="576" t="s">
        <v>285</v>
      </c>
      <c r="G84" s="603">
        <v>610886182</v>
      </c>
      <c r="H84" s="507">
        <v>43704</v>
      </c>
      <c r="I84" s="577">
        <v>44469</v>
      </c>
      <c r="K84" s="530" t="s">
        <v>656</v>
      </c>
      <c r="L84" s="505" t="s">
        <v>690</v>
      </c>
      <c r="M84" s="506" t="s">
        <v>324</v>
      </c>
      <c r="N84" s="506" t="s">
        <v>658</v>
      </c>
      <c r="O84" s="506" t="s">
        <v>655</v>
      </c>
      <c r="P84" s="576" t="s">
        <v>285</v>
      </c>
      <c r="Q84" s="603">
        <v>610886182</v>
      </c>
      <c r="R84" s="507">
        <v>43704</v>
      </c>
      <c r="S84" s="577">
        <v>44500</v>
      </c>
      <c r="U84" s="510">
        <f t="shared" si="1"/>
        <v>0</v>
      </c>
    </row>
    <row r="85" spans="1:22">
      <c r="A85" s="530" t="s">
        <v>31</v>
      </c>
      <c r="B85" s="505" t="s">
        <v>605</v>
      </c>
      <c r="C85" s="506" t="s">
        <v>324</v>
      </c>
      <c r="D85" s="506" t="s">
        <v>270</v>
      </c>
      <c r="E85" s="506" t="s">
        <v>320</v>
      </c>
      <c r="F85" s="576" t="s">
        <v>286</v>
      </c>
      <c r="G85" s="603">
        <v>126937100</v>
      </c>
      <c r="H85" s="507">
        <v>43704</v>
      </c>
      <c r="I85" s="577">
        <v>44469</v>
      </c>
      <c r="K85" s="530" t="s">
        <v>656</v>
      </c>
      <c r="L85" s="505" t="s">
        <v>690</v>
      </c>
      <c r="M85" s="506" t="s">
        <v>324</v>
      </c>
      <c r="N85" s="506" t="s">
        <v>658</v>
      </c>
      <c r="O85" s="506" t="s">
        <v>655</v>
      </c>
      <c r="P85" s="576" t="s">
        <v>286</v>
      </c>
      <c r="Q85" s="603">
        <v>126937100</v>
      </c>
      <c r="R85" s="507">
        <v>43704</v>
      </c>
      <c r="S85" s="577">
        <v>44500</v>
      </c>
      <c r="U85" s="510">
        <f t="shared" si="1"/>
        <v>0</v>
      </c>
    </row>
    <row r="86" spans="1:22">
      <c r="A86" s="530" t="s">
        <v>31</v>
      </c>
      <c r="B86" s="505" t="s">
        <v>616</v>
      </c>
      <c r="C86" s="506" t="s">
        <v>324</v>
      </c>
      <c r="D86" s="506" t="s">
        <v>270</v>
      </c>
      <c r="E86" s="506" t="s">
        <v>321</v>
      </c>
      <c r="F86" s="576" t="s">
        <v>306</v>
      </c>
      <c r="G86" s="603">
        <v>155447975</v>
      </c>
      <c r="H86" s="507">
        <v>44397</v>
      </c>
      <c r="I86" s="577">
        <v>44469</v>
      </c>
      <c r="K86" s="530" t="s">
        <v>656</v>
      </c>
      <c r="L86" s="505" t="s">
        <v>674</v>
      </c>
      <c r="M86" s="506" t="s">
        <v>324</v>
      </c>
      <c r="N86" s="506" t="s">
        <v>658</v>
      </c>
      <c r="O86" s="506" t="s">
        <v>321</v>
      </c>
      <c r="P86" s="576" t="s">
        <v>306</v>
      </c>
      <c r="Q86" s="603">
        <v>155447975</v>
      </c>
      <c r="R86" s="507">
        <v>44397</v>
      </c>
      <c r="S86" s="577">
        <v>44500</v>
      </c>
      <c r="U86" s="510">
        <f t="shared" si="1"/>
        <v>0</v>
      </c>
    </row>
    <row r="87" spans="1:22">
      <c r="A87" s="530" t="s">
        <v>31</v>
      </c>
      <c r="B87" s="505" t="s">
        <v>616</v>
      </c>
      <c r="C87" s="506" t="s">
        <v>325</v>
      </c>
      <c r="D87" s="506" t="s">
        <v>270</v>
      </c>
      <c r="E87" s="506" t="s">
        <v>321</v>
      </c>
      <c r="F87" s="576" t="s">
        <v>296</v>
      </c>
      <c r="G87" s="603">
        <v>594592070</v>
      </c>
      <c r="H87" s="507">
        <v>44397</v>
      </c>
      <c r="I87" s="577">
        <v>44469</v>
      </c>
      <c r="K87" s="530" t="s">
        <v>656</v>
      </c>
      <c r="L87" s="505" t="s">
        <v>674</v>
      </c>
      <c r="M87" s="506" t="s">
        <v>324</v>
      </c>
      <c r="N87" s="506" t="s">
        <v>658</v>
      </c>
      <c r="O87" s="506" t="s">
        <v>321</v>
      </c>
      <c r="P87" s="576" t="s">
        <v>296</v>
      </c>
      <c r="Q87" s="603">
        <v>594592070</v>
      </c>
      <c r="R87" s="507">
        <v>44397</v>
      </c>
      <c r="S87" s="577">
        <v>44500</v>
      </c>
      <c r="U87" s="510">
        <f t="shared" si="1"/>
        <v>0</v>
      </c>
    </row>
    <row r="88" spans="1:22">
      <c r="A88" s="530" t="s">
        <v>31</v>
      </c>
      <c r="B88" s="505" t="s">
        <v>616</v>
      </c>
      <c r="C88" s="506" t="s">
        <v>324</v>
      </c>
      <c r="D88" s="506" t="s">
        <v>270</v>
      </c>
      <c r="E88" s="506" t="s">
        <v>321</v>
      </c>
      <c r="F88" s="576" t="s">
        <v>574</v>
      </c>
      <c r="G88" s="603">
        <v>311387682</v>
      </c>
      <c r="H88" s="507">
        <v>44397</v>
      </c>
      <c r="I88" s="577">
        <v>44469</v>
      </c>
      <c r="K88" s="530" t="s">
        <v>656</v>
      </c>
      <c r="L88" s="505" t="s">
        <v>674</v>
      </c>
      <c r="M88" s="506" t="s">
        <v>324</v>
      </c>
      <c r="N88" s="506" t="s">
        <v>658</v>
      </c>
      <c r="O88" s="506" t="s">
        <v>321</v>
      </c>
      <c r="P88" s="576" t="s">
        <v>572</v>
      </c>
      <c r="Q88" s="603">
        <v>311387682</v>
      </c>
      <c r="R88" s="507">
        <v>44397</v>
      </c>
      <c r="S88" s="577">
        <v>44500</v>
      </c>
      <c r="U88" s="510">
        <f t="shared" si="1"/>
        <v>0</v>
      </c>
    </row>
    <row r="89" spans="1:22">
      <c r="A89" s="530" t="s">
        <v>31</v>
      </c>
      <c r="B89" s="505" t="s">
        <v>616</v>
      </c>
      <c r="C89" s="506" t="s">
        <v>324</v>
      </c>
      <c r="D89" s="506" t="s">
        <v>270</v>
      </c>
      <c r="E89" s="506" t="s">
        <v>321</v>
      </c>
      <c r="F89" s="576" t="s">
        <v>307</v>
      </c>
      <c r="G89" s="603">
        <v>254823294</v>
      </c>
      <c r="H89" s="507">
        <v>44397</v>
      </c>
      <c r="I89" s="577">
        <v>44469</v>
      </c>
      <c r="K89" s="530" t="s">
        <v>656</v>
      </c>
      <c r="L89" s="505" t="s">
        <v>674</v>
      </c>
      <c r="M89" s="506" t="s">
        <v>324</v>
      </c>
      <c r="N89" s="506" t="s">
        <v>658</v>
      </c>
      <c r="O89" s="506" t="s">
        <v>321</v>
      </c>
      <c r="P89" s="576" t="s">
        <v>307</v>
      </c>
      <c r="Q89" s="603">
        <v>254823294</v>
      </c>
      <c r="R89" s="507">
        <v>44397</v>
      </c>
      <c r="S89" s="577">
        <v>44500</v>
      </c>
      <c r="U89" s="510">
        <f t="shared" si="1"/>
        <v>0</v>
      </c>
    </row>
    <row r="90" spans="1:22">
      <c r="A90" s="530" t="s">
        <v>31</v>
      </c>
      <c r="B90" s="505" t="s">
        <v>379</v>
      </c>
      <c r="C90" s="506" t="s">
        <v>324</v>
      </c>
      <c r="D90" s="506" t="s">
        <v>273</v>
      </c>
      <c r="E90" s="506" t="s">
        <v>319</v>
      </c>
      <c r="F90" s="576" t="s">
        <v>295</v>
      </c>
      <c r="G90" s="603">
        <v>150000000</v>
      </c>
      <c r="H90" s="507">
        <v>42908</v>
      </c>
      <c r="I90" s="577">
        <v>44469</v>
      </c>
      <c r="K90" s="530" t="s">
        <v>656</v>
      </c>
      <c r="L90" s="505" t="s">
        <v>677</v>
      </c>
      <c r="M90" s="506" t="s">
        <v>324</v>
      </c>
      <c r="N90" s="506" t="s">
        <v>662</v>
      </c>
      <c r="O90" s="506" t="s">
        <v>318</v>
      </c>
      <c r="P90" s="576" t="s">
        <v>295</v>
      </c>
      <c r="Q90" s="603">
        <v>150000000</v>
      </c>
      <c r="R90" s="507">
        <v>42908</v>
      </c>
      <c r="S90" s="577">
        <v>44500</v>
      </c>
      <c r="U90" s="510">
        <f t="shared" si="1"/>
        <v>0</v>
      </c>
    </row>
    <row r="91" spans="1:22">
      <c r="A91" s="530" t="s">
        <v>31</v>
      </c>
      <c r="B91" s="505" t="s">
        <v>379</v>
      </c>
      <c r="C91" s="506" t="s">
        <v>324</v>
      </c>
      <c r="D91" s="506" t="s">
        <v>273</v>
      </c>
      <c r="E91" s="506" t="s">
        <v>319</v>
      </c>
      <c r="F91" s="576" t="s">
        <v>574</v>
      </c>
      <c r="G91" s="603">
        <v>150000000</v>
      </c>
      <c r="H91" s="507">
        <v>42908</v>
      </c>
      <c r="I91" s="577">
        <v>44469</v>
      </c>
      <c r="K91" s="530" t="s">
        <v>656</v>
      </c>
      <c r="L91" s="505" t="s">
        <v>677</v>
      </c>
      <c r="M91" s="506" t="s">
        <v>324</v>
      </c>
      <c r="N91" s="506" t="s">
        <v>662</v>
      </c>
      <c r="O91" s="506" t="s">
        <v>318</v>
      </c>
      <c r="P91" s="576" t="s">
        <v>572</v>
      </c>
      <c r="Q91" s="603">
        <v>150000000</v>
      </c>
      <c r="R91" s="507">
        <v>42908</v>
      </c>
      <c r="S91" s="577">
        <v>44500</v>
      </c>
      <c r="U91" s="510">
        <f t="shared" si="1"/>
        <v>0</v>
      </c>
    </row>
    <row r="92" spans="1:22">
      <c r="A92" s="530" t="s">
        <v>31</v>
      </c>
      <c r="B92" s="505" t="s">
        <v>379</v>
      </c>
      <c r="C92" s="506" t="s">
        <v>324</v>
      </c>
      <c r="D92" s="506" t="s">
        <v>273</v>
      </c>
      <c r="E92" s="506" t="s">
        <v>319</v>
      </c>
      <c r="F92" s="576" t="s">
        <v>298</v>
      </c>
      <c r="G92" s="603">
        <v>150000000</v>
      </c>
      <c r="H92" s="507">
        <v>42908</v>
      </c>
      <c r="I92" s="577">
        <v>44469</v>
      </c>
      <c r="K92" s="530" t="s">
        <v>656</v>
      </c>
      <c r="L92" s="505" t="s">
        <v>677</v>
      </c>
      <c r="M92" s="506" t="s">
        <v>324</v>
      </c>
      <c r="N92" s="506" t="s">
        <v>662</v>
      </c>
      <c r="O92" s="506" t="s">
        <v>318</v>
      </c>
      <c r="P92" s="576" t="s">
        <v>298</v>
      </c>
      <c r="Q92" s="603">
        <v>150000000</v>
      </c>
      <c r="R92" s="507">
        <v>42908</v>
      </c>
      <c r="S92" s="577">
        <v>44500</v>
      </c>
      <c r="U92" s="510">
        <f t="shared" si="1"/>
        <v>0</v>
      </c>
    </row>
    <row r="93" spans="1:22">
      <c r="A93" s="530" t="s">
        <v>31</v>
      </c>
      <c r="B93" s="505" t="s">
        <v>379</v>
      </c>
      <c r="C93" s="506" t="s">
        <v>324</v>
      </c>
      <c r="D93" s="506" t="s">
        <v>273</v>
      </c>
      <c r="E93" s="506" t="s">
        <v>319</v>
      </c>
      <c r="F93" s="576" t="s">
        <v>314</v>
      </c>
      <c r="G93" s="603">
        <v>150000000</v>
      </c>
      <c r="H93" s="507">
        <v>42908</v>
      </c>
      <c r="I93" s="577">
        <v>44469</v>
      </c>
      <c r="K93" s="530" t="s">
        <v>656</v>
      </c>
      <c r="L93" s="505" t="s">
        <v>677</v>
      </c>
      <c r="M93" s="506" t="s">
        <v>324</v>
      </c>
      <c r="N93" s="506" t="s">
        <v>662</v>
      </c>
      <c r="O93" s="506" t="s">
        <v>318</v>
      </c>
      <c r="P93" s="576" t="s">
        <v>314</v>
      </c>
      <c r="Q93" s="603">
        <v>150000000</v>
      </c>
      <c r="R93" s="507">
        <v>42908</v>
      </c>
      <c r="S93" s="577">
        <v>44500</v>
      </c>
      <c r="U93" s="510">
        <f t="shared" si="1"/>
        <v>0</v>
      </c>
    </row>
    <row r="94" spans="1:22" s="551" customFormat="1">
      <c r="A94" s="267" t="s">
        <v>31</v>
      </c>
      <c r="B94" s="268" t="s">
        <v>380</v>
      </c>
      <c r="C94" s="269" t="s">
        <v>324</v>
      </c>
      <c r="D94" s="269" t="s">
        <v>322</v>
      </c>
      <c r="E94" s="269" t="s">
        <v>316</v>
      </c>
      <c r="F94" s="612" t="s">
        <v>211</v>
      </c>
      <c r="G94" s="610">
        <v>300000000</v>
      </c>
      <c r="H94" s="270">
        <v>42941</v>
      </c>
      <c r="I94" s="613">
        <v>44469</v>
      </c>
      <c r="K94" s="267" t="s">
        <v>656</v>
      </c>
      <c r="L94" s="268" t="s">
        <v>364</v>
      </c>
      <c r="M94" s="269" t="s">
        <v>324</v>
      </c>
      <c r="N94" s="269" t="s">
        <v>322</v>
      </c>
      <c r="O94" s="269" t="s">
        <v>316</v>
      </c>
      <c r="P94" s="612" t="s">
        <v>308</v>
      </c>
      <c r="Q94" s="610">
        <v>300000000</v>
      </c>
      <c r="R94" s="270">
        <v>42941</v>
      </c>
      <c r="S94" s="613">
        <v>44500</v>
      </c>
      <c r="U94" s="552">
        <f t="shared" si="1"/>
        <v>0</v>
      </c>
      <c r="V94" s="553"/>
    </row>
    <row r="95" spans="1:22">
      <c r="A95" s="530" t="s">
        <v>31</v>
      </c>
      <c r="B95" s="505" t="s">
        <v>380</v>
      </c>
      <c r="C95" s="506" t="s">
        <v>324</v>
      </c>
      <c r="D95" s="506" t="s">
        <v>322</v>
      </c>
      <c r="E95" s="506" t="s">
        <v>316</v>
      </c>
      <c r="F95" s="576" t="s">
        <v>309</v>
      </c>
      <c r="G95" s="603">
        <v>300000000</v>
      </c>
      <c r="H95" s="507">
        <v>42941</v>
      </c>
      <c r="I95" s="577">
        <v>44469</v>
      </c>
      <c r="K95" s="530" t="s">
        <v>656</v>
      </c>
      <c r="L95" s="505" t="s">
        <v>364</v>
      </c>
      <c r="M95" s="506" t="s">
        <v>324</v>
      </c>
      <c r="N95" s="506" t="s">
        <v>322</v>
      </c>
      <c r="O95" s="506" t="s">
        <v>316</v>
      </c>
      <c r="P95" s="576" t="s">
        <v>309</v>
      </c>
      <c r="Q95" s="603">
        <v>300000000</v>
      </c>
      <c r="R95" s="507">
        <v>42941</v>
      </c>
      <c r="S95" s="577">
        <v>44500</v>
      </c>
      <c r="U95" s="510">
        <f t="shared" si="1"/>
        <v>0</v>
      </c>
    </row>
    <row r="96" spans="1:22">
      <c r="A96" s="530" t="s">
        <v>31</v>
      </c>
      <c r="B96" s="505" t="s">
        <v>380</v>
      </c>
      <c r="C96" s="506" t="s">
        <v>324</v>
      </c>
      <c r="D96" s="506" t="s">
        <v>322</v>
      </c>
      <c r="E96" s="506" t="s">
        <v>316</v>
      </c>
      <c r="F96" s="576" t="s">
        <v>287</v>
      </c>
      <c r="G96" s="603">
        <v>300000000</v>
      </c>
      <c r="H96" s="507">
        <v>42941</v>
      </c>
      <c r="I96" s="577">
        <v>44469</v>
      </c>
      <c r="K96" s="534" t="s">
        <v>656</v>
      </c>
      <c r="L96" s="535" t="s">
        <v>364</v>
      </c>
      <c r="M96" s="536" t="s">
        <v>324</v>
      </c>
      <c r="N96" s="536" t="s">
        <v>322</v>
      </c>
      <c r="O96" s="536" t="s">
        <v>316</v>
      </c>
      <c r="P96" s="579" t="s">
        <v>287</v>
      </c>
      <c r="Q96" s="603">
        <v>300000000</v>
      </c>
      <c r="R96" s="537">
        <v>42941</v>
      </c>
      <c r="S96" s="581">
        <v>44500</v>
      </c>
      <c r="U96" s="510">
        <f t="shared" si="1"/>
        <v>0</v>
      </c>
    </row>
    <row r="97" spans="1:22" s="641" customFormat="1">
      <c r="A97" s="534" t="s">
        <v>31</v>
      </c>
      <c r="B97" s="535" t="s">
        <v>364</v>
      </c>
      <c r="C97" s="536" t="s">
        <v>324</v>
      </c>
      <c r="D97" s="536" t="s">
        <v>322</v>
      </c>
      <c r="E97" s="536" t="s">
        <v>316</v>
      </c>
      <c r="F97" s="579" t="s">
        <v>281</v>
      </c>
      <c r="G97" s="603">
        <v>300000000</v>
      </c>
      <c r="H97" s="537">
        <v>42941</v>
      </c>
      <c r="I97" s="581">
        <v>44469</v>
      </c>
      <c r="K97" s="534" t="s">
        <v>656</v>
      </c>
      <c r="L97" s="535" t="s">
        <v>364</v>
      </c>
      <c r="M97" s="536" t="s">
        <v>324</v>
      </c>
      <c r="N97" s="536" t="s">
        <v>322</v>
      </c>
      <c r="O97" s="536" t="s">
        <v>316</v>
      </c>
      <c r="P97" s="579" t="s">
        <v>281</v>
      </c>
      <c r="Q97" s="603">
        <v>300000000</v>
      </c>
      <c r="R97" s="507">
        <v>42941</v>
      </c>
      <c r="S97" s="581">
        <v>44500</v>
      </c>
      <c r="U97" s="510">
        <f t="shared" si="1"/>
        <v>0</v>
      </c>
      <c r="V97" s="642"/>
    </row>
    <row r="98" spans="1:22" s="551" customFormat="1">
      <c r="A98" s="399" t="s">
        <v>31</v>
      </c>
      <c r="B98" s="407" t="s">
        <v>461</v>
      </c>
      <c r="C98" s="397" t="s">
        <v>324</v>
      </c>
      <c r="D98" s="397" t="s">
        <v>322</v>
      </c>
      <c r="E98" s="397" t="s">
        <v>318</v>
      </c>
      <c r="F98" s="614" t="s">
        <v>311</v>
      </c>
      <c r="G98" s="610">
        <v>40000000</v>
      </c>
      <c r="H98" s="270">
        <v>43488</v>
      </c>
      <c r="I98" s="616">
        <v>44469</v>
      </c>
      <c r="K98" s="399" t="s">
        <v>656</v>
      </c>
      <c r="L98" s="407" t="s">
        <v>461</v>
      </c>
      <c r="M98" s="397" t="s">
        <v>324</v>
      </c>
      <c r="N98" s="397" t="s">
        <v>322</v>
      </c>
      <c r="O98" s="397" t="s">
        <v>318</v>
      </c>
      <c r="P98" s="614" t="s">
        <v>311</v>
      </c>
      <c r="Q98" s="610">
        <v>40000000</v>
      </c>
      <c r="R98" s="270">
        <v>43488</v>
      </c>
      <c r="S98" s="616">
        <v>44500</v>
      </c>
      <c r="U98" s="552">
        <f t="shared" si="1"/>
        <v>0</v>
      </c>
      <c r="V98" s="553"/>
    </row>
    <row r="99" spans="1:22">
      <c r="A99" s="534" t="s">
        <v>31</v>
      </c>
      <c r="B99" s="535" t="s">
        <v>461</v>
      </c>
      <c r="C99" s="536" t="s">
        <v>324</v>
      </c>
      <c r="D99" s="536" t="s">
        <v>322</v>
      </c>
      <c r="E99" s="536" t="s">
        <v>318</v>
      </c>
      <c r="F99" s="579" t="s">
        <v>297</v>
      </c>
      <c r="G99" s="603">
        <v>80000000</v>
      </c>
      <c r="H99" s="507">
        <v>43488</v>
      </c>
      <c r="I99" s="581">
        <v>44469</v>
      </c>
      <c r="K99" s="534" t="s">
        <v>656</v>
      </c>
      <c r="L99" s="535" t="s">
        <v>461</v>
      </c>
      <c r="M99" s="536" t="s">
        <v>324</v>
      </c>
      <c r="N99" s="536" t="s">
        <v>322</v>
      </c>
      <c r="O99" s="536" t="s">
        <v>318</v>
      </c>
      <c r="P99" s="579" t="s">
        <v>297</v>
      </c>
      <c r="Q99" s="603">
        <v>80000000</v>
      </c>
      <c r="R99" s="507">
        <v>43488</v>
      </c>
      <c r="S99" s="581">
        <v>44500</v>
      </c>
      <c r="U99" s="510">
        <f t="shared" si="1"/>
        <v>0</v>
      </c>
    </row>
    <row r="100" spans="1:22">
      <c r="A100" s="534" t="s">
        <v>31</v>
      </c>
      <c r="B100" s="535" t="s">
        <v>461</v>
      </c>
      <c r="C100" s="536" t="s">
        <v>324</v>
      </c>
      <c r="D100" s="536" t="s">
        <v>322</v>
      </c>
      <c r="E100" s="536" t="s">
        <v>318</v>
      </c>
      <c r="F100" s="579" t="s">
        <v>301</v>
      </c>
      <c r="G100" s="603">
        <v>80000000</v>
      </c>
      <c r="H100" s="507">
        <v>43488</v>
      </c>
      <c r="I100" s="581">
        <v>44469</v>
      </c>
      <c r="K100" s="534" t="s">
        <v>656</v>
      </c>
      <c r="L100" s="505" t="s">
        <v>461</v>
      </c>
      <c r="M100" s="536" t="s">
        <v>324</v>
      </c>
      <c r="N100" s="536" t="s">
        <v>322</v>
      </c>
      <c r="O100" s="536" t="s">
        <v>318</v>
      </c>
      <c r="P100" s="576" t="s">
        <v>301</v>
      </c>
      <c r="Q100" s="603">
        <v>80000000</v>
      </c>
      <c r="R100" s="507">
        <v>43488</v>
      </c>
      <c r="S100" s="581">
        <v>44500</v>
      </c>
      <c r="U100" s="510">
        <f t="shared" si="1"/>
        <v>0</v>
      </c>
    </row>
    <row r="101" spans="1:22">
      <c r="A101" s="534" t="s">
        <v>31</v>
      </c>
      <c r="B101" s="505" t="s">
        <v>461</v>
      </c>
      <c r="C101" s="536" t="s">
        <v>324</v>
      </c>
      <c r="D101" s="536" t="s">
        <v>322</v>
      </c>
      <c r="E101" s="536" t="s">
        <v>318</v>
      </c>
      <c r="F101" s="576" t="s">
        <v>463</v>
      </c>
      <c r="G101" s="603">
        <v>80000000</v>
      </c>
      <c r="H101" s="507">
        <v>43488</v>
      </c>
      <c r="I101" s="581">
        <v>44469</v>
      </c>
      <c r="K101" s="534" t="s">
        <v>656</v>
      </c>
      <c r="L101" s="505" t="s">
        <v>461</v>
      </c>
      <c r="M101" s="536" t="s">
        <v>324</v>
      </c>
      <c r="N101" s="536" t="s">
        <v>322</v>
      </c>
      <c r="O101" s="536" t="s">
        <v>318</v>
      </c>
      <c r="P101" s="576" t="s">
        <v>463</v>
      </c>
      <c r="Q101" s="603">
        <v>80000000</v>
      </c>
      <c r="R101" s="507">
        <v>43488</v>
      </c>
      <c r="S101" s="581">
        <v>44500</v>
      </c>
      <c r="U101" s="510">
        <f t="shared" si="1"/>
        <v>0</v>
      </c>
    </row>
    <row r="102" spans="1:22">
      <c r="A102" s="534" t="s">
        <v>31</v>
      </c>
      <c r="B102" s="505" t="s">
        <v>461</v>
      </c>
      <c r="C102" s="536" t="s">
        <v>324</v>
      </c>
      <c r="D102" s="536" t="s">
        <v>322</v>
      </c>
      <c r="E102" s="536" t="s">
        <v>318</v>
      </c>
      <c r="F102" s="576" t="s">
        <v>298</v>
      </c>
      <c r="G102" s="603">
        <v>80000000</v>
      </c>
      <c r="H102" s="507">
        <v>43488</v>
      </c>
      <c r="I102" s="581">
        <v>44469</v>
      </c>
      <c r="K102" s="534" t="s">
        <v>656</v>
      </c>
      <c r="L102" s="505" t="s">
        <v>461</v>
      </c>
      <c r="M102" s="536" t="s">
        <v>324</v>
      </c>
      <c r="N102" s="536" t="s">
        <v>322</v>
      </c>
      <c r="O102" s="536" t="s">
        <v>318</v>
      </c>
      <c r="P102" s="576" t="s">
        <v>298</v>
      </c>
      <c r="Q102" s="603">
        <v>80000000</v>
      </c>
      <c r="R102" s="507">
        <v>43488</v>
      </c>
      <c r="S102" s="581">
        <v>44500</v>
      </c>
      <c r="U102" s="510">
        <f t="shared" si="1"/>
        <v>0</v>
      </c>
    </row>
    <row r="103" spans="1:22" s="551" customFormat="1">
      <c r="A103" s="399"/>
      <c r="B103" s="268"/>
      <c r="C103" s="397"/>
      <c r="D103" s="397"/>
      <c r="E103" s="397"/>
      <c r="F103" s="612"/>
      <c r="G103" s="610"/>
      <c r="H103" s="270"/>
      <c r="I103" s="616"/>
      <c r="K103" s="399" t="s">
        <v>656</v>
      </c>
      <c r="L103" s="268" t="s">
        <v>654</v>
      </c>
      <c r="M103" s="397" t="s">
        <v>324</v>
      </c>
      <c r="N103" s="397" t="s">
        <v>658</v>
      </c>
      <c r="O103" s="397" t="s">
        <v>655</v>
      </c>
      <c r="P103" s="612" t="s">
        <v>289</v>
      </c>
      <c r="Q103" s="610">
        <v>30000000</v>
      </c>
      <c r="R103" s="270">
        <v>44447</v>
      </c>
      <c r="S103" s="616">
        <v>44500</v>
      </c>
      <c r="U103" s="552">
        <f t="shared" si="1"/>
        <v>30000000</v>
      </c>
      <c r="V103" s="553"/>
    </row>
    <row r="104" spans="1:22">
      <c r="A104" s="534"/>
      <c r="B104" s="505"/>
      <c r="C104" s="536"/>
      <c r="D104" s="536"/>
      <c r="E104" s="536"/>
      <c r="F104" s="576"/>
      <c r="G104" s="603"/>
      <c r="H104" s="507"/>
      <c r="I104" s="581"/>
      <c r="K104" s="534" t="s">
        <v>656</v>
      </c>
      <c r="L104" s="505" t="s">
        <v>654</v>
      </c>
      <c r="M104" s="536" t="s">
        <v>324</v>
      </c>
      <c r="N104" s="536" t="s">
        <v>658</v>
      </c>
      <c r="O104" s="536" t="s">
        <v>655</v>
      </c>
      <c r="P104" s="576" t="s">
        <v>639</v>
      </c>
      <c r="Q104" s="603">
        <v>30000000</v>
      </c>
      <c r="R104" s="507">
        <v>44447</v>
      </c>
      <c r="S104" s="581">
        <v>44500</v>
      </c>
      <c r="U104" s="510">
        <f t="shared" si="1"/>
        <v>30000000</v>
      </c>
    </row>
    <row r="105" spans="1:22">
      <c r="A105" s="534"/>
      <c r="B105" s="505"/>
      <c r="C105" s="536"/>
      <c r="D105" s="536"/>
      <c r="E105" s="536"/>
      <c r="F105" s="576"/>
      <c r="G105" s="603"/>
      <c r="H105" s="507"/>
      <c r="I105" s="581"/>
      <c r="K105" s="534" t="s">
        <v>656</v>
      </c>
      <c r="L105" s="505" t="s">
        <v>654</v>
      </c>
      <c r="M105" s="536" t="s">
        <v>324</v>
      </c>
      <c r="N105" s="536" t="s">
        <v>658</v>
      </c>
      <c r="O105" s="536" t="s">
        <v>655</v>
      </c>
      <c r="P105" s="576" t="s">
        <v>305</v>
      </c>
      <c r="Q105" s="603">
        <v>30000000</v>
      </c>
      <c r="R105" s="507">
        <v>44447</v>
      </c>
      <c r="S105" s="581">
        <v>44500</v>
      </c>
      <c r="U105" s="510">
        <f t="shared" si="1"/>
        <v>30000000</v>
      </c>
    </row>
    <row r="106" spans="1:22" ht="17.25" thickBot="1">
      <c r="A106" s="534"/>
      <c r="B106" s="505"/>
      <c r="C106" s="536"/>
      <c r="D106" s="536"/>
      <c r="E106" s="536"/>
      <c r="F106" s="576"/>
      <c r="G106" s="603"/>
      <c r="H106" s="507"/>
      <c r="I106" s="581"/>
      <c r="K106" s="542" t="s">
        <v>656</v>
      </c>
      <c r="L106" s="541" t="s">
        <v>654</v>
      </c>
      <c r="M106" s="542" t="s">
        <v>324</v>
      </c>
      <c r="N106" s="542" t="s">
        <v>658</v>
      </c>
      <c r="O106" s="542" t="s">
        <v>655</v>
      </c>
      <c r="P106" s="580" t="s">
        <v>279</v>
      </c>
      <c r="Q106" s="640">
        <v>30000000</v>
      </c>
      <c r="R106" s="543">
        <v>44447</v>
      </c>
      <c r="S106" s="543">
        <v>44500</v>
      </c>
      <c r="U106" s="510">
        <f t="shared" si="1"/>
        <v>30000000</v>
      </c>
    </row>
    <row r="107" spans="1:22" ht="17.25" thickTop="1">
      <c r="A107" s="530" t="s">
        <v>36</v>
      </c>
      <c r="B107" s="505" t="s">
        <v>385</v>
      </c>
      <c r="C107" s="506" t="s">
        <v>327</v>
      </c>
      <c r="D107" s="506" t="s">
        <v>270</v>
      </c>
      <c r="E107" s="506" t="s">
        <v>319</v>
      </c>
      <c r="F107" s="576" t="s">
        <v>299</v>
      </c>
      <c r="G107" s="639">
        <v>134445625</v>
      </c>
      <c r="H107" s="507">
        <v>43010</v>
      </c>
      <c r="I107" s="577">
        <v>44469</v>
      </c>
      <c r="K107" s="530" t="s">
        <v>691</v>
      </c>
      <c r="L107" s="505" t="s">
        <v>692</v>
      </c>
      <c r="M107" s="506" t="s">
        <v>664</v>
      </c>
      <c r="N107" s="506" t="s">
        <v>658</v>
      </c>
      <c r="O107" s="506" t="s">
        <v>318</v>
      </c>
      <c r="P107" s="576" t="s">
        <v>299</v>
      </c>
      <c r="Q107" s="603">
        <v>134445625</v>
      </c>
      <c r="R107" s="507">
        <v>43010</v>
      </c>
      <c r="S107" s="577">
        <v>44500</v>
      </c>
      <c r="U107" s="510">
        <f t="shared" si="1"/>
        <v>0</v>
      </c>
    </row>
    <row r="108" spans="1:22">
      <c r="A108" s="530" t="s">
        <v>36</v>
      </c>
      <c r="B108" s="505" t="s">
        <v>386</v>
      </c>
      <c r="C108" s="506" t="s">
        <v>324</v>
      </c>
      <c r="D108" s="506" t="s">
        <v>270</v>
      </c>
      <c r="E108" s="506" t="s">
        <v>319</v>
      </c>
      <c r="F108" s="576" t="s">
        <v>276</v>
      </c>
      <c r="G108" s="603">
        <v>796706966</v>
      </c>
      <c r="H108" s="507">
        <v>42675</v>
      </c>
      <c r="I108" s="577">
        <v>44469</v>
      </c>
      <c r="K108" s="530" t="s">
        <v>691</v>
      </c>
      <c r="L108" s="505" t="s">
        <v>693</v>
      </c>
      <c r="M108" s="506" t="s">
        <v>324</v>
      </c>
      <c r="N108" s="506" t="s">
        <v>658</v>
      </c>
      <c r="O108" s="506" t="s">
        <v>318</v>
      </c>
      <c r="P108" s="717" t="s">
        <v>276</v>
      </c>
      <c r="Q108" s="650">
        <v>796706966</v>
      </c>
      <c r="R108" s="507">
        <v>42675</v>
      </c>
      <c r="S108" s="577">
        <v>44500</v>
      </c>
      <c r="U108" s="510">
        <f t="shared" si="1"/>
        <v>0</v>
      </c>
    </row>
    <row r="109" spans="1:22">
      <c r="A109" s="530" t="s">
        <v>36</v>
      </c>
      <c r="B109" s="505" t="s">
        <v>606</v>
      </c>
      <c r="C109" s="506" t="s">
        <v>327</v>
      </c>
      <c r="D109" s="506" t="s">
        <v>270</v>
      </c>
      <c r="E109" s="506" t="s">
        <v>316</v>
      </c>
      <c r="F109" s="717" t="s">
        <v>234</v>
      </c>
      <c r="G109" s="650">
        <v>300039317</v>
      </c>
      <c r="H109" s="507">
        <v>43040</v>
      </c>
      <c r="I109" s="577">
        <v>44469</v>
      </c>
      <c r="K109" s="530" t="s">
        <v>691</v>
      </c>
      <c r="L109" s="505" t="s">
        <v>694</v>
      </c>
      <c r="M109" s="506" t="s">
        <v>664</v>
      </c>
      <c r="N109" s="506" t="s">
        <v>658</v>
      </c>
      <c r="O109" s="506" t="s">
        <v>316</v>
      </c>
      <c r="P109" s="576" t="s">
        <v>293</v>
      </c>
      <c r="Q109" s="603">
        <v>300039317</v>
      </c>
      <c r="R109" s="507">
        <v>43040</v>
      </c>
      <c r="S109" s="577">
        <v>44500</v>
      </c>
      <c r="U109" s="510">
        <f t="shared" si="1"/>
        <v>0</v>
      </c>
    </row>
    <row r="110" spans="1:22">
      <c r="A110" s="530" t="s">
        <v>36</v>
      </c>
      <c r="B110" s="505" t="s">
        <v>538</v>
      </c>
      <c r="C110" s="506" t="s">
        <v>324</v>
      </c>
      <c r="D110" s="506" t="s">
        <v>270</v>
      </c>
      <c r="E110" s="506" t="s">
        <v>316</v>
      </c>
      <c r="F110" s="576" t="s">
        <v>301</v>
      </c>
      <c r="G110" s="603">
        <v>358235765</v>
      </c>
      <c r="H110" s="507">
        <v>43864</v>
      </c>
      <c r="I110" s="577">
        <v>44469</v>
      </c>
      <c r="K110" s="530" t="s">
        <v>691</v>
      </c>
      <c r="L110" s="505" t="s">
        <v>695</v>
      </c>
      <c r="M110" s="506" t="s">
        <v>324</v>
      </c>
      <c r="N110" s="506" t="s">
        <v>658</v>
      </c>
      <c r="O110" s="506" t="s">
        <v>316</v>
      </c>
      <c r="P110" s="576" t="s">
        <v>301</v>
      </c>
      <c r="Q110" s="603">
        <v>358235765</v>
      </c>
      <c r="R110" s="507">
        <v>43864</v>
      </c>
      <c r="S110" s="577">
        <v>44500</v>
      </c>
      <c r="U110" s="510">
        <f t="shared" si="1"/>
        <v>0</v>
      </c>
    </row>
    <row r="111" spans="1:22">
      <c r="A111" s="530" t="s">
        <v>36</v>
      </c>
      <c r="B111" s="505" t="s">
        <v>538</v>
      </c>
      <c r="C111" s="506" t="s">
        <v>324</v>
      </c>
      <c r="D111" s="506" t="s">
        <v>270</v>
      </c>
      <c r="E111" s="506" t="s">
        <v>316</v>
      </c>
      <c r="F111" s="576" t="s">
        <v>294</v>
      </c>
      <c r="G111" s="603">
        <v>934536253</v>
      </c>
      <c r="H111" s="507">
        <v>43864</v>
      </c>
      <c r="I111" s="577">
        <v>44469</v>
      </c>
      <c r="K111" s="530" t="s">
        <v>691</v>
      </c>
      <c r="L111" s="538" t="s">
        <v>695</v>
      </c>
      <c r="M111" s="506" t="s">
        <v>324</v>
      </c>
      <c r="N111" s="506" t="s">
        <v>658</v>
      </c>
      <c r="O111" s="506" t="s">
        <v>316</v>
      </c>
      <c r="P111" s="576" t="s">
        <v>294</v>
      </c>
      <c r="Q111" s="603">
        <v>934536253</v>
      </c>
      <c r="R111" s="507">
        <v>43864</v>
      </c>
      <c r="S111" s="577">
        <v>44500</v>
      </c>
      <c r="U111" s="510">
        <f t="shared" si="1"/>
        <v>0</v>
      </c>
    </row>
    <row r="112" spans="1:22">
      <c r="A112" s="530" t="s">
        <v>36</v>
      </c>
      <c r="B112" s="538" t="s">
        <v>563</v>
      </c>
      <c r="C112" s="506" t="s">
        <v>324</v>
      </c>
      <c r="D112" s="506" t="s">
        <v>273</v>
      </c>
      <c r="E112" s="506" t="s">
        <v>319</v>
      </c>
      <c r="F112" s="576" t="s">
        <v>314</v>
      </c>
      <c r="G112" s="603">
        <v>423550185</v>
      </c>
      <c r="H112" s="507">
        <v>44054</v>
      </c>
      <c r="I112" s="577">
        <v>44469</v>
      </c>
      <c r="K112" s="530" t="s">
        <v>691</v>
      </c>
      <c r="L112" s="538" t="s">
        <v>671</v>
      </c>
      <c r="M112" s="506" t="s">
        <v>324</v>
      </c>
      <c r="N112" s="506" t="s">
        <v>662</v>
      </c>
      <c r="O112" s="506" t="s">
        <v>318</v>
      </c>
      <c r="P112" s="576" t="s">
        <v>314</v>
      </c>
      <c r="Q112" s="603">
        <v>423550185</v>
      </c>
      <c r="R112" s="507">
        <v>44054</v>
      </c>
      <c r="S112" s="577">
        <v>44500</v>
      </c>
      <c r="U112" s="510">
        <f t="shared" si="1"/>
        <v>0</v>
      </c>
    </row>
    <row r="113" spans="1:22">
      <c r="A113" s="530" t="s">
        <v>36</v>
      </c>
      <c r="B113" s="538" t="s">
        <v>563</v>
      </c>
      <c r="C113" s="506" t="s">
        <v>324</v>
      </c>
      <c r="D113" s="506" t="s">
        <v>273</v>
      </c>
      <c r="E113" s="506" t="s">
        <v>319</v>
      </c>
      <c r="F113" s="576" t="s">
        <v>278</v>
      </c>
      <c r="G113" s="603">
        <v>423212022</v>
      </c>
      <c r="H113" s="507">
        <v>44054</v>
      </c>
      <c r="I113" s="577">
        <v>44469</v>
      </c>
      <c r="K113" s="530" t="s">
        <v>691</v>
      </c>
      <c r="L113" s="538" t="s">
        <v>671</v>
      </c>
      <c r="M113" s="506" t="s">
        <v>324</v>
      </c>
      <c r="N113" s="506" t="s">
        <v>662</v>
      </c>
      <c r="O113" s="506" t="s">
        <v>318</v>
      </c>
      <c r="P113" s="576" t="s">
        <v>278</v>
      </c>
      <c r="Q113" s="603">
        <v>423212022</v>
      </c>
      <c r="R113" s="507">
        <v>44054</v>
      </c>
      <c r="S113" s="577">
        <v>44500</v>
      </c>
      <c r="U113" s="510">
        <f t="shared" si="1"/>
        <v>0</v>
      </c>
    </row>
    <row r="114" spans="1:22">
      <c r="A114" s="530" t="s">
        <v>36</v>
      </c>
      <c r="B114" s="538" t="s">
        <v>563</v>
      </c>
      <c r="C114" s="506" t="s">
        <v>324</v>
      </c>
      <c r="D114" s="506" t="s">
        <v>273</v>
      </c>
      <c r="E114" s="506" t="s">
        <v>319</v>
      </c>
      <c r="F114" s="576" t="s">
        <v>303</v>
      </c>
      <c r="G114" s="603">
        <v>422872469</v>
      </c>
      <c r="H114" s="507">
        <v>44054</v>
      </c>
      <c r="I114" s="577">
        <v>44469</v>
      </c>
      <c r="K114" s="530" t="s">
        <v>691</v>
      </c>
      <c r="L114" s="505" t="s">
        <v>671</v>
      </c>
      <c r="M114" s="506" t="s">
        <v>324</v>
      </c>
      <c r="N114" s="506" t="s">
        <v>662</v>
      </c>
      <c r="O114" s="506" t="s">
        <v>318</v>
      </c>
      <c r="P114" s="576" t="s">
        <v>303</v>
      </c>
      <c r="Q114" s="603">
        <v>422872469</v>
      </c>
      <c r="R114" s="507">
        <v>44054</v>
      </c>
      <c r="S114" s="577">
        <v>44500</v>
      </c>
      <c r="U114" s="510">
        <f t="shared" si="1"/>
        <v>0</v>
      </c>
    </row>
    <row r="115" spans="1:22">
      <c r="A115" s="530" t="s">
        <v>36</v>
      </c>
      <c r="B115" s="505" t="s">
        <v>608</v>
      </c>
      <c r="C115" s="506" t="s">
        <v>324</v>
      </c>
      <c r="D115" s="506" t="s">
        <v>270</v>
      </c>
      <c r="E115" s="506" t="s">
        <v>320</v>
      </c>
      <c r="F115" s="576" t="s">
        <v>304</v>
      </c>
      <c r="G115" s="603">
        <v>103110456</v>
      </c>
      <c r="H115" s="507">
        <v>44099</v>
      </c>
      <c r="I115" s="577">
        <v>44469</v>
      </c>
      <c r="K115" s="530" t="s">
        <v>691</v>
      </c>
      <c r="L115" s="505" t="s">
        <v>607</v>
      </c>
      <c r="M115" s="506" t="s">
        <v>324</v>
      </c>
      <c r="N115" s="506" t="s">
        <v>658</v>
      </c>
      <c r="O115" s="506" t="s">
        <v>655</v>
      </c>
      <c r="P115" s="576" t="s">
        <v>304</v>
      </c>
      <c r="Q115" s="603">
        <v>103110456</v>
      </c>
      <c r="R115" s="507">
        <v>44099</v>
      </c>
      <c r="S115" s="577">
        <v>44500</v>
      </c>
      <c r="U115" s="510">
        <f t="shared" si="1"/>
        <v>0</v>
      </c>
    </row>
    <row r="116" spans="1:22">
      <c r="A116" s="530" t="s">
        <v>36</v>
      </c>
      <c r="B116" s="505" t="s">
        <v>608</v>
      </c>
      <c r="C116" s="506" t="s">
        <v>324</v>
      </c>
      <c r="D116" s="506" t="s">
        <v>270</v>
      </c>
      <c r="E116" s="506" t="s">
        <v>320</v>
      </c>
      <c r="F116" s="576" t="s">
        <v>305</v>
      </c>
      <c r="G116" s="603">
        <v>334158139</v>
      </c>
      <c r="H116" s="507">
        <v>44099</v>
      </c>
      <c r="I116" s="577">
        <v>44469</v>
      </c>
      <c r="K116" s="530" t="s">
        <v>691</v>
      </c>
      <c r="L116" s="505" t="s">
        <v>607</v>
      </c>
      <c r="M116" s="506" t="s">
        <v>324</v>
      </c>
      <c r="N116" s="506" t="s">
        <v>658</v>
      </c>
      <c r="O116" s="506" t="s">
        <v>655</v>
      </c>
      <c r="P116" s="576" t="s">
        <v>305</v>
      </c>
      <c r="Q116" s="603">
        <v>334158139</v>
      </c>
      <c r="R116" s="507">
        <v>44099</v>
      </c>
      <c r="S116" s="577">
        <v>44500</v>
      </c>
      <c r="U116" s="510">
        <f t="shared" si="1"/>
        <v>0</v>
      </c>
    </row>
    <row r="117" spans="1:22">
      <c r="A117" s="530" t="s">
        <v>36</v>
      </c>
      <c r="B117" s="505" t="s">
        <v>607</v>
      </c>
      <c r="C117" s="506" t="s">
        <v>324</v>
      </c>
      <c r="D117" s="506" t="s">
        <v>270</v>
      </c>
      <c r="E117" s="506" t="s">
        <v>320</v>
      </c>
      <c r="F117" s="576" t="s">
        <v>279</v>
      </c>
      <c r="G117" s="603">
        <v>265570288</v>
      </c>
      <c r="H117" s="507">
        <v>44099</v>
      </c>
      <c r="I117" s="577">
        <v>44469</v>
      </c>
      <c r="K117" s="530" t="s">
        <v>691</v>
      </c>
      <c r="L117" s="505" t="s">
        <v>607</v>
      </c>
      <c r="M117" s="506" t="s">
        <v>324</v>
      </c>
      <c r="N117" s="506" t="s">
        <v>658</v>
      </c>
      <c r="O117" s="506" t="s">
        <v>655</v>
      </c>
      <c r="P117" s="576" t="s">
        <v>279</v>
      </c>
      <c r="Q117" s="603">
        <v>265570288</v>
      </c>
      <c r="R117" s="507">
        <v>44099</v>
      </c>
      <c r="S117" s="577">
        <v>44500</v>
      </c>
      <c r="U117" s="510">
        <f t="shared" si="1"/>
        <v>0</v>
      </c>
    </row>
    <row r="118" spans="1:22" s="551" customFormat="1">
      <c r="A118" s="267" t="s">
        <v>36</v>
      </c>
      <c r="B118" s="268" t="s">
        <v>609</v>
      </c>
      <c r="C118" s="269" t="s">
        <v>324</v>
      </c>
      <c r="D118" s="269" t="s">
        <v>270</v>
      </c>
      <c r="E118" s="269" t="s">
        <v>320</v>
      </c>
      <c r="F118" s="612" t="s">
        <v>289</v>
      </c>
      <c r="G118" s="610">
        <v>229525997</v>
      </c>
      <c r="H118" s="270">
        <v>44099</v>
      </c>
      <c r="I118" s="613">
        <v>44469</v>
      </c>
      <c r="K118" s="267" t="s">
        <v>691</v>
      </c>
      <c r="L118" s="268" t="s">
        <v>696</v>
      </c>
      <c r="M118" s="269" t="s">
        <v>324</v>
      </c>
      <c r="N118" s="269" t="s">
        <v>658</v>
      </c>
      <c r="O118" s="269" t="s">
        <v>655</v>
      </c>
      <c r="P118" s="612" t="s">
        <v>289</v>
      </c>
      <c r="Q118" s="610">
        <v>229525997</v>
      </c>
      <c r="R118" s="270">
        <v>44099</v>
      </c>
      <c r="S118" s="613">
        <v>44500</v>
      </c>
      <c r="U118" s="552">
        <f t="shared" si="1"/>
        <v>0</v>
      </c>
      <c r="V118" s="554"/>
    </row>
    <row r="119" spans="1:22">
      <c r="A119" s="530" t="s">
        <v>36</v>
      </c>
      <c r="B119" s="505" t="s">
        <v>609</v>
      </c>
      <c r="C119" s="506" t="s">
        <v>324</v>
      </c>
      <c r="D119" s="506" t="s">
        <v>270</v>
      </c>
      <c r="E119" s="506" t="s">
        <v>320</v>
      </c>
      <c r="F119" s="576" t="s">
        <v>285</v>
      </c>
      <c r="G119" s="603">
        <v>343981408</v>
      </c>
      <c r="H119" s="507">
        <v>44099</v>
      </c>
      <c r="I119" s="577">
        <v>44469</v>
      </c>
      <c r="K119" s="530" t="s">
        <v>691</v>
      </c>
      <c r="L119" s="505" t="s">
        <v>696</v>
      </c>
      <c r="M119" s="506" t="s">
        <v>324</v>
      </c>
      <c r="N119" s="506" t="s">
        <v>658</v>
      </c>
      <c r="O119" s="506" t="s">
        <v>655</v>
      </c>
      <c r="P119" s="576" t="s">
        <v>285</v>
      </c>
      <c r="Q119" s="603">
        <v>343981408</v>
      </c>
      <c r="R119" s="507">
        <v>44099</v>
      </c>
      <c r="S119" s="577">
        <v>44500</v>
      </c>
      <c r="U119" s="510">
        <f t="shared" si="1"/>
        <v>0</v>
      </c>
    </row>
    <row r="120" spans="1:22">
      <c r="A120" s="530" t="s">
        <v>36</v>
      </c>
      <c r="B120" s="505" t="s">
        <v>597</v>
      </c>
      <c r="C120" s="506" t="s">
        <v>324</v>
      </c>
      <c r="D120" s="506" t="s">
        <v>271</v>
      </c>
      <c r="E120" s="506" t="s">
        <v>316</v>
      </c>
      <c r="F120" s="576" t="s">
        <v>624</v>
      </c>
      <c r="G120" s="603">
        <v>122855665</v>
      </c>
      <c r="H120" s="507">
        <v>44148</v>
      </c>
      <c r="I120" s="577">
        <v>44469</v>
      </c>
      <c r="K120" s="530" t="s">
        <v>691</v>
      </c>
      <c r="L120" s="505" t="s">
        <v>673</v>
      </c>
      <c r="M120" s="506" t="s">
        <v>324</v>
      </c>
      <c r="N120" s="506" t="s">
        <v>271</v>
      </c>
      <c r="O120" s="506" t="s">
        <v>316</v>
      </c>
      <c r="P120" s="576" t="s">
        <v>624</v>
      </c>
      <c r="Q120" s="603">
        <v>122855665</v>
      </c>
      <c r="R120" s="507">
        <v>44148</v>
      </c>
      <c r="S120" s="577">
        <v>44500</v>
      </c>
      <c r="U120" s="510">
        <f t="shared" si="1"/>
        <v>0</v>
      </c>
    </row>
    <row r="121" spans="1:22">
      <c r="A121" s="530" t="s">
        <v>36</v>
      </c>
      <c r="B121" s="505" t="s">
        <v>616</v>
      </c>
      <c r="C121" s="506" t="s">
        <v>324</v>
      </c>
      <c r="D121" s="506" t="s">
        <v>270</v>
      </c>
      <c r="E121" s="506" t="s">
        <v>321</v>
      </c>
      <c r="F121" s="576" t="s">
        <v>306</v>
      </c>
      <c r="G121" s="603">
        <v>194927948</v>
      </c>
      <c r="H121" s="507">
        <v>44397</v>
      </c>
      <c r="I121" s="577">
        <v>44469</v>
      </c>
      <c r="K121" s="530" t="s">
        <v>691</v>
      </c>
      <c r="L121" s="505" t="s">
        <v>674</v>
      </c>
      <c r="M121" s="506" t="s">
        <v>324</v>
      </c>
      <c r="N121" s="506" t="s">
        <v>658</v>
      </c>
      <c r="O121" s="506" t="s">
        <v>321</v>
      </c>
      <c r="P121" s="576" t="s">
        <v>306</v>
      </c>
      <c r="Q121" s="603">
        <v>194927948</v>
      </c>
      <c r="R121" s="507">
        <v>44397</v>
      </c>
      <c r="S121" s="577">
        <v>44500</v>
      </c>
      <c r="U121" s="510">
        <f t="shared" si="1"/>
        <v>0</v>
      </c>
      <c r="V121" s="533"/>
    </row>
    <row r="122" spans="1:22">
      <c r="A122" s="530" t="s">
        <v>36</v>
      </c>
      <c r="B122" s="505" t="s">
        <v>616</v>
      </c>
      <c r="C122" s="506" t="s">
        <v>324</v>
      </c>
      <c r="D122" s="506" t="s">
        <v>270</v>
      </c>
      <c r="E122" s="506" t="s">
        <v>321</v>
      </c>
      <c r="F122" s="576" t="s">
        <v>296</v>
      </c>
      <c r="G122" s="603">
        <v>426766888</v>
      </c>
      <c r="H122" s="507">
        <v>44397</v>
      </c>
      <c r="I122" s="577">
        <v>44469</v>
      </c>
      <c r="K122" s="530" t="s">
        <v>691</v>
      </c>
      <c r="L122" s="505" t="s">
        <v>674</v>
      </c>
      <c r="M122" s="506" t="s">
        <v>324</v>
      </c>
      <c r="N122" s="506" t="s">
        <v>658</v>
      </c>
      <c r="O122" s="506" t="s">
        <v>321</v>
      </c>
      <c r="P122" s="576" t="s">
        <v>296</v>
      </c>
      <c r="Q122" s="603">
        <v>426766888</v>
      </c>
      <c r="R122" s="507">
        <v>44397</v>
      </c>
      <c r="S122" s="577">
        <v>44500</v>
      </c>
      <c r="U122" s="510">
        <f t="shared" si="1"/>
        <v>0</v>
      </c>
    </row>
    <row r="123" spans="1:22">
      <c r="A123" s="530" t="s">
        <v>36</v>
      </c>
      <c r="B123" s="505" t="s">
        <v>616</v>
      </c>
      <c r="C123" s="506" t="s">
        <v>324</v>
      </c>
      <c r="D123" s="506" t="s">
        <v>270</v>
      </c>
      <c r="E123" s="506" t="s">
        <v>321</v>
      </c>
      <c r="F123" s="576" t="s">
        <v>574</v>
      </c>
      <c r="G123" s="603">
        <v>326338852</v>
      </c>
      <c r="H123" s="507">
        <v>44397</v>
      </c>
      <c r="I123" s="577">
        <v>44469</v>
      </c>
      <c r="K123" s="530" t="s">
        <v>691</v>
      </c>
      <c r="L123" s="505" t="s">
        <v>674</v>
      </c>
      <c r="M123" s="506" t="s">
        <v>324</v>
      </c>
      <c r="N123" s="506" t="s">
        <v>658</v>
      </c>
      <c r="O123" s="506" t="s">
        <v>321</v>
      </c>
      <c r="P123" s="576" t="s">
        <v>572</v>
      </c>
      <c r="Q123" s="603">
        <v>326338852</v>
      </c>
      <c r="R123" s="507">
        <v>44397</v>
      </c>
      <c r="S123" s="577">
        <v>44500</v>
      </c>
      <c r="U123" s="510">
        <f t="shared" si="1"/>
        <v>0</v>
      </c>
    </row>
    <row r="124" spans="1:22">
      <c r="A124" s="530" t="s">
        <v>36</v>
      </c>
      <c r="B124" s="505" t="s">
        <v>616</v>
      </c>
      <c r="C124" s="506" t="s">
        <v>324</v>
      </c>
      <c r="D124" s="506" t="s">
        <v>270</v>
      </c>
      <c r="E124" s="506" t="s">
        <v>321</v>
      </c>
      <c r="F124" s="576" t="s">
        <v>307</v>
      </c>
      <c r="G124" s="603">
        <v>317911365</v>
      </c>
      <c r="H124" s="507">
        <v>44397</v>
      </c>
      <c r="I124" s="577">
        <v>44469</v>
      </c>
      <c r="K124" s="530" t="s">
        <v>691</v>
      </c>
      <c r="L124" s="505" t="s">
        <v>674</v>
      </c>
      <c r="M124" s="506" t="s">
        <v>324</v>
      </c>
      <c r="N124" s="506" t="s">
        <v>658</v>
      </c>
      <c r="O124" s="506" t="s">
        <v>321</v>
      </c>
      <c r="P124" s="576" t="s">
        <v>307</v>
      </c>
      <c r="Q124" s="603">
        <v>317911365</v>
      </c>
      <c r="R124" s="507">
        <v>44397</v>
      </c>
      <c r="S124" s="577">
        <v>44500</v>
      </c>
      <c r="U124" s="510">
        <f t="shared" si="1"/>
        <v>0</v>
      </c>
    </row>
    <row r="125" spans="1:22">
      <c r="A125" s="530" t="s">
        <v>36</v>
      </c>
      <c r="B125" s="505" t="s">
        <v>619</v>
      </c>
      <c r="C125" s="506" t="s">
        <v>328</v>
      </c>
      <c r="D125" s="506" t="s">
        <v>271</v>
      </c>
      <c r="E125" s="506" t="s">
        <v>319</v>
      </c>
      <c r="F125" s="576" t="s">
        <v>295</v>
      </c>
      <c r="G125" s="603">
        <v>151969815</v>
      </c>
      <c r="H125" s="507">
        <v>44432</v>
      </c>
      <c r="I125" s="577">
        <v>44469</v>
      </c>
      <c r="K125" s="530" t="s">
        <v>691</v>
      </c>
      <c r="L125" s="505" t="s">
        <v>675</v>
      </c>
      <c r="M125" s="506" t="s">
        <v>676</v>
      </c>
      <c r="N125" s="506" t="s">
        <v>271</v>
      </c>
      <c r="O125" s="506" t="s">
        <v>318</v>
      </c>
      <c r="P125" s="576" t="s">
        <v>295</v>
      </c>
      <c r="Q125" s="603">
        <v>151969815</v>
      </c>
      <c r="R125" s="507">
        <v>44432</v>
      </c>
      <c r="S125" s="577">
        <v>44500</v>
      </c>
      <c r="U125" s="510">
        <f t="shared" si="1"/>
        <v>0</v>
      </c>
      <c r="V125" s="533"/>
    </row>
    <row r="126" spans="1:22">
      <c r="A126" s="530" t="s">
        <v>36</v>
      </c>
      <c r="B126" s="505" t="s">
        <v>379</v>
      </c>
      <c r="C126" s="506" t="s">
        <v>324</v>
      </c>
      <c r="D126" s="506" t="s">
        <v>273</v>
      </c>
      <c r="E126" s="506" t="s">
        <v>319</v>
      </c>
      <c r="F126" s="576" t="s">
        <v>295</v>
      </c>
      <c r="G126" s="603">
        <v>125000000</v>
      </c>
      <c r="H126" s="507">
        <v>42908</v>
      </c>
      <c r="I126" s="577">
        <v>44469</v>
      </c>
      <c r="K126" s="530" t="s">
        <v>691</v>
      </c>
      <c r="L126" s="505" t="s">
        <v>677</v>
      </c>
      <c r="M126" s="506" t="s">
        <v>324</v>
      </c>
      <c r="N126" s="506" t="s">
        <v>662</v>
      </c>
      <c r="O126" s="506" t="s">
        <v>318</v>
      </c>
      <c r="P126" s="576" t="s">
        <v>295</v>
      </c>
      <c r="Q126" s="603">
        <v>125000000</v>
      </c>
      <c r="R126" s="507">
        <v>42908</v>
      </c>
      <c r="S126" s="577">
        <v>44500</v>
      </c>
      <c r="U126" s="510">
        <f t="shared" si="1"/>
        <v>0</v>
      </c>
    </row>
    <row r="127" spans="1:22">
      <c r="A127" s="530" t="s">
        <v>36</v>
      </c>
      <c r="B127" s="505" t="s">
        <v>379</v>
      </c>
      <c r="C127" s="506" t="s">
        <v>324</v>
      </c>
      <c r="D127" s="506" t="s">
        <v>273</v>
      </c>
      <c r="E127" s="506" t="s">
        <v>319</v>
      </c>
      <c r="F127" s="576" t="s">
        <v>574</v>
      </c>
      <c r="G127" s="603">
        <v>125000000</v>
      </c>
      <c r="H127" s="507">
        <v>42908</v>
      </c>
      <c r="I127" s="577">
        <v>44469</v>
      </c>
      <c r="K127" s="530" t="s">
        <v>691</v>
      </c>
      <c r="L127" s="505" t="s">
        <v>677</v>
      </c>
      <c r="M127" s="506" t="s">
        <v>324</v>
      </c>
      <c r="N127" s="506" t="s">
        <v>662</v>
      </c>
      <c r="O127" s="506" t="s">
        <v>318</v>
      </c>
      <c r="P127" s="576" t="s">
        <v>572</v>
      </c>
      <c r="Q127" s="603">
        <v>125000000</v>
      </c>
      <c r="R127" s="507">
        <v>42908</v>
      </c>
      <c r="S127" s="577">
        <v>44500</v>
      </c>
      <c r="U127" s="510">
        <f t="shared" si="1"/>
        <v>0</v>
      </c>
    </row>
    <row r="128" spans="1:22">
      <c r="A128" s="530" t="s">
        <v>36</v>
      </c>
      <c r="B128" s="505" t="s">
        <v>379</v>
      </c>
      <c r="C128" s="506" t="s">
        <v>324</v>
      </c>
      <c r="D128" s="506" t="s">
        <v>273</v>
      </c>
      <c r="E128" s="506" t="s">
        <v>319</v>
      </c>
      <c r="F128" s="576" t="s">
        <v>298</v>
      </c>
      <c r="G128" s="603">
        <v>125000000</v>
      </c>
      <c r="H128" s="507">
        <v>42908</v>
      </c>
      <c r="I128" s="577">
        <v>44469</v>
      </c>
      <c r="K128" s="530" t="s">
        <v>691</v>
      </c>
      <c r="L128" s="505" t="s">
        <v>677</v>
      </c>
      <c r="M128" s="506" t="s">
        <v>324</v>
      </c>
      <c r="N128" s="506" t="s">
        <v>662</v>
      </c>
      <c r="O128" s="506" t="s">
        <v>318</v>
      </c>
      <c r="P128" s="576" t="s">
        <v>298</v>
      </c>
      <c r="Q128" s="603">
        <v>125000000</v>
      </c>
      <c r="R128" s="507">
        <v>42908</v>
      </c>
      <c r="S128" s="577">
        <v>44500</v>
      </c>
      <c r="U128" s="510">
        <f t="shared" si="1"/>
        <v>0</v>
      </c>
    </row>
    <row r="129" spans="1:22">
      <c r="A129" s="530" t="s">
        <v>36</v>
      </c>
      <c r="B129" s="505" t="s">
        <v>379</v>
      </c>
      <c r="C129" s="506" t="s">
        <v>324</v>
      </c>
      <c r="D129" s="506" t="s">
        <v>273</v>
      </c>
      <c r="E129" s="506" t="s">
        <v>319</v>
      </c>
      <c r="F129" s="576" t="s">
        <v>314</v>
      </c>
      <c r="G129" s="603">
        <v>125000000</v>
      </c>
      <c r="H129" s="507">
        <v>42908</v>
      </c>
      <c r="I129" s="577">
        <v>44469</v>
      </c>
      <c r="K129" s="530" t="s">
        <v>691</v>
      </c>
      <c r="L129" s="505" t="s">
        <v>677</v>
      </c>
      <c r="M129" s="506" t="s">
        <v>324</v>
      </c>
      <c r="N129" s="506" t="s">
        <v>662</v>
      </c>
      <c r="O129" s="506" t="s">
        <v>318</v>
      </c>
      <c r="P129" s="576" t="s">
        <v>314</v>
      </c>
      <c r="Q129" s="603">
        <v>125000000</v>
      </c>
      <c r="R129" s="507">
        <v>42908</v>
      </c>
      <c r="S129" s="577">
        <v>44500</v>
      </c>
      <c r="U129" s="510">
        <f t="shared" si="1"/>
        <v>0</v>
      </c>
    </row>
    <row r="130" spans="1:22" s="551" customFormat="1">
      <c r="A130" s="267" t="s">
        <v>36</v>
      </c>
      <c r="B130" s="268" t="s">
        <v>380</v>
      </c>
      <c r="C130" s="269" t="s">
        <v>324</v>
      </c>
      <c r="D130" s="269" t="s">
        <v>322</v>
      </c>
      <c r="E130" s="269" t="s">
        <v>316</v>
      </c>
      <c r="F130" s="612" t="s">
        <v>308</v>
      </c>
      <c r="G130" s="610">
        <v>100000000</v>
      </c>
      <c r="H130" s="270">
        <v>42941</v>
      </c>
      <c r="I130" s="613">
        <v>44469</v>
      </c>
      <c r="K130" s="267" t="s">
        <v>691</v>
      </c>
      <c r="L130" s="268" t="s">
        <v>364</v>
      </c>
      <c r="M130" s="269" t="s">
        <v>324</v>
      </c>
      <c r="N130" s="269" t="s">
        <v>322</v>
      </c>
      <c r="O130" s="269" t="s">
        <v>316</v>
      </c>
      <c r="P130" s="612" t="s">
        <v>308</v>
      </c>
      <c r="Q130" s="610">
        <v>100000000</v>
      </c>
      <c r="R130" s="270">
        <v>42941</v>
      </c>
      <c r="S130" s="613">
        <v>44500</v>
      </c>
      <c r="U130" s="552">
        <f t="shared" si="1"/>
        <v>0</v>
      </c>
      <c r="V130" s="553"/>
    </row>
    <row r="131" spans="1:22">
      <c r="A131" s="530" t="s">
        <v>36</v>
      </c>
      <c r="B131" s="505" t="s">
        <v>380</v>
      </c>
      <c r="C131" s="506" t="s">
        <v>324</v>
      </c>
      <c r="D131" s="506" t="s">
        <v>322</v>
      </c>
      <c r="E131" s="506" t="s">
        <v>316</v>
      </c>
      <c r="F131" s="576" t="s">
        <v>309</v>
      </c>
      <c r="G131" s="603">
        <v>100000000</v>
      </c>
      <c r="H131" s="507">
        <v>42941</v>
      </c>
      <c r="I131" s="577">
        <v>44469</v>
      </c>
      <c r="K131" s="530" t="s">
        <v>691</v>
      </c>
      <c r="L131" s="505" t="s">
        <v>364</v>
      </c>
      <c r="M131" s="506" t="s">
        <v>324</v>
      </c>
      <c r="N131" s="506" t="s">
        <v>322</v>
      </c>
      <c r="O131" s="506" t="s">
        <v>316</v>
      </c>
      <c r="P131" s="576" t="s">
        <v>309</v>
      </c>
      <c r="Q131" s="603">
        <v>100000000</v>
      </c>
      <c r="R131" s="507">
        <v>42941</v>
      </c>
      <c r="S131" s="577">
        <v>44500</v>
      </c>
      <c r="U131" s="510">
        <f t="shared" si="1"/>
        <v>0</v>
      </c>
    </row>
    <row r="132" spans="1:22" ht="17.25" thickBot="1">
      <c r="A132" s="530" t="s">
        <v>36</v>
      </c>
      <c r="B132" s="505" t="s">
        <v>380</v>
      </c>
      <c r="C132" s="506" t="s">
        <v>324</v>
      </c>
      <c r="D132" s="506" t="s">
        <v>322</v>
      </c>
      <c r="E132" s="506" t="s">
        <v>316</v>
      </c>
      <c r="F132" s="576" t="s">
        <v>287</v>
      </c>
      <c r="G132" s="603">
        <v>100000000</v>
      </c>
      <c r="H132" s="507">
        <v>42941</v>
      </c>
      <c r="I132" s="577">
        <v>44469</v>
      </c>
      <c r="K132" s="540" t="s">
        <v>691</v>
      </c>
      <c r="L132" s="541" t="s">
        <v>364</v>
      </c>
      <c r="M132" s="542" t="s">
        <v>324</v>
      </c>
      <c r="N132" s="542" t="s">
        <v>322</v>
      </c>
      <c r="O132" s="542" t="s">
        <v>316</v>
      </c>
      <c r="P132" s="580" t="s">
        <v>287</v>
      </c>
      <c r="Q132" s="640">
        <v>100000000</v>
      </c>
      <c r="R132" s="543">
        <v>42941</v>
      </c>
      <c r="S132" s="543">
        <v>44500</v>
      </c>
      <c r="U132" s="510">
        <f t="shared" ref="U132:U183" si="2">Q132-G132</f>
        <v>0</v>
      </c>
    </row>
    <row r="133" spans="1:22" ht="18" thickTop="1" thickBot="1">
      <c r="A133" s="540" t="s">
        <v>36</v>
      </c>
      <c r="B133" s="541" t="s">
        <v>364</v>
      </c>
      <c r="C133" s="542" t="s">
        <v>324</v>
      </c>
      <c r="D133" s="542" t="s">
        <v>322</v>
      </c>
      <c r="E133" s="542" t="s">
        <v>316</v>
      </c>
      <c r="F133" s="580" t="s">
        <v>281</v>
      </c>
      <c r="G133" s="640">
        <v>100000000</v>
      </c>
      <c r="H133" s="543">
        <v>42941</v>
      </c>
      <c r="I133" s="577">
        <v>44469</v>
      </c>
      <c r="K133" s="539" t="s">
        <v>691</v>
      </c>
      <c r="L133" s="538" t="s">
        <v>364</v>
      </c>
      <c r="M133" s="531" t="s">
        <v>324</v>
      </c>
      <c r="N133" s="531" t="s">
        <v>322</v>
      </c>
      <c r="O133" s="531" t="s">
        <v>316</v>
      </c>
      <c r="P133" s="531" t="s">
        <v>281</v>
      </c>
      <c r="Q133" s="678">
        <v>100000000</v>
      </c>
      <c r="R133" s="532">
        <v>42941</v>
      </c>
      <c r="S133" s="508">
        <v>44500</v>
      </c>
      <c r="U133" s="510">
        <f t="shared" si="2"/>
        <v>0</v>
      </c>
    </row>
    <row r="134" spans="1:22" ht="17.25" thickTop="1">
      <c r="A134" s="539" t="s">
        <v>37</v>
      </c>
      <c r="B134" s="538" t="s">
        <v>563</v>
      </c>
      <c r="C134" s="531" t="s">
        <v>324</v>
      </c>
      <c r="D134" s="531" t="s">
        <v>273</v>
      </c>
      <c r="E134" s="531" t="s">
        <v>318</v>
      </c>
      <c r="F134" s="531" t="s">
        <v>314</v>
      </c>
      <c r="G134" s="678">
        <v>279504715</v>
      </c>
      <c r="H134" s="532">
        <v>44054</v>
      </c>
      <c r="I134" s="508">
        <v>44469</v>
      </c>
      <c r="K134" s="530" t="s">
        <v>464</v>
      </c>
      <c r="L134" s="538" t="s">
        <v>671</v>
      </c>
      <c r="M134" s="506" t="s">
        <v>324</v>
      </c>
      <c r="N134" s="506" t="s">
        <v>662</v>
      </c>
      <c r="O134" s="506" t="s">
        <v>318</v>
      </c>
      <c r="P134" s="576" t="s">
        <v>314</v>
      </c>
      <c r="Q134" s="603">
        <v>279504715</v>
      </c>
      <c r="R134" s="532">
        <v>44054</v>
      </c>
      <c r="S134" s="577">
        <v>44500</v>
      </c>
      <c r="U134" s="510">
        <f t="shared" si="2"/>
        <v>0</v>
      </c>
    </row>
    <row r="135" spans="1:22">
      <c r="A135" s="530" t="s">
        <v>37</v>
      </c>
      <c r="B135" s="538" t="s">
        <v>563</v>
      </c>
      <c r="C135" s="506" t="s">
        <v>324</v>
      </c>
      <c r="D135" s="506" t="s">
        <v>273</v>
      </c>
      <c r="E135" s="506" t="s">
        <v>319</v>
      </c>
      <c r="F135" s="576" t="s">
        <v>278</v>
      </c>
      <c r="G135" s="603">
        <v>279205663</v>
      </c>
      <c r="H135" s="532">
        <v>44054</v>
      </c>
      <c r="I135" s="577">
        <v>44469</v>
      </c>
      <c r="K135" s="530" t="s">
        <v>464</v>
      </c>
      <c r="L135" s="538" t="s">
        <v>671</v>
      </c>
      <c r="M135" s="506" t="s">
        <v>324</v>
      </c>
      <c r="N135" s="506" t="s">
        <v>662</v>
      </c>
      <c r="O135" s="506" t="s">
        <v>318</v>
      </c>
      <c r="P135" s="506" t="s">
        <v>278</v>
      </c>
      <c r="Q135" s="650">
        <v>279205663</v>
      </c>
      <c r="R135" s="532">
        <v>44054</v>
      </c>
      <c r="S135" s="508">
        <v>44500</v>
      </c>
      <c r="U135" s="510">
        <f t="shared" si="2"/>
        <v>0</v>
      </c>
    </row>
    <row r="136" spans="1:22">
      <c r="A136" s="530" t="s">
        <v>37</v>
      </c>
      <c r="B136" s="538" t="s">
        <v>563</v>
      </c>
      <c r="C136" s="506" t="s">
        <v>324</v>
      </c>
      <c r="D136" s="506" t="s">
        <v>273</v>
      </c>
      <c r="E136" s="506" t="s">
        <v>319</v>
      </c>
      <c r="F136" s="506" t="s">
        <v>303</v>
      </c>
      <c r="G136" s="650">
        <v>278841018</v>
      </c>
      <c r="H136" s="532">
        <v>44054</v>
      </c>
      <c r="I136" s="508">
        <v>44469</v>
      </c>
      <c r="K136" s="530" t="s">
        <v>464</v>
      </c>
      <c r="L136" s="505" t="s">
        <v>671</v>
      </c>
      <c r="M136" s="506" t="s">
        <v>324</v>
      </c>
      <c r="N136" s="506" t="s">
        <v>662</v>
      </c>
      <c r="O136" s="506" t="s">
        <v>318</v>
      </c>
      <c r="P136" s="576" t="s">
        <v>303</v>
      </c>
      <c r="Q136" s="603">
        <v>278841018</v>
      </c>
      <c r="R136" s="507">
        <v>44054</v>
      </c>
      <c r="S136" s="577">
        <v>44500</v>
      </c>
      <c r="U136" s="510">
        <f t="shared" si="2"/>
        <v>0</v>
      </c>
    </row>
    <row r="137" spans="1:22" s="551" customFormat="1">
      <c r="A137" s="267" t="s">
        <v>37</v>
      </c>
      <c r="B137" s="268" t="s">
        <v>609</v>
      </c>
      <c r="C137" s="269" t="s">
        <v>324</v>
      </c>
      <c r="D137" s="269" t="s">
        <v>270</v>
      </c>
      <c r="E137" s="269" t="s">
        <v>320</v>
      </c>
      <c r="F137" s="612" t="s">
        <v>289</v>
      </c>
      <c r="G137" s="610">
        <v>115859702</v>
      </c>
      <c r="H137" s="270">
        <v>44099</v>
      </c>
      <c r="I137" s="613">
        <v>44469</v>
      </c>
      <c r="K137" s="267" t="s">
        <v>464</v>
      </c>
      <c r="L137" s="268" t="s">
        <v>696</v>
      </c>
      <c r="M137" s="269" t="s">
        <v>324</v>
      </c>
      <c r="N137" s="269" t="s">
        <v>658</v>
      </c>
      <c r="O137" s="269" t="s">
        <v>655</v>
      </c>
      <c r="P137" s="612" t="s">
        <v>289</v>
      </c>
      <c r="Q137" s="610">
        <v>115859702</v>
      </c>
      <c r="R137" s="270">
        <v>44099</v>
      </c>
      <c r="S137" s="613">
        <v>44500</v>
      </c>
      <c r="U137" s="552">
        <f t="shared" si="2"/>
        <v>0</v>
      </c>
      <c r="V137" s="553"/>
    </row>
    <row r="138" spans="1:22">
      <c r="A138" s="530" t="s">
        <v>37</v>
      </c>
      <c r="B138" s="505" t="s">
        <v>609</v>
      </c>
      <c r="C138" s="506" t="s">
        <v>324</v>
      </c>
      <c r="D138" s="506" t="s">
        <v>270</v>
      </c>
      <c r="E138" s="506" t="s">
        <v>320</v>
      </c>
      <c r="F138" s="576" t="s">
        <v>285</v>
      </c>
      <c r="G138" s="603">
        <v>170968577</v>
      </c>
      <c r="H138" s="507">
        <v>44099</v>
      </c>
      <c r="I138" s="577">
        <v>44469</v>
      </c>
      <c r="K138" s="530" t="s">
        <v>464</v>
      </c>
      <c r="L138" s="505" t="s">
        <v>696</v>
      </c>
      <c r="M138" s="506" t="s">
        <v>324</v>
      </c>
      <c r="N138" s="506" t="s">
        <v>658</v>
      </c>
      <c r="O138" s="506" t="s">
        <v>655</v>
      </c>
      <c r="P138" s="506" t="s">
        <v>285</v>
      </c>
      <c r="Q138" s="650">
        <v>170968577</v>
      </c>
      <c r="R138" s="507">
        <v>44099</v>
      </c>
      <c r="S138" s="577">
        <v>44500</v>
      </c>
      <c r="U138" s="510">
        <f t="shared" si="2"/>
        <v>0</v>
      </c>
    </row>
    <row r="139" spans="1:22">
      <c r="A139" s="530" t="s">
        <v>37</v>
      </c>
      <c r="B139" s="505" t="s">
        <v>617</v>
      </c>
      <c r="C139" s="506" t="s">
        <v>324</v>
      </c>
      <c r="D139" s="506" t="s">
        <v>271</v>
      </c>
      <c r="E139" s="506" t="s">
        <v>316</v>
      </c>
      <c r="F139" s="506" t="s">
        <v>624</v>
      </c>
      <c r="G139" s="650">
        <v>294532220</v>
      </c>
      <c r="H139" s="507">
        <v>44148</v>
      </c>
      <c r="I139" s="577">
        <v>44469</v>
      </c>
      <c r="K139" s="530" t="s">
        <v>464</v>
      </c>
      <c r="L139" s="505" t="s">
        <v>697</v>
      </c>
      <c r="M139" s="506" t="s">
        <v>324</v>
      </c>
      <c r="N139" s="506" t="s">
        <v>271</v>
      </c>
      <c r="O139" s="506" t="s">
        <v>316</v>
      </c>
      <c r="P139" s="695" t="s">
        <v>624</v>
      </c>
      <c r="Q139" s="695">
        <v>294532220</v>
      </c>
      <c r="R139" s="507">
        <v>44148</v>
      </c>
      <c r="S139" s="577">
        <v>44500</v>
      </c>
      <c r="U139" s="510">
        <f t="shared" si="2"/>
        <v>0</v>
      </c>
    </row>
    <row r="140" spans="1:22">
      <c r="A140" s="530" t="s">
        <v>37</v>
      </c>
      <c r="B140" s="505" t="s">
        <v>619</v>
      </c>
      <c r="C140" s="506" t="s">
        <v>328</v>
      </c>
      <c r="D140" s="506" t="s">
        <v>271</v>
      </c>
      <c r="E140" s="506" t="s">
        <v>319</v>
      </c>
      <c r="F140" s="695" t="s">
        <v>202</v>
      </c>
      <c r="G140" s="695">
        <v>151227051</v>
      </c>
      <c r="H140" s="507">
        <v>44432</v>
      </c>
      <c r="I140" s="577">
        <v>44469</v>
      </c>
      <c r="K140" s="530" t="s">
        <v>464</v>
      </c>
      <c r="L140" s="505" t="s">
        <v>675</v>
      </c>
      <c r="M140" s="506" t="s">
        <v>676</v>
      </c>
      <c r="N140" s="506" t="s">
        <v>271</v>
      </c>
      <c r="O140" s="506" t="s">
        <v>318</v>
      </c>
      <c r="P140" s="576" t="s">
        <v>295</v>
      </c>
      <c r="Q140" s="603">
        <v>151227051</v>
      </c>
      <c r="R140" s="507">
        <v>44432</v>
      </c>
      <c r="S140" s="577">
        <v>44500</v>
      </c>
      <c r="U140" s="510">
        <f t="shared" si="2"/>
        <v>0</v>
      </c>
    </row>
    <row r="141" spans="1:22">
      <c r="A141" s="530" t="s">
        <v>37</v>
      </c>
      <c r="B141" s="505" t="s">
        <v>379</v>
      </c>
      <c r="C141" s="506" t="s">
        <v>324</v>
      </c>
      <c r="D141" s="506" t="s">
        <v>273</v>
      </c>
      <c r="E141" s="506" t="s">
        <v>319</v>
      </c>
      <c r="F141" s="576" t="s">
        <v>295</v>
      </c>
      <c r="G141" s="603">
        <v>125000000</v>
      </c>
      <c r="H141" s="507">
        <v>42908</v>
      </c>
      <c r="I141" s="577">
        <v>44469</v>
      </c>
      <c r="K141" s="530" t="s">
        <v>464</v>
      </c>
      <c r="L141" s="505" t="s">
        <v>677</v>
      </c>
      <c r="M141" s="506" t="s">
        <v>324</v>
      </c>
      <c r="N141" s="506" t="s">
        <v>662</v>
      </c>
      <c r="O141" s="506" t="s">
        <v>318</v>
      </c>
      <c r="P141" s="576" t="s">
        <v>295</v>
      </c>
      <c r="Q141" s="603">
        <v>125000000</v>
      </c>
      <c r="R141" s="507">
        <v>42908</v>
      </c>
      <c r="S141" s="577">
        <v>44500</v>
      </c>
      <c r="U141" s="510">
        <f t="shared" si="2"/>
        <v>0</v>
      </c>
    </row>
    <row r="142" spans="1:22">
      <c r="A142" s="530" t="s">
        <v>37</v>
      </c>
      <c r="B142" s="505" t="s">
        <v>379</v>
      </c>
      <c r="C142" s="506" t="s">
        <v>324</v>
      </c>
      <c r="D142" s="506" t="s">
        <v>273</v>
      </c>
      <c r="E142" s="506" t="s">
        <v>319</v>
      </c>
      <c r="F142" s="576" t="s">
        <v>574</v>
      </c>
      <c r="G142" s="603">
        <v>125000000</v>
      </c>
      <c r="H142" s="507">
        <v>42908</v>
      </c>
      <c r="I142" s="577">
        <v>44469</v>
      </c>
      <c r="K142" s="530" t="s">
        <v>464</v>
      </c>
      <c r="L142" s="505" t="s">
        <v>677</v>
      </c>
      <c r="M142" s="506" t="s">
        <v>324</v>
      </c>
      <c r="N142" s="506" t="s">
        <v>662</v>
      </c>
      <c r="O142" s="506" t="s">
        <v>318</v>
      </c>
      <c r="P142" s="576" t="s">
        <v>572</v>
      </c>
      <c r="Q142" s="603">
        <v>125000000</v>
      </c>
      <c r="R142" s="507">
        <v>42908</v>
      </c>
      <c r="S142" s="577">
        <v>44500</v>
      </c>
      <c r="U142" s="510">
        <f t="shared" si="2"/>
        <v>0</v>
      </c>
    </row>
    <row r="143" spans="1:22">
      <c r="A143" s="530" t="s">
        <v>37</v>
      </c>
      <c r="B143" s="505" t="s">
        <v>379</v>
      </c>
      <c r="C143" s="506" t="s">
        <v>324</v>
      </c>
      <c r="D143" s="506" t="s">
        <v>273</v>
      </c>
      <c r="E143" s="506" t="s">
        <v>319</v>
      </c>
      <c r="F143" s="576" t="s">
        <v>298</v>
      </c>
      <c r="G143" s="603">
        <v>125000000</v>
      </c>
      <c r="H143" s="507">
        <v>42908</v>
      </c>
      <c r="I143" s="577">
        <v>44469</v>
      </c>
      <c r="K143" s="530" t="s">
        <v>464</v>
      </c>
      <c r="L143" s="505" t="s">
        <v>677</v>
      </c>
      <c r="M143" s="506" t="s">
        <v>324</v>
      </c>
      <c r="N143" s="506" t="s">
        <v>662</v>
      </c>
      <c r="O143" s="506" t="s">
        <v>318</v>
      </c>
      <c r="P143" s="576" t="s">
        <v>298</v>
      </c>
      <c r="Q143" s="603">
        <v>125000000</v>
      </c>
      <c r="R143" s="507">
        <v>42908</v>
      </c>
      <c r="S143" s="577">
        <v>44500</v>
      </c>
      <c r="U143" s="510">
        <f t="shared" si="2"/>
        <v>0</v>
      </c>
    </row>
    <row r="144" spans="1:22">
      <c r="A144" s="530" t="s">
        <v>37</v>
      </c>
      <c r="B144" s="505" t="s">
        <v>379</v>
      </c>
      <c r="C144" s="506" t="s">
        <v>324</v>
      </c>
      <c r="D144" s="506" t="s">
        <v>273</v>
      </c>
      <c r="E144" s="506" t="s">
        <v>319</v>
      </c>
      <c r="F144" s="576" t="s">
        <v>314</v>
      </c>
      <c r="G144" s="603">
        <v>125000000</v>
      </c>
      <c r="H144" s="507">
        <v>42908</v>
      </c>
      <c r="I144" s="577">
        <v>44469</v>
      </c>
      <c r="K144" s="530" t="s">
        <v>464</v>
      </c>
      <c r="L144" s="505" t="s">
        <v>677</v>
      </c>
      <c r="M144" s="506" t="s">
        <v>324</v>
      </c>
      <c r="N144" s="506" t="s">
        <v>662</v>
      </c>
      <c r="O144" s="506" t="s">
        <v>318</v>
      </c>
      <c r="P144" s="576" t="s">
        <v>314</v>
      </c>
      <c r="Q144" s="603">
        <v>125000000</v>
      </c>
      <c r="R144" s="507">
        <v>42908</v>
      </c>
      <c r="S144" s="577">
        <v>44500</v>
      </c>
      <c r="U144" s="510">
        <f t="shared" si="2"/>
        <v>0</v>
      </c>
    </row>
    <row r="145" spans="1:22" s="551" customFormat="1">
      <c r="A145" s="267" t="s">
        <v>37</v>
      </c>
      <c r="B145" s="268" t="s">
        <v>380</v>
      </c>
      <c r="C145" s="269" t="s">
        <v>324</v>
      </c>
      <c r="D145" s="269" t="s">
        <v>322</v>
      </c>
      <c r="E145" s="269" t="s">
        <v>316</v>
      </c>
      <c r="F145" s="612" t="s">
        <v>308</v>
      </c>
      <c r="G145" s="610">
        <v>100000000</v>
      </c>
      <c r="H145" s="270">
        <v>42941</v>
      </c>
      <c r="I145" s="613">
        <v>44469</v>
      </c>
      <c r="K145" s="267" t="s">
        <v>464</v>
      </c>
      <c r="L145" s="268" t="s">
        <v>364</v>
      </c>
      <c r="M145" s="269" t="s">
        <v>324</v>
      </c>
      <c r="N145" s="269" t="s">
        <v>322</v>
      </c>
      <c r="O145" s="269" t="s">
        <v>316</v>
      </c>
      <c r="P145" s="612" t="s">
        <v>308</v>
      </c>
      <c r="Q145" s="610">
        <v>100000000</v>
      </c>
      <c r="R145" s="270">
        <v>42941</v>
      </c>
      <c r="S145" s="613">
        <v>44500</v>
      </c>
      <c r="U145" s="552">
        <f t="shared" si="2"/>
        <v>0</v>
      </c>
      <c r="V145" s="553"/>
    </row>
    <row r="146" spans="1:22">
      <c r="A146" s="530" t="s">
        <v>37</v>
      </c>
      <c r="B146" s="505" t="s">
        <v>380</v>
      </c>
      <c r="C146" s="506" t="s">
        <v>324</v>
      </c>
      <c r="D146" s="506" t="s">
        <v>322</v>
      </c>
      <c r="E146" s="506" t="s">
        <v>316</v>
      </c>
      <c r="F146" s="576" t="s">
        <v>309</v>
      </c>
      <c r="G146" s="603">
        <v>100000000</v>
      </c>
      <c r="H146" s="507">
        <v>42941</v>
      </c>
      <c r="I146" s="577">
        <v>44469</v>
      </c>
      <c r="K146" s="530" t="s">
        <v>464</v>
      </c>
      <c r="L146" s="505" t="s">
        <v>364</v>
      </c>
      <c r="M146" s="506" t="s">
        <v>324</v>
      </c>
      <c r="N146" s="506" t="s">
        <v>322</v>
      </c>
      <c r="O146" s="506" t="s">
        <v>316</v>
      </c>
      <c r="P146" s="576" t="s">
        <v>309</v>
      </c>
      <c r="Q146" s="603">
        <v>100000000</v>
      </c>
      <c r="R146" s="507">
        <v>42941</v>
      </c>
      <c r="S146" s="577">
        <v>44500</v>
      </c>
      <c r="U146" s="510">
        <f t="shared" si="2"/>
        <v>0</v>
      </c>
    </row>
    <row r="147" spans="1:22">
      <c r="A147" s="530" t="s">
        <v>37</v>
      </c>
      <c r="B147" s="505" t="s">
        <v>380</v>
      </c>
      <c r="C147" s="506" t="s">
        <v>324</v>
      </c>
      <c r="D147" s="506" t="s">
        <v>322</v>
      </c>
      <c r="E147" s="506" t="s">
        <v>316</v>
      </c>
      <c r="F147" s="576" t="s">
        <v>287</v>
      </c>
      <c r="G147" s="603">
        <v>100000000</v>
      </c>
      <c r="H147" s="507">
        <v>42941</v>
      </c>
      <c r="I147" s="577">
        <v>44469</v>
      </c>
      <c r="K147" s="534" t="s">
        <v>464</v>
      </c>
      <c r="L147" s="535" t="s">
        <v>364</v>
      </c>
      <c r="M147" s="536" t="s">
        <v>324</v>
      </c>
      <c r="N147" s="536" t="s">
        <v>322</v>
      </c>
      <c r="O147" s="536" t="s">
        <v>316</v>
      </c>
      <c r="P147" s="579" t="s">
        <v>287</v>
      </c>
      <c r="Q147" s="603">
        <v>100000000</v>
      </c>
      <c r="R147" s="537">
        <v>42941</v>
      </c>
      <c r="S147" s="577">
        <v>44500</v>
      </c>
      <c r="U147" s="510">
        <f t="shared" si="2"/>
        <v>0</v>
      </c>
    </row>
    <row r="148" spans="1:22">
      <c r="A148" s="534" t="s">
        <v>37</v>
      </c>
      <c r="B148" s="535" t="s">
        <v>364</v>
      </c>
      <c r="C148" s="536" t="s">
        <v>324</v>
      </c>
      <c r="D148" s="536" t="s">
        <v>322</v>
      </c>
      <c r="E148" s="536" t="s">
        <v>316</v>
      </c>
      <c r="F148" s="579" t="s">
        <v>281</v>
      </c>
      <c r="G148" s="603">
        <v>100000000</v>
      </c>
      <c r="H148" s="537">
        <v>42941</v>
      </c>
      <c r="I148" s="577">
        <v>44469</v>
      </c>
      <c r="K148" s="534" t="s">
        <v>464</v>
      </c>
      <c r="L148" s="505" t="s">
        <v>364</v>
      </c>
      <c r="M148" s="506" t="s">
        <v>324</v>
      </c>
      <c r="N148" s="506" t="s">
        <v>322</v>
      </c>
      <c r="O148" s="506" t="s">
        <v>316</v>
      </c>
      <c r="P148" s="576" t="s">
        <v>281</v>
      </c>
      <c r="Q148" s="603">
        <v>100000000</v>
      </c>
      <c r="R148" s="507">
        <v>42941</v>
      </c>
      <c r="S148" s="577">
        <v>44500</v>
      </c>
      <c r="U148" s="510">
        <f t="shared" si="2"/>
        <v>0</v>
      </c>
    </row>
    <row r="149" spans="1:22" s="643" customFormat="1">
      <c r="A149" s="399" t="s">
        <v>37</v>
      </c>
      <c r="B149" s="268" t="s">
        <v>461</v>
      </c>
      <c r="C149" s="269" t="s">
        <v>324</v>
      </c>
      <c r="D149" s="269" t="s">
        <v>322</v>
      </c>
      <c r="E149" s="269" t="s">
        <v>318</v>
      </c>
      <c r="F149" s="612" t="s">
        <v>311</v>
      </c>
      <c r="G149" s="610">
        <v>40000000</v>
      </c>
      <c r="H149" s="270">
        <v>43488</v>
      </c>
      <c r="I149" s="613">
        <v>44469</v>
      </c>
      <c r="K149" s="399" t="s">
        <v>464</v>
      </c>
      <c r="L149" s="268" t="s">
        <v>461</v>
      </c>
      <c r="M149" s="269" t="s">
        <v>324</v>
      </c>
      <c r="N149" s="269" t="s">
        <v>322</v>
      </c>
      <c r="O149" s="269" t="s">
        <v>318</v>
      </c>
      <c r="P149" s="612" t="s">
        <v>311</v>
      </c>
      <c r="Q149" s="610">
        <v>40000000</v>
      </c>
      <c r="R149" s="270">
        <v>43488</v>
      </c>
      <c r="S149" s="613">
        <v>44500</v>
      </c>
      <c r="U149" s="552">
        <f t="shared" si="2"/>
        <v>0</v>
      </c>
      <c r="V149" s="644"/>
    </row>
    <row r="150" spans="1:22">
      <c r="A150" s="534" t="s">
        <v>37</v>
      </c>
      <c r="B150" s="505" t="s">
        <v>461</v>
      </c>
      <c r="C150" s="506" t="s">
        <v>324</v>
      </c>
      <c r="D150" s="506" t="s">
        <v>322</v>
      </c>
      <c r="E150" s="506" t="s">
        <v>318</v>
      </c>
      <c r="F150" s="576" t="s">
        <v>297</v>
      </c>
      <c r="G150" s="603">
        <v>80000000</v>
      </c>
      <c r="H150" s="507">
        <v>43488</v>
      </c>
      <c r="I150" s="577">
        <v>44469</v>
      </c>
      <c r="K150" s="534" t="s">
        <v>464</v>
      </c>
      <c r="L150" s="505" t="s">
        <v>461</v>
      </c>
      <c r="M150" s="506" t="s">
        <v>324</v>
      </c>
      <c r="N150" s="506" t="s">
        <v>322</v>
      </c>
      <c r="O150" s="506" t="s">
        <v>318</v>
      </c>
      <c r="P150" s="576" t="s">
        <v>297</v>
      </c>
      <c r="Q150" s="603">
        <v>80000000</v>
      </c>
      <c r="R150" s="507">
        <v>43488</v>
      </c>
      <c r="S150" s="577">
        <v>44500</v>
      </c>
      <c r="U150" s="510">
        <f t="shared" si="2"/>
        <v>0</v>
      </c>
    </row>
    <row r="151" spans="1:22">
      <c r="A151" s="534" t="s">
        <v>37</v>
      </c>
      <c r="B151" s="505" t="s">
        <v>461</v>
      </c>
      <c r="C151" s="506" t="s">
        <v>324</v>
      </c>
      <c r="D151" s="506" t="s">
        <v>322</v>
      </c>
      <c r="E151" s="506" t="s">
        <v>318</v>
      </c>
      <c r="F151" s="576" t="s">
        <v>301</v>
      </c>
      <c r="G151" s="603">
        <v>120000000</v>
      </c>
      <c r="H151" s="507">
        <v>43488</v>
      </c>
      <c r="I151" s="577">
        <v>44469</v>
      </c>
      <c r="K151" s="534" t="s">
        <v>464</v>
      </c>
      <c r="L151" s="505" t="s">
        <v>461</v>
      </c>
      <c r="M151" s="506" t="s">
        <v>324</v>
      </c>
      <c r="N151" s="506" t="s">
        <v>322</v>
      </c>
      <c r="O151" s="506" t="s">
        <v>318</v>
      </c>
      <c r="P151" s="576" t="s">
        <v>301</v>
      </c>
      <c r="Q151" s="603">
        <v>120000000</v>
      </c>
      <c r="R151" s="507">
        <v>43488</v>
      </c>
      <c r="S151" s="577">
        <v>44500</v>
      </c>
      <c r="U151" s="510">
        <f t="shared" si="2"/>
        <v>0</v>
      </c>
    </row>
    <row r="152" spans="1:22">
      <c r="A152" s="534" t="s">
        <v>37</v>
      </c>
      <c r="B152" s="505" t="s">
        <v>461</v>
      </c>
      <c r="C152" s="506" t="s">
        <v>324</v>
      </c>
      <c r="D152" s="506" t="s">
        <v>322</v>
      </c>
      <c r="E152" s="506" t="s">
        <v>318</v>
      </c>
      <c r="F152" s="576" t="s">
        <v>465</v>
      </c>
      <c r="G152" s="603">
        <v>80000000</v>
      </c>
      <c r="H152" s="507">
        <v>43488</v>
      </c>
      <c r="I152" s="577">
        <v>44469</v>
      </c>
      <c r="K152" s="506" t="s">
        <v>464</v>
      </c>
      <c r="L152" s="505" t="s">
        <v>461</v>
      </c>
      <c r="M152" s="506" t="s">
        <v>324</v>
      </c>
      <c r="N152" s="506" t="s">
        <v>322</v>
      </c>
      <c r="O152" s="506" t="s">
        <v>318</v>
      </c>
      <c r="P152" s="576" t="s">
        <v>463</v>
      </c>
      <c r="Q152" s="603">
        <v>80000000</v>
      </c>
      <c r="R152" s="507">
        <v>43488</v>
      </c>
      <c r="S152" s="577">
        <v>44500</v>
      </c>
      <c r="U152" s="510">
        <f t="shared" si="2"/>
        <v>0</v>
      </c>
    </row>
    <row r="153" spans="1:22">
      <c r="A153" s="506" t="s">
        <v>464</v>
      </c>
      <c r="B153" s="505" t="s">
        <v>461</v>
      </c>
      <c r="C153" s="506" t="s">
        <v>324</v>
      </c>
      <c r="D153" s="506" t="s">
        <v>322</v>
      </c>
      <c r="E153" s="506" t="s">
        <v>318</v>
      </c>
      <c r="F153" s="576" t="s">
        <v>298</v>
      </c>
      <c r="G153" s="603">
        <v>120000000</v>
      </c>
      <c r="H153" s="507">
        <v>43488</v>
      </c>
      <c r="I153" s="577">
        <v>44469</v>
      </c>
      <c r="K153" s="506" t="s">
        <v>464</v>
      </c>
      <c r="L153" s="505" t="s">
        <v>461</v>
      </c>
      <c r="M153" s="506" t="s">
        <v>324</v>
      </c>
      <c r="N153" s="506" t="s">
        <v>322</v>
      </c>
      <c r="O153" s="506" t="s">
        <v>318</v>
      </c>
      <c r="P153" s="576" t="s">
        <v>298</v>
      </c>
      <c r="Q153" s="603">
        <v>120000000</v>
      </c>
      <c r="R153" s="507">
        <v>43488</v>
      </c>
      <c r="S153" s="577">
        <v>44500</v>
      </c>
      <c r="U153" s="510">
        <f t="shared" si="2"/>
        <v>0</v>
      </c>
    </row>
    <row r="154" spans="1:22">
      <c r="A154" s="506" t="s">
        <v>464</v>
      </c>
      <c r="B154" s="505" t="s">
        <v>571</v>
      </c>
      <c r="C154" s="506" t="s">
        <v>325</v>
      </c>
      <c r="D154" s="506" t="s">
        <v>272</v>
      </c>
      <c r="E154" s="506" t="s">
        <v>317</v>
      </c>
      <c r="F154" s="576" t="s">
        <v>574</v>
      </c>
      <c r="G154" s="603">
        <v>60000000</v>
      </c>
      <c r="H154" s="507">
        <v>44209</v>
      </c>
      <c r="I154" s="577">
        <v>44469</v>
      </c>
      <c r="K154" s="506" t="s">
        <v>464</v>
      </c>
      <c r="L154" s="718" t="s">
        <v>680</v>
      </c>
      <c r="M154" s="682" t="s">
        <v>324</v>
      </c>
      <c r="N154" s="682" t="s">
        <v>271</v>
      </c>
      <c r="O154" s="682" t="s">
        <v>316</v>
      </c>
      <c r="P154" s="696" t="s">
        <v>572</v>
      </c>
      <c r="Q154" s="697">
        <v>60000000</v>
      </c>
      <c r="R154" s="699">
        <v>44209</v>
      </c>
      <c r="S154" s="577">
        <v>44500</v>
      </c>
      <c r="U154" s="510">
        <f t="shared" si="2"/>
        <v>0</v>
      </c>
    </row>
    <row r="155" spans="1:22">
      <c r="A155" s="506" t="s">
        <v>464</v>
      </c>
      <c r="B155" s="718" t="s">
        <v>571</v>
      </c>
      <c r="C155" s="682" t="s">
        <v>325</v>
      </c>
      <c r="D155" s="682" t="s">
        <v>272</v>
      </c>
      <c r="E155" s="682" t="s">
        <v>317</v>
      </c>
      <c r="F155" s="696" t="s">
        <v>586</v>
      </c>
      <c r="G155" s="697">
        <v>60000000</v>
      </c>
      <c r="H155" s="699">
        <v>44209</v>
      </c>
      <c r="I155" s="577">
        <v>44469</v>
      </c>
      <c r="K155" s="506" t="s">
        <v>464</v>
      </c>
      <c r="L155" s="535" t="s">
        <v>680</v>
      </c>
      <c r="M155" s="536" t="s">
        <v>324</v>
      </c>
      <c r="N155" s="536" t="s">
        <v>271</v>
      </c>
      <c r="O155" s="536" t="s">
        <v>316</v>
      </c>
      <c r="P155" s="579" t="s">
        <v>698</v>
      </c>
      <c r="Q155" s="700">
        <v>60000000</v>
      </c>
      <c r="R155" s="537">
        <v>44209</v>
      </c>
      <c r="S155" s="577">
        <v>44500</v>
      </c>
      <c r="U155" s="510">
        <f t="shared" si="2"/>
        <v>0</v>
      </c>
    </row>
    <row r="156" spans="1:22">
      <c r="A156" s="506" t="s">
        <v>464</v>
      </c>
      <c r="B156" s="535" t="s">
        <v>571</v>
      </c>
      <c r="C156" s="536" t="s">
        <v>325</v>
      </c>
      <c r="D156" s="536" t="s">
        <v>272</v>
      </c>
      <c r="E156" s="536" t="s">
        <v>317</v>
      </c>
      <c r="F156" s="579" t="s">
        <v>208</v>
      </c>
      <c r="G156" s="700">
        <v>60000000</v>
      </c>
      <c r="H156" s="537">
        <v>44209</v>
      </c>
      <c r="I156" s="577">
        <v>44469</v>
      </c>
      <c r="K156" s="506" t="s">
        <v>464</v>
      </c>
      <c r="L156" s="535" t="s">
        <v>680</v>
      </c>
      <c r="M156" s="536" t="s">
        <v>324</v>
      </c>
      <c r="N156" s="536" t="s">
        <v>271</v>
      </c>
      <c r="O156" s="536" t="s">
        <v>316</v>
      </c>
      <c r="P156" s="579" t="s">
        <v>296</v>
      </c>
      <c r="Q156" s="700">
        <v>60000000</v>
      </c>
      <c r="R156" s="537">
        <v>44209</v>
      </c>
      <c r="S156" s="577">
        <v>44500</v>
      </c>
      <c r="U156" s="510">
        <f t="shared" si="2"/>
        <v>0</v>
      </c>
    </row>
    <row r="157" spans="1:22">
      <c r="A157" s="506" t="s">
        <v>464</v>
      </c>
      <c r="B157" s="535" t="s">
        <v>571</v>
      </c>
      <c r="C157" s="536" t="s">
        <v>325</v>
      </c>
      <c r="D157" s="536" t="s">
        <v>272</v>
      </c>
      <c r="E157" s="536" t="s">
        <v>317</v>
      </c>
      <c r="F157" s="579" t="s">
        <v>204</v>
      </c>
      <c r="G157" s="700">
        <v>60000000</v>
      </c>
      <c r="H157" s="537">
        <v>44209</v>
      </c>
      <c r="I157" s="577">
        <v>44469</v>
      </c>
      <c r="K157" s="506" t="s">
        <v>464</v>
      </c>
      <c r="L157" s="505" t="s">
        <v>680</v>
      </c>
      <c r="M157" s="506" t="s">
        <v>324</v>
      </c>
      <c r="N157" s="506" t="s">
        <v>271</v>
      </c>
      <c r="O157" s="506" t="s">
        <v>316</v>
      </c>
      <c r="P157" s="576" t="s">
        <v>294</v>
      </c>
      <c r="Q157" s="603">
        <v>60000000</v>
      </c>
      <c r="R157" s="507">
        <v>44209</v>
      </c>
      <c r="S157" s="577">
        <v>44500</v>
      </c>
      <c r="U157" s="510">
        <f t="shared" si="2"/>
        <v>0</v>
      </c>
    </row>
    <row r="158" spans="1:22">
      <c r="A158" s="506" t="s">
        <v>37</v>
      </c>
      <c r="B158" s="505" t="s">
        <v>571</v>
      </c>
      <c r="C158" s="506" t="s">
        <v>325</v>
      </c>
      <c r="D158" s="506" t="s">
        <v>272</v>
      </c>
      <c r="E158" s="506" t="s">
        <v>317</v>
      </c>
      <c r="F158" s="576" t="s">
        <v>578</v>
      </c>
      <c r="G158" s="603">
        <v>60000000</v>
      </c>
      <c r="H158" s="507">
        <v>44209</v>
      </c>
      <c r="I158" s="577">
        <v>44469</v>
      </c>
      <c r="K158" s="506" t="s">
        <v>464</v>
      </c>
      <c r="L158" s="505" t="s">
        <v>680</v>
      </c>
      <c r="M158" s="506" t="s">
        <v>324</v>
      </c>
      <c r="N158" s="506" t="s">
        <v>271</v>
      </c>
      <c r="O158" s="506" t="s">
        <v>316</v>
      </c>
      <c r="P158" s="576" t="s">
        <v>577</v>
      </c>
      <c r="Q158" s="603">
        <v>60000000</v>
      </c>
      <c r="R158" s="507">
        <v>44209</v>
      </c>
      <c r="S158" s="577">
        <v>44500</v>
      </c>
      <c r="U158" s="510">
        <f t="shared" si="2"/>
        <v>0</v>
      </c>
    </row>
    <row r="159" spans="1:22">
      <c r="A159" s="506"/>
      <c r="B159" s="505"/>
      <c r="C159" s="506"/>
      <c r="D159" s="506"/>
      <c r="E159" s="506"/>
      <c r="F159" s="576"/>
      <c r="G159" s="603"/>
      <c r="H159" s="507"/>
      <c r="I159" s="577"/>
      <c r="K159" s="506" t="s">
        <v>464</v>
      </c>
      <c r="L159" s="505" t="s">
        <v>625</v>
      </c>
      <c r="M159" s="506" t="s">
        <v>324</v>
      </c>
      <c r="N159" s="506" t="s">
        <v>658</v>
      </c>
      <c r="O159" s="506" t="s">
        <v>321</v>
      </c>
      <c r="P159" s="576" t="s">
        <v>309</v>
      </c>
      <c r="Q159" s="603">
        <v>60000000</v>
      </c>
      <c r="R159" s="507">
        <v>44484</v>
      </c>
      <c r="S159" s="577">
        <v>44500</v>
      </c>
      <c r="U159" s="510">
        <f t="shared" si="2"/>
        <v>60000000</v>
      </c>
    </row>
    <row r="160" spans="1:22">
      <c r="A160" s="506"/>
      <c r="B160" s="505"/>
      <c r="C160" s="506"/>
      <c r="D160" s="506"/>
      <c r="E160" s="506"/>
      <c r="F160" s="576"/>
      <c r="G160" s="603"/>
      <c r="H160" s="507"/>
      <c r="I160" s="577"/>
      <c r="K160" s="534" t="s">
        <v>464</v>
      </c>
      <c r="L160" s="535" t="s">
        <v>625</v>
      </c>
      <c r="M160" s="536" t="s">
        <v>324</v>
      </c>
      <c r="N160" s="536" t="s">
        <v>658</v>
      </c>
      <c r="O160" s="536" t="s">
        <v>321</v>
      </c>
      <c r="P160" s="579" t="s">
        <v>296</v>
      </c>
      <c r="Q160" s="700">
        <v>60000000</v>
      </c>
      <c r="R160" s="537">
        <v>44484</v>
      </c>
      <c r="S160" s="680">
        <v>44500</v>
      </c>
      <c r="U160" s="510">
        <f t="shared" si="2"/>
        <v>60000000</v>
      </c>
    </row>
    <row r="161" spans="1:22" s="551" customFormat="1">
      <c r="A161" s="269"/>
      <c r="B161" s="268"/>
      <c r="C161" s="269"/>
      <c r="D161" s="269"/>
      <c r="E161" s="269"/>
      <c r="F161" s="612"/>
      <c r="G161" s="610"/>
      <c r="H161" s="270"/>
      <c r="I161" s="613"/>
      <c r="K161" s="269" t="s">
        <v>464</v>
      </c>
      <c r="L161" s="268" t="s">
        <v>625</v>
      </c>
      <c r="M161" s="269" t="s">
        <v>324</v>
      </c>
      <c r="N161" s="269" t="s">
        <v>658</v>
      </c>
      <c r="O161" s="269" t="s">
        <v>321</v>
      </c>
      <c r="P161" s="612" t="s">
        <v>629</v>
      </c>
      <c r="Q161" s="610">
        <v>60000000</v>
      </c>
      <c r="R161" s="270">
        <v>44484</v>
      </c>
      <c r="S161" s="613">
        <v>44500</v>
      </c>
      <c r="U161" s="552">
        <f t="shared" si="2"/>
        <v>60000000</v>
      </c>
      <c r="V161" s="553"/>
    </row>
    <row r="162" spans="1:22">
      <c r="A162" s="506"/>
      <c r="B162" s="505"/>
      <c r="C162" s="506"/>
      <c r="D162" s="506"/>
      <c r="E162" s="506"/>
      <c r="F162" s="576"/>
      <c r="G162" s="603"/>
      <c r="H162" s="507"/>
      <c r="I162" s="577"/>
      <c r="K162" s="506" t="s">
        <v>464</v>
      </c>
      <c r="L162" s="505" t="s">
        <v>625</v>
      </c>
      <c r="M162" s="506" t="s">
        <v>324</v>
      </c>
      <c r="N162" s="506" t="s">
        <v>658</v>
      </c>
      <c r="O162" s="506" t="s">
        <v>321</v>
      </c>
      <c r="P162" s="576" t="s">
        <v>312</v>
      </c>
      <c r="Q162" s="603">
        <v>60000000</v>
      </c>
      <c r="R162" s="507">
        <v>44484</v>
      </c>
      <c r="S162" s="577">
        <v>44500</v>
      </c>
      <c r="U162" s="510">
        <f t="shared" si="2"/>
        <v>60000000</v>
      </c>
    </row>
    <row r="163" spans="1:22" s="840" customFormat="1" ht="17.25" thickBot="1">
      <c r="A163" s="534"/>
      <c r="B163" s="535"/>
      <c r="C163" s="536"/>
      <c r="D163" s="536"/>
      <c r="E163" s="536"/>
      <c r="F163" s="579"/>
      <c r="G163" s="700"/>
      <c r="H163" s="537"/>
      <c r="I163" s="694"/>
      <c r="K163" s="540" t="s">
        <v>464</v>
      </c>
      <c r="L163" s="541" t="s">
        <v>625</v>
      </c>
      <c r="M163" s="542" t="s">
        <v>324</v>
      </c>
      <c r="N163" s="542" t="s">
        <v>270</v>
      </c>
      <c r="O163" s="542" t="s">
        <v>321</v>
      </c>
      <c r="P163" s="580" t="s">
        <v>641</v>
      </c>
      <c r="Q163" s="640">
        <v>60000000</v>
      </c>
      <c r="R163" s="543">
        <v>44484</v>
      </c>
      <c r="S163" s="702">
        <v>44500</v>
      </c>
      <c r="U163" s="510">
        <f t="shared" si="2"/>
        <v>60000000</v>
      </c>
      <c r="V163" s="841"/>
    </row>
    <row r="164" spans="1:22" ht="17.25" thickTop="1">
      <c r="A164" s="530" t="s">
        <v>38</v>
      </c>
      <c r="B164" s="505" t="s">
        <v>366</v>
      </c>
      <c r="C164" s="506" t="s">
        <v>328</v>
      </c>
      <c r="D164" s="506" t="s">
        <v>270</v>
      </c>
      <c r="E164" s="506" t="s">
        <v>319</v>
      </c>
      <c r="F164" s="576" t="s">
        <v>309</v>
      </c>
      <c r="G164" s="605">
        <v>363076477.06999999</v>
      </c>
      <c r="H164" s="507">
        <v>41757</v>
      </c>
      <c r="I164" s="577">
        <v>44469</v>
      </c>
      <c r="K164" s="530" t="s">
        <v>452</v>
      </c>
      <c r="L164" s="505" t="s">
        <v>366</v>
      </c>
      <c r="M164" s="506" t="s">
        <v>676</v>
      </c>
      <c r="N164" s="506" t="s">
        <v>658</v>
      </c>
      <c r="O164" s="506" t="s">
        <v>318</v>
      </c>
      <c r="P164" s="506" t="s">
        <v>309</v>
      </c>
      <c r="Q164" s="650">
        <v>363076477.06999999</v>
      </c>
      <c r="R164" s="507">
        <v>41757</v>
      </c>
      <c r="S164" s="577">
        <v>44500</v>
      </c>
      <c r="U164" s="510">
        <f t="shared" si="2"/>
        <v>0</v>
      </c>
    </row>
    <row r="165" spans="1:22">
      <c r="A165" s="530" t="s">
        <v>38</v>
      </c>
      <c r="B165" s="505" t="s">
        <v>367</v>
      </c>
      <c r="C165" s="506" t="s">
        <v>324</v>
      </c>
      <c r="D165" s="506" t="s">
        <v>270</v>
      </c>
      <c r="E165" s="506" t="s">
        <v>319</v>
      </c>
      <c r="F165" s="576" t="s">
        <v>306</v>
      </c>
      <c r="G165" s="605">
        <v>204341586.66999999</v>
      </c>
      <c r="H165" s="507">
        <v>41794</v>
      </c>
      <c r="I165" s="577">
        <v>44469</v>
      </c>
      <c r="K165" s="530" t="s">
        <v>452</v>
      </c>
      <c r="L165" s="505" t="s">
        <v>367</v>
      </c>
      <c r="M165" s="506" t="s">
        <v>324</v>
      </c>
      <c r="N165" s="506" t="s">
        <v>658</v>
      </c>
      <c r="O165" s="506" t="s">
        <v>318</v>
      </c>
      <c r="P165" s="576" t="s">
        <v>306</v>
      </c>
      <c r="Q165" s="603">
        <v>204341586.66999999</v>
      </c>
      <c r="R165" s="507">
        <v>41794</v>
      </c>
      <c r="S165" s="577">
        <v>44500</v>
      </c>
      <c r="U165" s="510">
        <f t="shared" si="2"/>
        <v>0</v>
      </c>
    </row>
    <row r="166" spans="1:22">
      <c r="A166" s="530" t="s">
        <v>38</v>
      </c>
      <c r="B166" s="505" t="s">
        <v>368</v>
      </c>
      <c r="C166" s="506" t="s">
        <v>324</v>
      </c>
      <c r="D166" s="506" t="s">
        <v>270</v>
      </c>
      <c r="E166" s="506" t="s">
        <v>319</v>
      </c>
      <c r="F166" s="506" t="s">
        <v>312</v>
      </c>
      <c r="G166" s="650">
        <v>300000000</v>
      </c>
      <c r="H166" s="507">
        <v>40771</v>
      </c>
      <c r="I166" s="577">
        <v>44469</v>
      </c>
      <c r="K166" s="534" t="s">
        <v>452</v>
      </c>
      <c r="L166" s="505" t="s">
        <v>368</v>
      </c>
      <c r="M166" s="536" t="s">
        <v>324</v>
      </c>
      <c r="N166" s="536" t="s">
        <v>658</v>
      </c>
      <c r="O166" s="506" t="s">
        <v>318</v>
      </c>
      <c r="P166" s="579" t="s">
        <v>312</v>
      </c>
      <c r="Q166" s="603">
        <v>300000000</v>
      </c>
      <c r="R166" s="507">
        <v>40771</v>
      </c>
      <c r="S166" s="577">
        <v>44500</v>
      </c>
      <c r="U166" s="510">
        <f t="shared" si="2"/>
        <v>0</v>
      </c>
    </row>
    <row r="167" spans="1:22">
      <c r="A167" s="530" t="s">
        <v>38</v>
      </c>
      <c r="B167" s="505" t="s">
        <v>368</v>
      </c>
      <c r="C167" s="506" t="s">
        <v>324</v>
      </c>
      <c r="D167" s="506" t="s">
        <v>270</v>
      </c>
      <c r="E167" s="506" t="s">
        <v>319</v>
      </c>
      <c r="F167" s="576" t="s">
        <v>306</v>
      </c>
      <c r="G167" s="603">
        <v>250000000</v>
      </c>
      <c r="H167" s="507">
        <v>40771</v>
      </c>
      <c r="I167" s="577">
        <v>44469</v>
      </c>
      <c r="K167" s="530" t="s">
        <v>452</v>
      </c>
      <c r="L167" s="505" t="s">
        <v>368</v>
      </c>
      <c r="M167" s="506" t="s">
        <v>324</v>
      </c>
      <c r="N167" s="506" t="s">
        <v>658</v>
      </c>
      <c r="O167" s="506" t="s">
        <v>318</v>
      </c>
      <c r="P167" s="576" t="s">
        <v>306</v>
      </c>
      <c r="Q167" s="603">
        <v>250000000</v>
      </c>
      <c r="R167" s="507">
        <v>40771</v>
      </c>
      <c r="S167" s="577">
        <v>44500</v>
      </c>
      <c r="U167" s="510">
        <f t="shared" si="2"/>
        <v>0</v>
      </c>
    </row>
    <row r="168" spans="1:22">
      <c r="A168" s="534" t="s">
        <v>38</v>
      </c>
      <c r="B168" s="505" t="s">
        <v>387</v>
      </c>
      <c r="C168" s="536" t="s">
        <v>327</v>
      </c>
      <c r="D168" s="536" t="s">
        <v>270</v>
      </c>
      <c r="E168" s="506" t="s">
        <v>319</v>
      </c>
      <c r="F168" s="579" t="s">
        <v>299</v>
      </c>
      <c r="G168" s="603">
        <v>200000000</v>
      </c>
      <c r="H168" s="507">
        <v>40771</v>
      </c>
      <c r="I168" s="577">
        <v>44469</v>
      </c>
      <c r="K168" s="530" t="s">
        <v>452</v>
      </c>
      <c r="L168" s="505" t="s">
        <v>699</v>
      </c>
      <c r="M168" s="506" t="s">
        <v>664</v>
      </c>
      <c r="N168" s="506" t="s">
        <v>658</v>
      </c>
      <c r="O168" s="506" t="s">
        <v>318</v>
      </c>
      <c r="P168" s="576" t="s">
        <v>299</v>
      </c>
      <c r="Q168" s="603">
        <v>200000000</v>
      </c>
      <c r="R168" s="507">
        <v>40771</v>
      </c>
      <c r="S168" s="577">
        <v>44500</v>
      </c>
      <c r="U168" s="510">
        <f t="shared" si="2"/>
        <v>0</v>
      </c>
    </row>
    <row r="169" spans="1:22">
      <c r="A169" s="530" t="s">
        <v>38</v>
      </c>
      <c r="B169" s="505" t="s">
        <v>369</v>
      </c>
      <c r="C169" s="506" t="s">
        <v>324</v>
      </c>
      <c r="D169" s="506" t="s">
        <v>270</v>
      </c>
      <c r="E169" s="506" t="s">
        <v>316</v>
      </c>
      <c r="F169" s="576" t="s">
        <v>313</v>
      </c>
      <c r="G169" s="603">
        <v>320000000</v>
      </c>
      <c r="H169" s="507">
        <v>41067</v>
      </c>
      <c r="I169" s="577">
        <v>44469</v>
      </c>
      <c r="K169" s="534" t="s">
        <v>452</v>
      </c>
      <c r="L169" s="505" t="s">
        <v>369</v>
      </c>
      <c r="M169" s="506" t="s">
        <v>324</v>
      </c>
      <c r="N169" s="506" t="s">
        <v>658</v>
      </c>
      <c r="O169" s="506" t="s">
        <v>316</v>
      </c>
      <c r="P169" s="576" t="s">
        <v>313</v>
      </c>
      <c r="Q169" s="603">
        <v>320000000</v>
      </c>
      <c r="R169" s="507">
        <v>41067</v>
      </c>
      <c r="S169" s="577">
        <v>44500</v>
      </c>
      <c r="U169" s="510">
        <f t="shared" si="2"/>
        <v>0</v>
      </c>
    </row>
    <row r="170" spans="1:22">
      <c r="A170" s="530" t="s">
        <v>38</v>
      </c>
      <c r="B170" s="505" t="s">
        <v>370</v>
      </c>
      <c r="C170" s="506" t="s">
        <v>324</v>
      </c>
      <c r="D170" s="506" t="s">
        <v>270</v>
      </c>
      <c r="E170" s="506" t="s">
        <v>319</v>
      </c>
      <c r="F170" s="576" t="s">
        <v>306</v>
      </c>
      <c r="G170" s="603">
        <v>250000000</v>
      </c>
      <c r="H170" s="507">
        <v>41913</v>
      </c>
      <c r="I170" s="577">
        <v>44469</v>
      </c>
      <c r="K170" s="530" t="s">
        <v>452</v>
      </c>
      <c r="L170" s="505" t="s">
        <v>370</v>
      </c>
      <c r="M170" s="506" t="s">
        <v>324</v>
      </c>
      <c r="N170" s="506" t="s">
        <v>658</v>
      </c>
      <c r="O170" s="506" t="s">
        <v>318</v>
      </c>
      <c r="P170" s="576" t="s">
        <v>306</v>
      </c>
      <c r="Q170" s="603">
        <v>250000000</v>
      </c>
      <c r="R170" s="507">
        <v>41913</v>
      </c>
      <c r="S170" s="577">
        <v>44500</v>
      </c>
      <c r="U170" s="510">
        <f t="shared" si="2"/>
        <v>0</v>
      </c>
    </row>
    <row r="171" spans="1:22">
      <c r="A171" s="534" t="s">
        <v>38</v>
      </c>
      <c r="B171" s="505" t="s">
        <v>370</v>
      </c>
      <c r="C171" s="506" t="s">
        <v>324</v>
      </c>
      <c r="D171" s="506" t="s">
        <v>270</v>
      </c>
      <c r="E171" s="506" t="s">
        <v>319</v>
      </c>
      <c r="F171" s="576" t="s">
        <v>295</v>
      </c>
      <c r="G171" s="603">
        <v>250000000</v>
      </c>
      <c r="H171" s="507">
        <v>41913</v>
      </c>
      <c r="I171" s="577">
        <v>44469</v>
      </c>
      <c r="K171" s="530" t="s">
        <v>452</v>
      </c>
      <c r="L171" s="505" t="s">
        <v>370</v>
      </c>
      <c r="M171" s="506" t="s">
        <v>324</v>
      </c>
      <c r="N171" s="506" t="s">
        <v>658</v>
      </c>
      <c r="O171" s="506" t="s">
        <v>318</v>
      </c>
      <c r="P171" s="576" t="s">
        <v>295</v>
      </c>
      <c r="Q171" s="603">
        <v>250000000</v>
      </c>
      <c r="R171" s="507">
        <v>41913</v>
      </c>
      <c r="S171" s="577">
        <v>44500</v>
      </c>
      <c r="U171" s="510">
        <f t="shared" si="2"/>
        <v>0</v>
      </c>
    </row>
    <row r="172" spans="1:22">
      <c r="A172" s="530" t="s">
        <v>38</v>
      </c>
      <c r="B172" s="505" t="s">
        <v>371</v>
      </c>
      <c r="C172" s="506" t="s">
        <v>324</v>
      </c>
      <c r="D172" s="506" t="s">
        <v>270</v>
      </c>
      <c r="E172" s="506" t="s">
        <v>319</v>
      </c>
      <c r="F172" s="576" t="s">
        <v>295</v>
      </c>
      <c r="G172" s="603">
        <v>250000000</v>
      </c>
      <c r="H172" s="507">
        <v>42156</v>
      </c>
      <c r="I172" s="577">
        <v>44469</v>
      </c>
      <c r="K172" s="530" t="s">
        <v>452</v>
      </c>
      <c r="L172" s="505" t="s">
        <v>371</v>
      </c>
      <c r="M172" s="506" t="s">
        <v>324</v>
      </c>
      <c r="N172" s="506" t="s">
        <v>658</v>
      </c>
      <c r="O172" s="506" t="s">
        <v>318</v>
      </c>
      <c r="P172" s="576" t="s">
        <v>295</v>
      </c>
      <c r="Q172" s="603">
        <v>250000000</v>
      </c>
      <c r="R172" s="507">
        <v>42156</v>
      </c>
      <c r="S172" s="577">
        <v>44500</v>
      </c>
      <c r="U172" s="510">
        <f t="shared" si="2"/>
        <v>0</v>
      </c>
    </row>
    <row r="173" spans="1:22">
      <c r="A173" s="530" t="s">
        <v>38</v>
      </c>
      <c r="B173" s="505" t="s">
        <v>371</v>
      </c>
      <c r="C173" s="506" t="s">
        <v>324</v>
      </c>
      <c r="D173" s="506" t="s">
        <v>270</v>
      </c>
      <c r="E173" s="506" t="s">
        <v>319</v>
      </c>
      <c r="F173" s="576" t="s">
        <v>310</v>
      </c>
      <c r="G173" s="603">
        <v>250000000</v>
      </c>
      <c r="H173" s="507">
        <v>42156</v>
      </c>
      <c r="I173" s="577">
        <v>44469</v>
      </c>
      <c r="K173" s="530" t="s">
        <v>452</v>
      </c>
      <c r="L173" s="505" t="s">
        <v>371</v>
      </c>
      <c r="M173" s="506" t="s">
        <v>324</v>
      </c>
      <c r="N173" s="506" t="s">
        <v>658</v>
      </c>
      <c r="O173" s="506" t="s">
        <v>318</v>
      </c>
      <c r="P173" s="576" t="s">
        <v>310</v>
      </c>
      <c r="Q173" s="603">
        <v>250000000</v>
      </c>
      <c r="R173" s="507">
        <v>42156</v>
      </c>
      <c r="S173" s="577">
        <v>44500</v>
      </c>
      <c r="U173" s="510">
        <f t="shared" si="2"/>
        <v>0</v>
      </c>
    </row>
    <row r="174" spans="1:22">
      <c r="A174" s="530" t="s">
        <v>38</v>
      </c>
      <c r="B174" s="505" t="s">
        <v>372</v>
      </c>
      <c r="C174" s="506" t="s">
        <v>324</v>
      </c>
      <c r="D174" s="506" t="s">
        <v>270</v>
      </c>
      <c r="E174" s="506" t="s">
        <v>320</v>
      </c>
      <c r="F174" s="576" t="s">
        <v>574</v>
      </c>
      <c r="G174" s="603">
        <v>150000000</v>
      </c>
      <c r="H174" s="507">
        <v>42081</v>
      </c>
      <c r="I174" s="577">
        <v>44469</v>
      </c>
      <c r="K174" s="530" t="s">
        <v>452</v>
      </c>
      <c r="L174" s="505" t="s">
        <v>372</v>
      </c>
      <c r="M174" s="506" t="s">
        <v>324</v>
      </c>
      <c r="N174" s="506" t="s">
        <v>658</v>
      </c>
      <c r="O174" s="506" t="s">
        <v>655</v>
      </c>
      <c r="P174" s="576" t="s">
        <v>572</v>
      </c>
      <c r="Q174" s="603">
        <v>150000000</v>
      </c>
      <c r="R174" s="507">
        <v>42081</v>
      </c>
      <c r="S174" s="577">
        <v>44500</v>
      </c>
      <c r="U174" s="510">
        <f t="shared" si="2"/>
        <v>0</v>
      </c>
    </row>
    <row r="175" spans="1:22">
      <c r="A175" s="530" t="s">
        <v>38</v>
      </c>
      <c r="B175" s="505" t="s">
        <v>373</v>
      </c>
      <c r="C175" s="506" t="s">
        <v>324</v>
      </c>
      <c r="D175" s="506" t="s">
        <v>270</v>
      </c>
      <c r="E175" s="506" t="s">
        <v>320</v>
      </c>
      <c r="F175" s="576" t="s">
        <v>300</v>
      </c>
      <c r="G175" s="603">
        <v>300000000</v>
      </c>
      <c r="H175" s="507">
        <v>42156</v>
      </c>
      <c r="I175" s="577">
        <v>44469</v>
      </c>
      <c r="K175" s="534" t="s">
        <v>452</v>
      </c>
      <c r="L175" s="505" t="s">
        <v>373</v>
      </c>
      <c r="M175" s="506" t="s">
        <v>324</v>
      </c>
      <c r="N175" s="506" t="s">
        <v>658</v>
      </c>
      <c r="O175" s="506" t="s">
        <v>655</v>
      </c>
      <c r="P175" s="576" t="s">
        <v>300</v>
      </c>
      <c r="Q175" s="603">
        <v>300000000</v>
      </c>
      <c r="R175" s="507">
        <v>42156</v>
      </c>
      <c r="S175" s="577">
        <v>44500</v>
      </c>
      <c r="U175" s="510">
        <f t="shared" si="2"/>
        <v>0</v>
      </c>
    </row>
    <row r="176" spans="1:22">
      <c r="A176" s="530" t="s">
        <v>38</v>
      </c>
      <c r="B176" s="505" t="s">
        <v>374</v>
      </c>
      <c r="C176" s="506" t="s">
        <v>324</v>
      </c>
      <c r="D176" s="506" t="s">
        <v>270</v>
      </c>
      <c r="E176" s="506" t="s">
        <v>321</v>
      </c>
      <c r="F176" s="576" t="s">
        <v>312</v>
      </c>
      <c r="G176" s="603">
        <v>200000000</v>
      </c>
      <c r="H176" s="507">
        <v>42891</v>
      </c>
      <c r="I176" s="577">
        <v>44469</v>
      </c>
      <c r="K176" s="534" t="s">
        <v>452</v>
      </c>
      <c r="L176" s="535" t="s">
        <v>374</v>
      </c>
      <c r="M176" s="536" t="s">
        <v>324</v>
      </c>
      <c r="N176" s="536" t="s">
        <v>658</v>
      </c>
      <c r="O176" s="536" t="s">
        <v>321</v>
      </c>
      <c r="P176" s="579" t="s">
        <v>312</v>
      </c>
      <c r="Q176" s="603">
        <v>200000000</v>
      </c>
      <c r="R176" s="537">
        <v>42891</v>
      </c>
      <c r="S176" s="581">
        <v>44500</v>
      </c>
      <c r="U176" s="510">
        <f t="shared" si="2"/>
        <v>0</v>
      </c>
    </row>
    <row r="177" spans="1:22">
      <c r="A177" s="534" t="s">
        <v>38</v>
      </c>
      <c r="B177" s="505" t="s">
        <v>374</v>
      </c>
      <c r="C177" s="506" t="s">
        <v>325</v>
      </c>
      <c r="D177" s="506" t="s">
        <v>270</v>
      </c>
      <c r="E177" s="506" t="s">
        <v>321</v>
      </c>
      <c r="F177" s="576" t="s">
        <v>208</v>
      </c>
      <c r="G177" s="603">
        <v>300000000</v>
      </c>
      <c r="H177" s="507">
        <v>42891</v>
      </c>
      <c r="I177" s="577">
        <v>44469</v>
      </c>
      <c r="K177" s="534" t="s">
        <v>452</v>
      </c>
      <c r="L177" s="505" t="s">
        <v>374</v>
      </c>
      <c r="M177" s="536" t="s">
        <v>324</v>
      </c>
      <c r="N177" s="506" t="s">
        <v>658</v>
      </c>
      <c r="O177" s="506" t="s">
        <v>321</v>
      </c>
      <c r="P177" s="576" t="s">
        <v>296</v>
      </c>
      <c r="Q177" s="603">
        <v>300000000</v>
      </c>
      <c r="R177" s="507">
        <v>42891</v>
      </c>
      <c r="S177" s="581">
        <v>44500</v>
      </c>
      <c r="U177" s="510">
        <f t="shared" si="2"/>
        <v>0</v>
      </c>
    </row>
    <row r="178" spans="1:22">
      <c r="A178" s="534" t="s">
        <v>38</v>
      </c>
      <c r="B178" s="535" t="s">
        <v>374</v>
      </c>
      <c r="C178" s="536" t="s">
        <v>324</v>
      </c>
      <c r="D178" s="536" t="s">
        <v>270</v>
      </c>
      <c r="E178" s="536" t="s">
        <v>321</v>
      </c>
      <c r="F178" s="579" t="s">
        <v>210</v>
      </c>
      <c r="G178" s="603">
        <v>300000000</v>
      </c>
      <c r="H178" s="537">
        <v>42891</v>
      </c>
      <c r="I178" s="581">
        <v>44469</v>
      </c>
      <c r="K178" s="534" t="s">
        <v>452</v>
      </c>
      <c r="L178" s="505" t="s">
        <v>374</v>
      </c>
      <c r="M178" s="536" t="s">
        <v>324</v>
      </c>
      <c r="N178" s="506" t="s">
        <v>658</v>
      </c>
      <c r="O178" s="506" t="s">
        <v>321</v>
      </c>
      <c r="P178" s="576" t="s">
        <v>292</v>
      </c>
      <c r="Q178" s="603">
        <v>300000000</v>
      </c>
      <c r="R178" s="507">
        <v>42891</v>
      </c>
      <c r="S178" s="581">
        <v>44500</v>
      </c>
      <c r="U178" s="510">
        <f t="shared" si="2"/>
        <v>0</v>
      </c>
    </row>
    <row r="179" spans="1:22">
      <c r="A179" s="534" t="s">
        <v>38</v>
      </c>
      <c r="B179" s="505" t="s">
        <v>451</v>
      </c>
      <c r="C179" s="536" t="s">
        <v>324</v>
      </c>
      <c r="D179" s="506" t="s">
        <v>270</v>
      </c>
      <c r="E179" s="506" t="s">
        <v>316</v>
      </c>
      <c r="F179" s="576" t="s">
        <v>313</v>
      </c>
      <c r="G179" s="603">
        <v>350000000</v>
      </c>
      <c r="H179" s="507">
        <v>43256</v>
      </c>
      <c r="I179" s="581">
        <v>44469</v>
      </c>
      <c r="K179" s="534" t="s">
        <v>452</v>
      </c>
      <c r="L179" s="505" t="s">
        <v>451</v>
      </c>
      <c r="M179" s="536" t="s">
        <v>324</v>
      </c>
      <c r="N179" s="506" t="s">
        <v>658</v>
      </c>
      <c r="O179" s="506" t="s">
        <v>316</v>
      </c>
      <c r="P179" s="576" t="s">
        <v>313</v>
      </c>
      <c r="Q179" s="603">
        <v>350000000</v>
      </c>
      <c r="R179" s="507">
        <v>43256</v>
      </c>
      <c r="S179" s="581">
        <v>44500</v>
      </c>
      <c r="U179" s="510">
        <f t="shared" si="2"/>
        <v>0</v>
      </c>
    </row>
    <row r="180" spans="1:22">
      <c r="A180" s="534" t="s">
        <v>38</v>
      </c>
      <c r="B180" s="505" t="s">
        <v>451</v>
      </c>
      <c r="C180" s="536" t="s">
        <v>324</v>
      </c>
      <c r="D180" s="506" t="s">
        <v>270</v>
      </c>
      <c r="E180" s="506" t="s">
        <v>316</v>
      </c>
      <c r="F180" s="576" t="s">
        <v>574</v>
      </c>
      <c r="G180" s="603">
        <v>350000000</v>
      </c>
      <c r="H180" s="507">
        <v>43256</v>
      </c>
      <c r="I180" s="581">
        <v>44469</v>
      </c>
      <c r="K180" s="506" t="s">
        <v>452</v>
      </c>
      <c r="L180" s="505" t="s">
        <v>451</v>
      </c>
      <c r="M180" s="506" t="s">
        <v>324</v>
      </c>
      <c r="N180" s="506" t="s">
        <v>658</v>
      </c>
      <c r="O180" s="506" t="s">
        <v>316</v>
      </c>
      <c r="P180" s="576" t="s">
        <v>572</v>
      </c>
      <c r="Q180" s="603">
        <v>350000000</v>
      </c>
      <c r="R180" s="507">
        <v>43256</v>
      </c>
      <c r="S180" s="581">
        <v>44500</v>
      </c>
      <c r="U180" s="510">
        <f t="shared" si="2"/>
        <v>0</v>
      </c>
    </row>
    <row r="181" spans="1:22">
      <c r="A181" s="534" t="s">
        <v>38</v>
      </c>
      <c r="B181" s="505" t="s">
        <v>451</v>
      </c>
      <c r="C181" s="536" t="s">
        <v>324</v>
      </c>
      <c r="D181" s="506" t="s">
        <v>270</v>
      </c>
      <c r="E181" s="506" t="s">
        <v>316</v>
      </c>
      <c r="F181" s="576" t="s">
        <v>281</v>
      </c>
      <c r="G181" s="603">
        <v>350000000</v>
      </c>
      <c r="H181" s="507">
        <v>43256</v>
      </c>
      <c r="I181" s="581">
        <v>44469</v>
      </c>
      <c r="K181" s="842" t="s">
        <v>452</v>
      </c>
      <c r="L181" s="538" t="s">
        <v>451</v>
      </c>
      <c r="M181" s="531" t="s">
        <v>324</v>
      </c>
      <c r="N181" s="531" t="s">
        <v>658</v>
      </c>
      <c r="O181" s="531" t="s">
        <v>316</v>
      </c>
      <c r="P181" s="578" t="s">
        <v>281</v>
      </c>
      <c r="Q181" s="639">
        <v>350000000</v>
      </c>
      <c r="R181" s="507">
        <v>43256</v>
      </c>
      <c r="S181" s="577">
        <v>44500</v>
      </c>
      <c r="U181" s="510">
        <f t="shared" si="2"/>
        <v>0</v>
      </c>
    </row>
    <row r="182" spans="1:22" s="551" customFormat="1">
      <c r="A182" s="399" t="s">
        <v>38</v>
      </c>
      <c r="B182" s="268" t="s">
        <v>451</v>
      </c>
      <c r="C182" s="397" t="s">
        <v>324</v>
      </c>
      <c r="D182" s="269" t="s">
        <v>270</v>
      </c>
      <c r="E182" s="269" t="s">
        <v>316</v>
      </c>
      <c r="F182" s="612" t="s">
        <v>308</v>
      </c>
      <c r="G182" s="610">
        <v>250000000</v>
      </c>
      <c r="H182" s="270">
        <v>43256</v>
      </c>
      <c r="I182" s="616">
        <v>44469</v>
      </c>
      <c r="K182" s="849" t="s">
        <v>452</v>
      </c>
      <c r="L182" s="850" t="s">
        <v>451</v>
      </c>
      <c r="M182" s="271" t="s">
        <v>324</v>
      </c>
      <c r="N182" s="271" t="s">
        <v>658</v>
      </c>
      <c r="O182" s="271" t="s">
        <v>316</v>
      </c>
      <c r="P182" s="851" t="s">
        <v>308</v>
      </c>
      <c r="Q182" s="852">
        <v>250000000</v>
      </c>
      <c r="R182" s="270">
        <v>43256</v>
      </c>
      <c r="S182" s="613">
        <v>44500</v>
      </c>
      <c r="U182" s="552">
        <f t="shared" si="2"/>
        <v>0</v>
      </c>
      <c r="V182" s="553"/>
    </row>
    <row r="183" spans="1:22">
      <c r="A183" s="534"/>
      <c r="B183" s="505"/>
      <c r="C183" s="536"/>
      <c r="D183" s="506"/>
      <c r="E183" s="506"/>
      <c r="F183" s="576"/>
      <c r="G183" s="603"/>
      <c r="H183" s="507"/>
      <c r="I183" s="581"/>
      <c r="K183" s="842" t="s">
        <v>452</v>
      </c>
      <c r="L183" s="538" t="s">
        <v>657</v>
      </c>
      <c r="M183" s="531" t="s">
        <v>324</v>
      </c>
      <c r="N183" s="531" t="s">
        <v>658</v>
      </c>
      <c r="O183" s="531" t="s">
        <v>318</v>
      </c>
      <c r="P183" s="578" t="s">
        <v>295</v>
      </c>
      <c r="Q183" s="639">
        <v>100000000</v>
      </c>
      <c r="R183" s="532">
        <v>44466</v>
      </c>
      <c r="S183" s="577">
        <v>44500</v>
      </c>
      <c r="U183" s="510">
        <f t="shared" si="2"/>
        <v>100000000</v>
      </c>
    </row>
    <row r="184" spans="1:22" ht="17.25" thickBot="1">
      <c r="G184" s="516"/>
      <c r="K184" s="843" t="s">
        <v>452</v>
      </c>
      <c r="L184" s="844" t="s">
        <v>657</v>
      </c>
      <c r="M184" s="843" t="s">
        <v>324</v>
      </c>
      <c r="N184" s="843" t="s">
        <v>658</v>
      </c>
      <c r="O184" s="843" t="s">
        <v>318</v>
      </c>
      <c r="P184" s="845" t="s">
        <v>310</v>
      </c>
      <c r="Q184" s="846">
        <v>100000000</v>
      </c>
      <c r="R184" s="532">
        <v>44466</v>
      </c>
      <c r="S184" s="577">
        <v>44500</v>
      </c>
      <c r="U184" s="510">
        <f>Q184-G184</f>
        <v>100000000</v>
      </c>
    </row>
    <row r="185" spans="1:22">
      <c r="G185" s="548">
        <f>SUM(G3:G182)</f>
        <v>69796219644.73999</v>
      </c>
      <c r="Q185" s="548">
        <f>SUM(Q3:Q184)</f>
        <v>71916219644.73999</v>
      </c>
      <c r="U185" s="549">
        <f>SUM(U3:U184)</f>
        <v>2120000000</v>
      </c>
    </row>
    <row r="189" spans="1:22">
      <c r="F189" s="550"/>
      <c r="G189" s="516"/>
      <c r="H189" s="516"/>
      <c r="I189" s="516"/>
      <c r="P189" s="550"/>
      <c r="Q189" s="516"/>
      <c r="R189" s="516"/>
      <c r="S189" s="516"/>
      <c r="U189" s="516"/>
      <c r="V189" s="51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</vt:i4>
      </vt:variant>
    </vt:vector>
  </HeadingPairs>
  <TitlesOfParts>
    <vt:vector size="10" baseType="lpstr">
      <vt:lpstr>Government Fund Info (Raw Data)</vt:lpstr>
      <vt:lpstr>Onshore (Raw data)</vt:lpstr>
      <vt:lpstr>Offshore (Raw data)</vt:lpstr>
      <vt:lpstr>Account Summary&amp; Breakdown</vt:lpstr>
      <vt:lpstr>Onshore Mandate</vt:lpstr>
      <vt:lpstr>Offshore Mandate</vt:lpstr>
      <vt:lpstr>Offshore Mandate Performance</vt:lpstr>
      <vt:lpstr>Onshore Difference</vt:lpstr>
      <vt:lpstr>Offshore Difference</vt:lpstr>
      <vt:lpstr>'Offshore Mandate Performance'!Print_Area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 陳煒文</dc:creator>
  <cp:lastModifiedBy>Andy Hsu 許恩嘉</cp:lastModifiedBy>
  <cp:lastPrinted>2021-02-03T01:17:32Z</cp:lastPrinted>
  <dcterms:created xsi:type="dcterms:W3CDTF">2018-03-29T03:01:21Z</dcterms:created>
  <dcterms:modified xsi:type="dcterms:W3CDTF">2022-03-10T01:01:08Z</dcterms:modified>
</cp:coreProperties>
</file>