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y\Downloads\"/>
    </mc:Choice>
  </mc:AlternateContent>
  <bookViews>
    <workbookView xWindow="0" yWindow="0" windowWidth="5775" windowHeight="4965" activeTab="1"/>
  </bookViews>
  <sheets>
    <sheet name="TODO List" sheetId="4" r:id="rId1"/>
    <sheet name="Document" sheetId="6" r:id="rId2"/>
    <sheet name="Calculator" sheetId="2" r:id="rId3"/>
    <sheet name="FXData" sheetId="1" r:id="rId4"/>
    <sheet name="InterestData" sheetId="3" r:id="rId5"/>
    <sheet name="FuturesData" sheetId="5" r:id="rId6"/>
  </sheets>
  <definedNames>
    <definedName name="exchange_top" localSheetId="3">FXData!$A$2:$F$22</definedName>
    <definedName name="FcTimeDepositInterestRate_directforeign.html?PageID_FcTimeDepositInterestRatePresentationLogicBean_depositType_direct_foreign_1469499622920" localSheetId="4">InterestData!$A$1:$J$30</definedName>
  </definedNames>
  <calcPr calcId="162913"/>
</workbook>
</file>

<file path=xl/calcChain.xml><?xml version="1.0" encoding="utf-8"?>
<calcChain xmlns="http://schemas.openxmlformats.org/spreadsheetml/2006/main">
  <c r="C8" i="2" l="1"/>
  <c r="G5" i="2"/>
  <c r="G8" i="2" s="1"/>
  <c r="G7" i="2"/>
  <c r="AG2" i="5"/>
  <c r="AI2" i="5" s="1"/>
  <c r="AC2" i="5"/>
  <c r="AE2" i="5" s="1"/>
  <c r="Y2" i="5"/>
  <c r="AA2" i="5" s="1"/>
  <c r="U2" i="5"/>
  <c r="W2" i="5" s="1"/>
  <c r="Q2" i="5"/>
  <c r="S2" i="5" s="1"/>
  <c r="M2" i="5"/>
  <c r="O2" i="5" s="1"/>
  <c r="E2" i="5"/>
  <c r="G2" i="5" s="1"/>
  <c r="A2" i="5"/>
  <c r="C14" i="2" l="1"/>
  <c r="C2" i="5"/>
  <c r="B14" i="2"/>
  <c r="G14" i="2"/>
  <c r="C4" i="2"/>
  <c r="C9" i="2"/>
  <c r="C10" i="2" s="1"/>
  <c r="B9" i="2"/>
  <c r="B10" i="2" s="1"/>
  <c r="C6" i="2"/>
  <c r="B6" i="2"/>
  <c r="B11" i="2" l="1"/>
  <c r="G9" i="2"/>
  <c r="B7" i="2"/>
  <c r="B12" i="2" l="1"/>
  <c r="B13" i="2" s="1"/>
  <c r="G10" i="2"/>
  <c r="G11" i="2" s="1"/>
  <c r="C7" i="2" l="1"/>
  <c r="C11" i="2" s="1"/>
  <c r="B15" i="2"/>
  <c r="B16" i="2" s="1"/>
  <c r="B17" i="2" s="1"/>
  <c r="G12" i="2"/>
  <c r="G13" i="2" s="1"/>
  <c r="G15" i="2" s="1"/>
  <c r="G16" i="2" s="1"/>
  <c r="G17" i="2" s="1"/>
  <c r="C12" i="2" l="1"/>
  <c r="C13" i="2" s="1"/>
  <c r="C15" i="2" s="1"/>
  <c r="C16" i="2" s="1"/>
  <c r="C17" i="2" s="1"/>
</calcChain>
</file>

<file path=xl/connections.xml><?xml version="1.0" encoding="utf-8"?>
<connections xmlns="http://schemas.openxmlformats.org/spreadsheetml/2006/main">
  <connection id="1" name="接続" type="4" refreshedVersion="6" background="1" saveData="1">
    <webPr sourceData="1" parsePre="1" consecutive="1" xl2000="1" url="https://rbweb.rakuten-bank.co.jp/REF/main/fis/FcTimeDepositInterestRate_directforeign.html?PageID=FcTimeDepositInterestRatePresentationLogicBean&amp;depositType=direct_foreign&amp;1469499622920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<sst xmlns="http://schemas.openxmlformats.org/spreadsheetml/2006/main" count="816" uniqueCount="153">
  <si>
    <t>指標</t>
  </si>
  <si>
    <t>買い</t>
  </si>
  <si>
    <t>売り</t>
  </si>
  <si>
    <t>105.13</t>
  </si>
  <si>
    <t>105.21</t>
  </si>
  <si>
    <t>115.53</t>
  </si>
  <si>
    <t>115.57</t>
  </si>
  <si>
    <t>78.48</t>
  </si>
  <si>
    <t>78.53</t>
  </si>
  <si>
    <t>73.49</t>
  </si>
  <si>
    <t>73.55</t>
  </si>
  <si>
    <t>79.48</t>
  </si>
  <si>
    <t>79.52</t>
  </si>
  <si>
    <t>137.60</t>
  </si>
  <si>
    <t>137.66</t>
  </si>
  <si>
    <t>106.58</t>
  </si>
  <si>
    <t>106.71</t>
  </si>
  <si>
    <t>13.5557</t>
  </si>
  <si>
    <t>13.5597</t>
  </si>
  <si>
    <t>34.6093</t>
  </si>
  <si>
    <t>34.6431</t>
  </si>
  <si>
    <t>7.3158</t>
  </si>
  <si>
    <t>7.3255</t>
  </si>
  <si>
    <t>1.6067</t>
  </si>
  <si>
    <t>1.6074</t>
  </si>
  <si>
    <t>0.0920</t>
  </si>
  <si>
    <t>0.0922</t>
  </si>
  <si>
    <t>5.5973</t>
  </si>
  <si>
    <t>5.6018</t>
  </si>
  <si>
    <t>31.974</t>
  </si>
  <si>
    <t>32.012</t>
  </si>
  <si>
    <t>1.5597</t>
  </si>
  <si>
    <t>1.5606</t>
  </si>
  <si>
    <t>15.7438</t>
  </si>
  <si>
    <t>15.7495</t>
  </si>
  <si>
    <t>77.1347</t>
  </si>
  <si>
    <t>77.1850</t>
  </si>
  <si>
    <t>2.9983</t>
  </si>
  <si>
    <t>3.0009</t>
  </si>
  <si>
    <t>25.7090</t>
  </si>
  <si>
    <t>25.7479</t>
  </si>
  <si>
    <t>0.7999</t>
  </si>
  <si>
    <t>0.8008</t>
  </si>
  <si>
    <t>Periods(Days)</t>
    <phoneticPr fontId="1"/>
  </si>
  <si>
    <t>Deposit(JPY)</t>
    <phoneticPr fontId="1"/>
  </si>
  <si>
    <t>Ask Rate</t>
    <phoneticPr fontId="1"/>
  </si>
  <si>
    <t>Bid Rate</t>
    <phoneticPr fontId="1"/>
  </si>
  <si>
    <t>Interest Rate</t>
    <phoneticPr fontId="1"/>
  </si>
  <si>
    <t>Expectation (JPY)</t>
    <phoneticPr fontId="1"/>
  </si>
  <si>
    <t>Revenue (JPY)</t>
    <phoneticPr fontId="1"/>
  </si>
  <si>
    <t>Revenue Rate</t>
    <phoneticPr fontId="1"/>
  </si>
  <si>
    <t>Currency</t>
    <phoneticPr fontId="1"/>
  </si>
  <si>
    <t>Tax</t>
    <phoneticPr fontId="1"/>
  </si>
  <si>
    <t>通貨</t>
  </si>
  <si>
    <t>預入方法</t>
  </si>
  <si>
    <t>預入期間別の金利</t>
  </si>
  <si>
    <t>7日</t>
  </si>
  <si>
    <t>14日</t>
  </si>
  <si>
    <t>1ヶ月</t>
  </si>
  <si>
    <t>2ヶ月</t>
  </si>
  <si>
    <t>3ヶ月</t>
  </si>
  <si>
    <t>6ヶ月</t>
  </si>
  <si>
    <t>1年</t>
  </si>
  <si>
    <t>2年</t>
  </si>
  <si>
    <t>米ドル</t>
  </si>
  <si>
    <t>円から預入時</t>
  </si>
  <si>
    <t>外貨から預入時</t>
  </si>
  <si>
    <t>最低預入額</t>
  </si>
  <si>
    <t>7日、14日</t>
  </si>
  <si>
    <t>：</t>
  </si>
  <si>
    <t>500米ドル（52,500円相当額）</t>
  </si>
  <si>
    <t>1ヶ月以上</t>
  </si>
  <si>
    <t>10米ドル（1,050円相当額）</t>
  </si>
  <si>
    <t>ユーロ</t>
  </si>
  <si>
    <t>500ユーロ（57,695円相当額）</t>
  </si>
  <si>
    <t>10ユーロ（1,154円相当額）</t>
  </si>
  <si>
    <t>豪ドル</t>
  </si>
  <si>
    <t>500豪ドル（39,440円相当額）</t>
  </si>
  <si>
    <t>10豪ドル（789円相当額）</t>
  </si>
  <si>
    <t>英ポンド</t>
  </si>
  <si>
    <t>500英ポンド（68,905円相当額）</t>
  </si>
  <si>
    <t>10英ポンド（1,379円相当額）</t>
  </si>
  <si>
    <t>ＮＺドル</t>
  </si>
  <si>
    <t>500ＮＺドル（36,935円相当額）</t>
  </si>
  <si>
    <t>10ＮＺドル（739円相当額）</t>
  </si>
  <si>
    <t>南アランド</t>
  </si>
  <si>
    <t>-</t>
  </si>
  <si>
    <t>5,000南アランド（38,000円相当額）</t>
  </si>
  <si>
    <t>100南アランド（760円相当額）</t>
  </si>
  <si>
    <t>人民元</t>
  </si>
  <si>
    <t>5,000人民元（79,350円相当額）</t>
  </si>
  <si>
    <t>100人民元（1,587円相当額）</t>
  </si>
  <si>
    <t>Deposit(FX)</t>
    <phoneticPr fontId="1"/>
  </si>
  <si>
    <t>カナダドル</t>
  </si>
  <si>
    <t>スイスフラン</t>
  </si>
  <si>
    <t>香港ドル</t>
  </si>
  <si>
    <t>トルコリラ</t>
  </si>
  <si>
    <t>ロシアルーブル</t>
  </si>
  <si>
    <t>韓国ウォン</t>
  </si>
  <si>
    <t>メキシコペソ</t>
  </si>
  <si>
    <t>ブラジルレアル</t>
  </si>
  <si>
    <t>インドルピー</t>
  </si>
  <si>
    <t>シンガポールドル</t>
  </si>
  <si>
    <t>タイバーツ</t>
  </si>
  <si>
    <t>マレーシアリンギット</t>
  </si>
  <si>
    <t>インドネシアルピア</t>
  </si>
  <si>
    <t>Interest Rate(Discount)</t>
    <phoneticPr fontId="1"/>
  </si>
  <si>
    <t>Income(FX)</t>
    <phoneticPr fontId="1"/>
  </si>
  <si>
    <t>EBIT(FX)</t>
    <phoneticPr fontId="1"/>
  </si>
  <si>
    <t>Calculator</t>
    <phoneticPr fontId="1"/>
  </si>
  <si>
    <t>Add the function of calculating componds</t>
    <phoneticPr fontId="1"/>
  </si>
  <si>
    <t>Fxdata</t>
    <phoneticPr fontId="1"/>
  </si>
  <si>
    <t>Todo List</t>
    <phoneticPr fontId="1"/>
  </si>
  <si>
    <t>Sheet</t>
    <phoneticPr fontId="1"/>
  </si>
  <si>
    <t>Category</t>
    <phoneticPr fontId="1"/>
  </si>
  <si>
    <t>No.</t>
    <phoneticPr fontId="1"/>
  </si>
  <si>
    <t>Let data refresh when Excel opened</t>
    <phoneticPr fontId="1"/>
  </si>
  <si>
    <t>Interest Data</t>
    <phoneticPr fontId="1"/>
  </si>
  <si>
    <t>Futures Data</t>
    <phoneticPr fontId="1"/>
  </si>
  <si>
    <t>Calculate the suitable investing strategies</t>
    <phoneticPr fontId="1"/>
  </si>
  <si>
    <t xml:space="preserve">Download data by python </t>
    <phoneticPr fontId="1"/>
  </si>
  <si>
    <t>Download data by python</t>
    <phoneticPr fontId="1"/>
  </si>
  <si>
    <t>Priority</t>
    <phoneticPr fontId="1"/>
  </si>
  <si>
    <t>Low</t>
    <phoneticPr fontId="1"/>
  </si>
  <si>
    <t>Very Low</t>
    <phoneticPr fontId="1"/>
  </si>
  <si>
    <t>Medium</t>
    <phoneticPr fontId="1"/>
  </si>
  <si>
    <t>Very High</t>
    <phoneticPr fontId="1"/>
  </si>
  <si>
    <t>Excel</t>
    <phoneticPr fontId="1"/>
  </si>
  <si>
    <t>Python</t>
    <phoneticPr fontId="1"/>
  </si>
  <si>
    <t>Python</t>
    <phoneticPr fontId="1"/>
  </si>
  <si>
    <t>Compound Calculation</t>
    <phoneticPr fontId="1"/>
  </si>
  <si>
    <t>Type</t>
    <phoneticPr fontId="1"/>
  </si>
  <si>
    <t>Times</t>
    <phoneticPr fontId="1"/>
  </si>
  <si>
    <t>http://www.rakuten-bank.co.jp/assets/forexdep/rate.html</t>
  </si>
  <si>
    <t>https://www.rakuten-sec.co.jp/web/market/data/exchange_top.html</t>
  </si>
  <si>
    <t>Expire Date</t>
    <phoneticPr fontId="1"/>
  </si>
  <si>
    <t>当日</t>
    <rPh sb="0" eb="2">
      <t>トウジツ</t>
    </rPh>
    <phoneticPr fontId="1"/>
  </si>
  <si>
    <t>Day</t>
    <phoneticPr fontId="1"/>
  </si>
  <si>
    <t>Start Date</t>
    <phoneticPr fontId="1"/>
  </si>
  <si>
    <t>Deposit Date</t>
    <phoneticPr fontId="1"/>
  </si>
  <si>
    <t>Interest Rate(First Round)</t>
    <phoneticPr fontId="1"/>
  </si>
  <si>
    <t>Interest Income(First Round)</t>
    <phoneticPr fontId="1"/>
  </si>
  <si>
    <t>Interest Income(Latter)</t>
    <phoneticPr fontId="1"/>
  </si>
  <si>
    <t>21日</t>
    <rPh sb="2" eb="3">
      <t>ニチ</t>
    </rPh>
    <phoneticPr fontId="1"/>
  </si>
  <si>
    <t>Futures ( for every 7 days)</t>
    <phoneticPr fontId="1"/>
  </si>
  <si>
    <t>計算機的使用方法</t>
    <phoneticPr fontId="1"/>
  </si>
  <si>
    <t>背景知識</t>
    <phoneticPr fontId="1"/>
  </si>
  <si>
    <t>以日幣(JPY)作為本國貨幣進行外幣定存的方式如下。</t>
    <phoneticPr fontId="1"/>
  </si>
  <si>
    <t>1. 選擇欲定存的外幣及到期期間</t>
    <phoneticPr fontId="1"/>
  </si>
  <si>
    <t>2. 滿期後，銀行會自動以外幣活期存款方式保留資金</t>
    <phoneticPr fontId="1"/>
  </si>
  <si>
    <t>3. 可選擇是否以相同條件繼續定存(但定存利率將以該幣利率計算 *例一)</t>
    <phoneticPr fontId="1"/>
  </si>
  <si>
    <t>*例一</t>
    <phoneticPr fontId="1"/>
  </si>
  <si>
    <t>設定日幣換美元後以美元7日定存(含利息)三期，第一期因外幣兌匯適用優惠利率4%，第二期開始則失去優惠條件適用利率2%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</si>
</sst>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%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/>
    <xf numFmtId="10" fontId="0" fillId="0" borderId="0" xfId="0" applyNumberFormat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8" fontId="0" fillId="2" borderId="0" xfId="1" applyNumberFormat="1" applyFont="1" applyFill="1" applyAlignment="1">
      <alignment horizontal="right" vertical="center"/>
    </xf>
    <xf numFmtId="14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178" fontId="0" fillId="3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1" xfId="0" applyBorder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cTimeDepositInterestRate_directforeign.html?PageID=FcTimeDepositInterestRatePresentationLogicBean&amp;depositType=direct_foreign&amp;1469499622920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6" sqref="G16"/>
    </sheetView>
  </sheetViews>
  <sheetFormatPr defaultRowHeight="13.5"/>
  <cols>
    <col min="2" max="2" width="12.75" customWidth="1"/>
    <col min="3" max="3" width="7" customWidth="1"/>
    <col min="4" max="4" width="12.5" customWidth="1"/>
  </cols>
  <sheetData>
    <row r="1" spans="1:6">
      <c r="A1" t="s">
        <v>112</v>
      </c>
    </row>
    <row r="3" spans="1:6">
      <c r="B3" t="s">
        <v>113</v>
      </c>
      <c r="C3" t="s">
        <v>115</v>
      </c>
      <c r="D3" t="s">
        <v>122</v>
      </c>
      <c r="E3" t="s">
        <v>114</v>
      </c>
    </row>
    <row r="4" spans="1:6">
      <c r="B4" t="s">
        <v>109</v>
      </c>
      <c r="C4">
        <v>1</v>
      </c>
    </row>
    <row r="5" spans="1:6">
      <c r="C5" s="5">
        <v>1.1000000000000001</v>
      </c>
      <c r="D5" t="s">
        <v>123</v>
      </c>
      <c r="E5" t="s">
        <v>127</v>
      </c>
      <c r="F5" t="s">
        <v>110</v>
      </c>
    </row>
    <row r="6" spans="1:6">
      <c r="C6">
        <v>1.2</v>
      </c>
      <c r="D6" t="s">
        <v>123</v>
      </c>
      <c r="E6" t="s">
        <v>127</v>
      </c>
      <c r="F6" t="s">
        <v>119</v>
      </c>
    </row>
    <row r="8" spans="1:6">
      <c r="B8" t="s">
        <v>111</v>
      </c>
      <c r="C8">
        <v>2</v>
      </c>
    </row>
    <row r="9" spans="1:6">
      <c r="C9">
        <v>2.1</v>
      </c>
      <c r="D9" t="s">
        <v>124</v>
      </c>
      <c r="E9" t="s">
        <v>128</v>
      </c>
      <c r="F9" t="s">
        <v>116</v>
      </c>
    </row>
    <row r="11" spans="1:6">
      <c r="B11" t="s">
        <v>117</v>
      </c>
      <c r="C11">
        <v>3</v>
      </c>
    </row>
    <row r="12" spans="1:6">
      <c r="C12">
        <v>3.1</v>
      </c>
      <c r="D12" t="s">
        <v>125</v>
      </c>
      <c r="E12" t="s">
        <v>128</v>
      </c>
      <c r="F12" t="s">
        <v>120</v>
      </c>
    </row>
    <row r="14" spans="1:6">
      <c r="B14" t="s">
        <v>118</v>
      </c>
      <c r="C14">
        <v>4</v>
      </c>
    </row>
    <row r="15" spans="1:6">
      <c r="C15">
        <v>4.0999999999999996</v>
      </c>
      <c r="D15" t="s">
        <v>126</v>
      </c>
      <c r="E15" t="s">
        <v>129</v>
      </c>
      <c r="F15" t="s">
        <v>121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0" sqref="A10:A11"/>
    </sheetView>
  </sheetViews>
  <sheetFormatPr defaultRowHeight="13.5"/>
  <sheetData>
    <row r="1" spans="1:1">
      <c r="A1" t="s">
        <v>145</v>
      </c>
    </row>
    <row r="3" spans="1:1">
      <c r="A3" t="s">
        <v>146</v>
      </c>
    </row>
    <row r="4" spans="1:1">
      <c r="A4" t="s">
        <v>147</v>
      </c>
    </row>
    <row r="5" spans="1:1">
      <c r="A5" t="s">
        <v>148</v>
      </c>
    </row>
    <row r="6" spans="1:1">
      <c r="A6" t="s">
        <v>149</v>
      </c>
    </row>
    <row r="7" spans="1:1">
      <c r="A7" t="s">
        <v>150</v>
      </c>
    </row>
    <row r="10" spans="1:1">
      <c r="A10" t="s">
        <v>151</v>
      </c>
    </row>
    <row r="11" spans="1:1">
      <c r="A11" t="s">
        <v>152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1" sqref="A21"/>
    </sheetView>
  </sheetViews>
  <sheetFormatPr defaultColWidth="11.25" defaultRowHeight="13.5"/>
  <cols>
    <col min="1" max="1" width="21.125" customWidth="1"/>
    <col min="2" max="2" width="17.75" customWidth="1"/>
    <col min="3" max="3" width="13.625" customWidth="1"/>
    <col min="6" max="6" width="13.5" customWidth="1"/>
    <col min="7" max="7" width="17.5" customWidth="1"/>
    <col min="8" max="8" width="13.875" customWidth="1"/>
    <col min="9" max="9" width="13.375" customWidth="1"/>
  </cols>
  <sheetData>
    <row r="1" spans="1:7">
      <c r="A1" t="s">
        <v>139</v>
      </c>
      <c r="B1" s="6">
        <v>42582</v>
      </c>
    </row>
    <row r="3" spans="1:7" ht="14.25" thickBot="1">
      <c r="B3" t="s">
        <v>65</v>
      </c>
      <c r="C3" t="s">
        <v>66</v>
      </c>
      <c r="G3" t="s">
        <v>130</v>
      </c>
    </row>
    <row r="4" spans="1:7" ht="14.25" thickBot="1">
      <c r="A4" t="s">
        <v>44</v>
      </c>
      <c r="B4" s="4">
        <v>30000</v>
      </c>
      <c r="C4" s="3">
        <f>B4</f>
        <v>30000</v>
      </c>
    </row>
    <row r="5" spans="1:7" ht="14.25" thickBot="1">
      <c r="A5" t="s">
        <v>51</v>
      </c>
      <c r="B5" s="4" t="s">
        <v>64</v>
      </c>
      <c r="C5" s="4" t="s">
        <v>64</v>
      </c>
      <c r="E5" t="s">
        <v>131</v>
      </c>
      <c r="G5" s="13" t="str">
        <f>B8</f>
        <v>7日</v>
      </c>
    </row>
    <row r="6" spans="1:7" ht="14.25" thickBot="1">
      <c r="A6" t="s">
        <v>46</v>
      </c>
      <c r="B6" s="3" t="str">
        <f>VLOOKUP(B5,FXData!$A$3:$C$22,3,FALSE)</f>
        <v>105.21</v>
      </c>
      <c r="C6" s="3" t="str">
        <f>VLOOKUP(C5,FXData!$A$3:$C$22,3,FALSE)</f>
        <v>105.21</v>
      </c>
      <c r="E6" t="s">
        <v>132</v>
      </c>
      <c r="G6" s="13">
        <v>3</v>
      </c>
    </row>
    <row r="7" spans="1:7" ht="14.25" thickBot="1">
      <c r="A7" t="s">
        <v>92</v>
      </c>
      <c r="B7" s="3">
        <f>B4/B6</f>
        <v>285.14399771884803</v>
      </c>
      <c r="C7" s="4">
        <f>B13</f>
        <v>285.48947662405135</v>
      </c>
      <c r="E7" t="s">
        <v>138</v>
      </c>
      <c r="G7" s="8">
        <f>B1</f>
        <v>42582</v>
      </c>
    </row>
    <row r="8" spans="1:7" ht="14.25" thickBot="1">
      <c r="A8" t="s">
        <v>43</v>
      </c>
      <c r="B8" s="4" t="s">
        <v>56</v>
      </c>
      <c r="C8" s="4" t="str">
        <f>B8</f>
        <v>7日</v>
      </c>
      <c r="E8" t="s">
        <v>135</v>
      </c>
      <c r="G8" s="8">
        <f>G7+VLOOKUP(G5,InterestData!M2:N9,2,FALSE)*G6</f>
        <v>42603</v>
      </c>
    </row>
    <row r="9" spans="1:7">
      <c r="A9" t="s">
        <v>47</v>
      </c>
      <c r="B9" s="3">
        <f>INDEX(InterestData!$A$3:$J$28,MATCH(Calculator!B5,InterestData!$A$3:$A$28,0),MATCH(Calculator!B8,InterestData!$A$2:$J$2,0))</f>
        <v>0.08</v>
      </c>
      <c r="C9" s="3">
        <f>INDEX(InterestData!$A$3:$J$28,MATCH(Calculator!C5,InterestData!$A$3:$A$28,0)+1,MATCH(Calculator!C8,InterestData!$A$2:$J$2,0))</f>
        <v>2.9999999999999997E-4</v>
      </c>
      <c r="E9" t="s">
        <v>140</v>
      </c>
      <c r="G9" s="9">
        <f>B10</f>
        <v>1.5342465753424659E-3</v>
      </c>
    </row>
    <row r="10" spans="1:7">
      <c r="A10" t="s">
        <v>106</v>
      </c>
      <c r="B10" s="3">
        <f>B9*(VLOOKUP(B8,InterestData!$M$2:$N$9,2,FALSE)/365)</f>
        <v>1.5342465753424659E-3</v>
      </c>
      <c r="C10" s="3">
        <f>C9*(VLOOKUP(C8,InterestData!$M$2:$N$9,2,FALSE)/365)</f>
        <v>5.7534246575342464E-6</v>
      </c>
      <c r="E10" t="s">
        <v>141</v>
      </c>
      <c r="G10" s="9">
        <f>B11</f>
        <v>285.58147892082764</v>
      </c>
    </row>
    <row r="11" spans="1:7">
      <c r="A11" t="s">
        <v>107</v>
      </c>
      <c r="B11" s="3">
        <f>B7*(1+B10)</f>
        <v>285.58147892082764</v>
      </c>
      <c r="C11" s="3">
        <f>C7*(1+C10)</f>
        <v>285.49111916624565</v>
      </c>
      <c r="E11" t="s">
        <v>142</v>
      </c>
      <c r="G11" s="9">
        <f>G10*(1+POWER(C10,G6-1))</f>
        <v>285.58147893028092</v>
      </c>
    </row>
    <row r="12" spans="1:7">
      <c r="A12" t="s">
        <v>52</v>
      </c>
      <c r="B12" s="3">
        <f>(B11-B7)*0.2103</f>
        <v>9.2002296776311596E-2</v>
      </c>
      <c r="C12" s="3">
        <f>(C11-C7)*0.2103</f>
        <v>3.4542662346214001E-4</v>
      </c>
      <c r="E12" t="s">
        <v>52</v>
      </c>
      <c r="F12" s="12"/>
      <c r="G12" s="10">
        <f>(G11-B7)*0.2103</f>
        <v>9.2002298764338047E-2</v>
      </c>
    </row>
    <row r="13" spans="1:7">
      <c r="A13" t="s">
        <v>108</v>
      </c>
      <c r="B13" s="3">
        <f>B11-B12</f>
        <v>285.48947662405135</v>
      </c>
      <c r="C13" s="3">
        <f>C11-C12</f>
        <v>285.49077373962217</v>
      </c>
      <c r="E13" t="s">
        <v>108</v>
      </c>
      <c r="F13" s="12"/>
      <c r="G13" s="10">
        <f>G11-G12</f>
        <v>285.4894766315166</v>
      </c>
    </row>
    <row r="14" spans="1:7">
      <c r="A14" t="s">
        <v>45</v>
      </c>
      <c r="B14" s="3">
        <f>INDEX(FuturesData!B4:$AI$23,MATCH(Calculator!B5,FuturesData!$A$4:$A$23,0),MATCH(Calculator!B8,FuturesData!2:2,0))</f>
        <v>105.13</v>
      </c>
      <c r="C14" s="3">
        <f>INDEX(FuturesData!B4:$AI$23,MATCH(Calculator!C5,FuturesData!$A$4:$A$23,0),MATCH(Calculator!C8,FuturesData!2:2,0))</f>
        <v>105.13</v>
      </c>
      <c r="E14" t="s">
        <v>45</v>
      </c>
      <c r="G14" s="10" t="str">
        <f>INDEX(FuturesData!F4:$AI$23,MATCH(Calculator!B5,FuturesData!$A$4:$A$23,0),MATCH(G8-G7,FuturesData!2:2,0)-2)</f>
        <v>105.13</v>
      </c>
    </row>
    <row r="15" spans="1:7">
      <c r="A15" t="s">
        <v>48</v>
      </c>
      <c r="B15" s="3">
        <f>B13*B14</f>
        <v>30013.508677486516</v>
      </c>
      <c r="C15" s="3">
        <f>C13*C14</f>
        <v>30013.645043246477</v>
      </c>
      <c r="E15" t="s">
        <v>48</v>
      </c>
      <c r="G15" s="10">
        <f>G13*G14</f>
        <v>30013.508678271337</v>
      </c>
    </row>
    <row r="16" spans="1:7">
      <c r="A16" t="s">
        <v>49</v>
      </c>
      <c r="B16" s="3">
        <f>B15-B4</f>
        <v>13.508677486515808</v>
      </c>
      <c r="C16" s="3">
        <f>C15-C4</f>
        <v>13.645043246477144</v>
      </c>
      <c r="E16" t="s">
        <v>49</v>
      </c>
      <c r="G16" s="10">
        <f>G15-B4</f>
        <v>13.508678271336976</v>
      </c>
    </row>
    <row r="17" spans="1:7">
      <c r="A17" t="s">
        <v>50</v>
      </c>
      <c r="B17" s="7">
        <f>B16/B4</f>
        <v>4.5028924955052693E-4</v>
      </c>
      <c r="C17" s="7">
        <f>C16/C4</f>
        <v>4.5483477488257145E-4</v>
      </c>
      <c r="E17" t="s">
        <v>50</v>
      </c>
      <c r="G17" s="11">
        <f>G16/B4</f>
        <v>4.5028927571123253E-4</v>
      </c>
    </row>
  </sheetData>
  <phoneticPr fontId="1"/>
  <dataValidations count="1">
    <dataValidation type="list" allowBlank="1" showInputMessage="1" showErrorMessage="1" sqref="G4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InterestData!$M$11:$M$17</xm:f>
          </x14:formula1>
          <xm:sqref>B5:C5</xm:sqref>
        </x14:dataValidation>
        <x14:dataValidation type="list" allowBlank="1" showInputMessage="1" showErrorMessage="1">
          <x14:formula1>
            <xm:f>InterestData!$M$2:$M$9</xm:f>
          </x14:formula1>
          <xm:sqref>B8:C8 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9" sqref="F19"/>
    </sheetView>
  </sheetViews>
  <sheetFormatPr defaultColWidth="11.25" defaultRowHeight="13.5"/>
  <cols>
    <col min="1" max="1" width="23.125" style="1" bestFit="1" customWidth="1"/>
    <col min="2" max="2" width="9.125" style="1" customWidth="1"/>
    <col min="3" max="3" width="8.625" style="1" customWidth="1"/>
    <col min="4" max="4" width="14.375" style="1" bestFit="1" customWidth="1"/>
    <col min="5" max="5" width="16.25" style="1" bestFit="1" customWidth="1"/>
    <col min="6" max="6" width="8.625" style="1" bestFit="1" customWidth="1"/>
  </cols>
  <sheetData>
    <row r="1" spans="1:3">
      <c r="A1" s="1" t="s">
        <v>136</v>
      </c>
    </row>
    <row r="2" spans="1:3">
      <c r="A2" t="s">
        <v>0</v>
      </c>
      <c r="B2" t="s">
        <v>1</v>
      </c>
      <c r="C2" t="s">
        <v>2</v>
      </c>
    </row>
    <row r="3" spans="1:3">
      <c r="A3" t="s">
        <v>64</v>
      </c>
      <c r="B3" t="s">
        <v>3</v>
      </c>
      <c r="C3" t="s">
        <v>4</v>
      </c>
    </row>
    <row r="4" spans="1:3">
      <c r="A4" t="s">
        <v>73</v>
      </c>
      <c r="B4" t="s">
        <v>5</v>
      </c>
      <c r="C4" t="s">
        <v>6</v>
      </c>
    </row>
    <row r="5" spans="1:3">
      <c r="A5" t="s">
        <v>76</v>
      </c>
      <c r="B5" t="s">
        <v>7</v>
      </c>
      <c r="C5" t="s">
        <v>8</v>
      </c>
    </row>
    <row r="6" spans="1:3">
      <c r="A6" t="s">
        <v>82</v>
      </c>
      <c r="B6" t="s">
        <v>9</v>
      </c>
      <c r="C6" t="s">
        <v>10</v>
      </c>
    </row>
    <row r="7" spans="1:3">
      <c r="A7" t="s">
        <v>93</v>
      </c>
      <c r="B7" t="s">
        <v>11</v>
      </c>
      <c r="C7" t="s">
        <v>12</v>
      </c>
    </row>
    <row r="8" spans="1:3">
      <c r="A8" t="s">
        <v>79</v>
      </c>
      <c r="B8" t="s">
        <v>13</v>
      </c>
      <c r="C8" t="s">
        <v>14</v>
      </c>
    </row>
    <row r="9" spans="1:3">
      <c r="A9" t="s">
        <v>94</v>
      </c>
      <c r="B9" t="s">
        <v>15</v>
      </c>
      <c r="C9" t="s">
        <v>16</v>
      </c>
    </row>
    <row r="10" spans="1:3">
      <c r="A10" t="s">
        <v>95</v>
      </c>
      <c r="B10" t="s">
        <v>17</v>
      </c>
      <c r="C10" t="s">
        <v>18</v>
      </c>
    </row>
    <row r="11" spans="1:3">
      <c r="A11" t="s">
        <v>96</v>
      </c>
      <c r="B11" t="s">
        <v>19</v>
      </c>
      <c r="C11" t="s">
        <v>20</v>
      </c>
    </row>
    <row r="12" spans="1:3">
      <c r="A12" t="s">
        <v>85</v>
      </c>
      <c r="B12" t="s">
        <v>21</v>
      </c>
      <c r="C12" t="s">
        <v>22</v>
      </c>
    </row>
    <row r="13" spans="1:3">
      <c r="A13" t="s">
        <v>97</v>
      </c>
      <c r="B13" t="s">
        <v>23</v>
      </c>
      <c r="C13" t="s">
        <v>24</v>
      </c>
    </row>
    <row r="14" spans="1:3">
      <c r="A14" t="s">
        <v>98</v>
      </c>
      <c r="B14" t="s">
        <v>25</v>
      </c>
      <c r="C14" t="s">
        <v>26</v>
      </c>
    </row>
    <row r="15" spans="1:3">
      <c r="A15" t="s">
        <v>99</v>
      </c>
      <c r="B15" t="s">
        <v>27</v>
      </c>
      <c r="C15" t="s">
        <v>28</v>
      </c>
    </row>
    <row r="16" spans="1:3">
      <c r="A16" t="s">
        <v>100</v>
      </c>
      <c r="B16" t="s">
        <v>29</v>
      </c>
      <c r="C16" t="s">
        <v>30</v>
      </c>
    </row>
    <row r="17" spans="1:3">
      <c r="A17" t="s">
        <v>101</v>
      </c>
      <c r="B17" t="s">
        <v>31</v>
      </c>
      <c r="C17" t="s">
        <v>32</v>
      </c>
    </row>
    <row r="18" spans="1:3">
      <c r="A18" t="s">
        <v>89</v>
      </c>
      <c r="B18" t="s">
        <v>33</v>
      </c>
      <c r="C18" t="s">
        <v>34</v>
      </c>
    </row>
    <row r="19" spans="1:3">
      <c r="A19" t="s">
        <v>102</v>
      </c>
      <c r="B19" t="s">
        <v>35</v>
      </c>
      <c r="C19" t="s">
        <v>36</v>
      </c>
    </row>
    <row r="20" spans="1:3">
      <c r="A20" t="s">
        <v>103</v>
      </c>
      <c r="B20" t="s">
        <v>37</v>
      </c>
      <c r="C20" t="s">
        <v>38</v>
      </c>
    </row>
    <row r="21" spans="1:3">
      <c r="A21" t="s">
        <v>104</v>
      </c>
      <c r="B21" t="s">
        <v>39</v>
      </c>
      <c r="C21" t="s">
        <v>40</v>
      </c>
    </row>
    <row r="22" spans="1:3">
      <c r="A22" t="s">
        <v>105</v>
      </c>
      <c r="B22" t="s">
        <v>41</v>
      </c>
      <c r="C22" t="s">
        <v>42</v>
      </c>
    </row>
    <row r="26" spans="1:3">
      <c r="A26" s="1" t="s">
        <v>134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A11" sqref="A11"/>
    </sheetView>
  </sheetViews>
  <sheetFormatPr defaultRowHeight="13.5"/>
  <cols>
    <col min="1" max="1" width="10.375" bestFit="1" customWidth="1"/>
    <col min="2" max="2" width="14.375" bestFit="1" customWidth="1"/>
    <col min="3" max="3" width="16.25" bestFit="1" customWidth="1"/>
    <col min="4" max="4" width="7.25" bestFit="1" customWidth="1"/>
    <col min="5" max="5" width="33.125" bestFit="1" customWidth="1"/>
    <col min="6" max="6" width="7.25" bestFit="1" customWidth="1"/>
    <col min="7" max="10" width="6.25" bestFit="1" customWidth="1"/>
  </cols>
  <sheetData>
    <row r="1" spans="1:14">
      <c r="A1" t="s">
        <v>53</v>
      </c>
      <c r="B1" t="s">
        <v>54</v>
      </c>
      <c r="C1" t="s">
        <v>55</v>
      </c>
    </row>
    <row r="2" spans="1:14"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M2" t="s">
        <v>56</v>
      </c>
      <c r="N2">
        <v>7</v>
      </c>
    </row>
    <row r="3" spans="1:14">
      <c r="A3" t="s">
        <v>64</v>
      </c>
      <c r="B3" t="s">
        <v>65</v>
      </c>
      <c r="C3" s="2">
        <v>0.08</v>
      </c>
      <c r="D3" s="2">
        <v>4.4999999999999998E-2</v>
      </c>
      <c r="E3" s="2">
        <v>0.02</v>
      </c>
      <c r="F3" s="2">
        <v>0.01</v>
      </c>
      <c r="G3" s="2">
        <v>7.0000000000000001E-3</v>
      </c>
      <c r="H3" s="2">
        <v>3.5000000000000001E-3</v>
      </c>
      <c r="I3" s="2">
        <v>2E-3</v>
      </c>
      <c r="J3" s="2">
        <v>1.8E-3</v>
      </c>
      <c r="M3" t="s">
        <v>57</v>
      </c>
      <c r="N3">
        <v>14</v>
      </c>
    </row>
    <row r="4" spans="1:14">
      <c r="A4" t="s">
        <v>64</v>
      </c>
      <c r="B4" t="s">
        <v>66</v>
      </c>
      <c r="C4" s="2">
        <v>2.9999999999999997E-4</v>
      </c>
      <c r="D4" s="2">
        <v>2.9999999999999997E-4</v>
      </c>
      <c r="E4" s="2">
        <v>5.0000000000000001E-4</v>
      </c>
      <c r="F4" s="2">
        <v>5.0000000000000001E-4</v>
      </c>
      <c r="G4" s="2">
        <v>5.0000000000000001E-4</v>
      </c>
      <c r="H4" s="2">
        <v>5.0000000000000001E-4</v>
      </c>
      <c r="I4" s="2">
        <v>5.9999999999999995E-4</v>
      </c>
      <c r="J4" s="2">
        <v>1.1000000000000001E-3</v>
      </c>
      <c r="M4" t="s">
        <v>58</v>
      </c>
      <c r="N4">
        <v>30</v>
      </c>
    </row>
    <row r="5" spans="1:14">
      <c r="B5" t="s">
        <v>67</v>
      </c>
      <c r="C5" t="s">
        <v>68</v>
      </c>
      <c r="D5" t="s">
        <v>69</v>
      </c>
      <c r="E5" t="s">
        <v>70</v>
      </c>
      <c r="M5" t="s">
        <v>59</v>
      </c>
      <c r="N5">
        <v>60</v>
      </c>
    </row>
    <row r="6" spans="1:14">
      <c r="C6" t="s">
        <v>71</v>
      </c>
      <c r="D6" t="s">
        <v>69</v>
      </c>
      <c r="E6" t="s">
        <v>72</v>
      </c>
      <c r="M6" t="s">
        <v>60</v>
      </c>
      <c r="N6">
        <v>90</v>
      </c>
    </row>
    <row r="7" spans="1:14">
      <c r="A7" t="s">
        <v>73</v>
      </c>
      <c r="B7" t="s">
        <v>65</v>
      </c>
      <c r="C7" s="2">
        <v>0.05</v>
      </c>
      <c r="D7" s="2">
        <v>0.02</v>
      </c>
      <c r="E7" s="2">
        <v>2.0000000000000001E-4</v>
      </c>
      <c r="F7" s="2">
        <v>2.0000000000000001E-4</v>
      </c>
      <c r="G7" s="2">
        <v>2.0000000000000001E-4</v>
      </c>
      <c r="H7" s="2">
        <v>2.0000000000000001E-4</v>
      </c>
      <c r="I7" s="2">
        <v>1.1999999999999999E-3</v>
      </c>
      <c r="J7" s="2">
        <v>1.5E-3</v>
      </c>
      <c r="M7" t="s">
        <v>61</v>
      </c>
      <c r="N7">
        <v>180</v>
      </c>
    </row>
    <row r="8" spans="1:14">
      <c r="A8" t="s">
        <v>73</v>
      </c>
      <c r="B8" t="s">
        <v>66</v>
      </c>
      <c r="C8" s="2">
        <v>1E-4</v>
      </c>
      <c r="D8" s="2">
        <v>1E-4</v>
      </c>
      <c r="E8" s="2">
        <v>1E-4</v>
      </c>
      <c r="F8" s="2">
        <v>1E-4</v>
      </c>
      <c r="G8" s="2">
        <v>1E-4</v>
      </c>
      <c r="H8" s="2">
        <v>1E-4</v>
      </c>
      <c r="I8" s="2">
        <v>2.0000000000000001E-4</v>
      </c>
      <c r="J8" s="2">
        <v>1E-3</v>
      </c>
      <c r="M8" t="s">
        <v>62</v>
      </c>
      <c r="N8">
        <v>365</v>
      </c>
    </row>
    <row r="9" spans="1:14">
      <c r="B9" t="s">
        <v>67</v>
      </c>
      <c r="C9" t="s">
        <v>68</v>
      </c>
      <c r="D9" t="s">
        <v>69</v>
      </c>
      <c r="E9" t="s">
        <v>74</v>
      </c>
      <c r="M9" t="s">
        <v>63</v>
      </c>
      <c r="N9">
        <v>730</v>
      </c>
    </row>
    <row r="10" spans="1:14">
      <c r="C10" t="s">
        <v>71</v>
      </c>
      <c r="D10" t="s">
        <v>69</v>
      </c>
      <c r="E10" t="s">
        <v>75</v>
      </c>
    </row>
    <row r="11" spans="1:14">
      <c r="A11" t="s">
        <v>76</v>
      </c>
      <c r="B11" t="s">
        <v>65</v>
      </c>
      <c r="C11" s="2">
        <v>0.22</v>
      </c>
      <c r="D11" s="2">
        <v>0.14000000000000001</v>
      </c>
      <c r="E11" s="2">
        <v>7.0000000000000007E-2</v>
      </c>
      <c r="F11" s="2">
        <v>2.5999999999999999E-2</v>
      </c>
      <c r="G11" s="2">
        <v>2.1999999999999999E-2</v>
      </c>
      <c r="H11" s="2">
        <v>1.7999999999999999E-2</v>
      </c>
      <c r="I11" s="2">
        <v>1.7999999999999999E-2</v>
      </c>
      <c r="J11" s="2">
        <v>1.95E-2</v>
      </c>
      <c r="M11" t="s">
        <v>64</v>
      </c>
    </row>
    <row r="12" spans="1:14">
      <c r="A12" t="s">
        <v>76</v>
      </c>
      <c r="B12" t="s">
        <v>66</v>
      </c>
      <c r="C12" s="2">
        <v>1.2E-2</v>
      </c>
      <c r="D12" s="2">
        <v>1.4999999999999999E-2</v>
      </c>
      <c r="E12" s="2">
        <v>1.2999999999999999E-2</v>
      </c>
      <c r="F12" s="2">
        <v>1.2999999999999999E-2</v>
      </c>
      <c r="G12" s="2">
        <v>1.35E-2</v>
      </c>
      <c r="H12" s="2">
        <v>1.4E-2</v>
      </c>
      <c r="I12" s="2">
        <v>1.6E-2</v>
      </c>
      <c r="J12" s="2">
        <v>1.8499999999999999E-2</v>
      </c>
      <c r="M12" t="s">
        <v>73</v>
      </c>
    </row>
    <row r="13" spans="1:14">
      <c r="B13" t="s">
        <v>67</v>
      </c>
      <c r="C13" t="s">
        <v>68</v>
      </c>
      <c r="D13" t="s">
        <v>69</v>
      </c>
      <c r="E13" t="s">
        <v>77</v>
      </c>
      <c r="M13" t="s">
        <v>76</v>
      </c>
    </row>
    <row r="14" spans="1:14">
      <c r="C14" t="s">
        <v>71</v>
      </c>
      <c r="D14" t="s">
        <v>69</v>
      </c>
      <c r="E14" t="s">
        <v>78</v>
      </c>
      <c r="M14" t="s">
        <v>79</v>
      </c>
    </row>
    <row r="15" spans="1:14">
      <c r="A15" t="s">
        <v>79</v>
      </c>
      <c r="B15" t="s">
        <v>65</v>
      </c>
      <c r="C15" s="2">
        <v>0.08</v>
      </c>
      <c r="D15" s="2">
        <v>0.05</v>
      </c>
      <c r="E15" s="2">
        <v>0.01</v>
      </c>
      <c r="F15" s="2">
        <v>5.0000000000000001E-3</v>
      </c>
      <c r="G15" s="2">
        <v>3.5000000000000001E-3</v>
      </c>
      <c r="H15" s="2">
        <v>2E-3</v>
      </c>
      <c r="I15" s="2">
        <v>2.5000000000000001E-3</v>
      </c>
      <c r="J15" s="2">
        <v>2.5999999999999999E-3</v>
      </c>
      <c r="M15" t="s">
        <v>82</v>
      </c>
    </row>
    <row r="16" spans="1:14">
      <c r="A16" t="s">
        <v>79</v>
      </c>
      <c r="B16" t="s">
        <v>66</v>
      </c>
      <c r="C16" s="2">
        <v>2.9999999999999997E-4</v>
      </c>
      <c r="D16" s="2">
        <v>2.9999999999999997E-4</v>
      </c>
      <c r="E16" s="2">
        <v>5.0000000000000001E-4</v>
      </c>
      <c r="F16" s="2">
        <v>5.0000000000000001E-4</v>
      </c>
      <c r="G16" s="2">
        <v>5.0000000000000001E-4</v>
      </c>
      <c r="H16" s="2">
        <v>5.9999999999999995E-4</v>
      </c>
      <c r="I16" s="2">
        <v>1.8E-3</v>
      </c>
      <c r="J16" s="2">
        <v>2E-3</v>
      </c>
      <c r="M16" t="s">
        <v>85</v>
      </c>
    </row>
    <row r="17" spans="1:13">
      <c r="B17" t="s">
        <v>67</v>
      </c>
      <c r="C17" t="s">
        <v>68</v>
      </c>
      <c r="D17" t="s">
        <v>69</v>
      </c>
      <c r="E17" t="s">
        <v>80</v>
      </c>
      <c r="M17" t="s">
        <v>89</v>
      </c>
    </row>
    <row r="18" spans="1:13">
      <c r="C18" t="s">
        <v>71</v>
      </c>
      <c r="D18" t="s">
        <v>69</v>
      </c>
      <c r="E18" t="s">
        <v>81</v>
      </c>
    </row>
    <row r="19" spans="1:13">
      <c r="A19" t="s">
        <v>82</v>
      </c>
      <c r="B19" t="s">
        <v>65</v>
      </c>
      <c r="C19" s="2">
        <v>0.15</v>
      </c>
      <c r="D19" s="2">
        <v>0.1</v>
      </c>
      <c r="E19" s="2">
        <v>4.4999999999999998E-2</v>
      </c>
      <c r="F19" s="2">
        <v>3.5000000000000003E-2</v>
      </c>
      <c r="G19" s="2">
        <v>0.03</v>
      </c>
      <c r="H19" s="2">
        <v>2.7E-2</v>
      </c>
      <c r="I19" s="2">
        <v>2.5999999999999999E-2</v>
      </c>
      <c r="J19" s="2">
        <v>2.5999999999999999E-2</v>
      </c>
    </row>
    <row r="20" spans="1:13">
      <c r="A20" t="s">
        <v>82</v>
      </c>
      <c r="B20" t="s">
        <v>66</v>
      </c>
      <c r="C20" s="2">
        <v>1.0999999999999999E-2</v>
      </c>
      <c r="D20" s="2">
        <v>1.6E-2</v>
      </c>
      <c r="E20" s="2">
        <v>2.1499999999999998E-2</v>
      </c>
      <c r="F20" s="2">
        <v>2.2800000000000001E-2</v>
      </c>
      <c r="G20" s="2">
        <v>2.3400000000000001E-2</v>
      </c>
      <c r="H20" s="2">
        <v>2.3599999999999999E-2</v>
      </c>
      <c r="I20" s="2">
        <v>2.4500000000000001E-2</v>
      </c>
      <c r="J20" s="2">
        <v>2.5000000000000001E-2</v>
      </c>
    </row>
    <row r="21" spans="1:13">
      <c r="B21" t="s">
        <v>67</v>
      </c>
      <c r="C21" t="s">
        <v>68</v>
      </c>
      <c r="D21" t="s">
        <v>69</v>
      </c>
      <c r="E21" t="s">
        <v>83</v>
      </c>
    </row>
    <row r="22" spans="1:13">
      <c r="C22" t="s">
        <v>71</v>
      </c>
      <c r="D22" t="s">
        <v>69</v>
      </c>
      <c r="E22" t="s">
        <v>84</v>
      </c>
    </row>
    <row r="23" spans="1:13">
      <c r="A23" t="s">
        <v>85</v>
      </c>
      <c r="B23" t="s">
        <v>65</v>
      </c>
      <c r="C23" s="2">
        <v>0.25</v>
      </c>
      <c r="D23" s="2">
        <v>0.2</v>
      </c>
      <c r="E23" s="2">
        <v>0.15</v>
      </c>
      <c r="F23" s="2">
        <v>0.1</v>
      </c>
      <c r="G23" s="2">
        <v>0.08</v>
      </c>
      <c r="H23" s="2">
        <v>6.5000000000000002E-2</v>
      </c>
      <c r="I23" s="2">
        <v>0.06</v>
      </c>
      <c r="J23" t="s">
        <v>86</v>
      </c>
    </row>
    <row r="24" spans="1:13">
      <c r="A24" t="s">
        <v>85</v>
      </c>
      <c r="B24" t="s">
        <v>66</v>
      </c>
      <c r="C24" s="2">
        <v>2.1999999999999999E-2</v>
      </c>
      <c r="D24" s="2">
        <v>3.1E-2</v>
      </c>
      <c r="E24" s="2">
        <v>0.04</v>
      </c>
      <c r="F24" s="2">
        <v>4.4999999999999998E-2</v>
      </c>
      <c r="G24" s="2">
        <v>4.65E-2</v>
      </c>
      <c r="H24" s="2">
        <v>4.7E-2</v>
      </c>
      <c r="I24" s="2">
        <v>5.1499999999999997E-2</v>
      </c>
      <c r="J24" t="s">
        <v>86</v>
      </c>
    </row>
    <row r="25" spans="1:13">
      <c r="B25" t="s">
        <v>67</v>
      </c>
      <c r="C25" t="s">
        <v>68</v>
      </c>
      <c r="D25" t="s">
        <v>69</v>
      </c>
      <c r="E25" t="s">
        <v>87</v>
      </c>
    </row>
    <row r="26" spans="1:13">
      <c r="C26" t="s">
        <v>71</v>
      </c>
      <c r="D26" t="s">
        <v>69</v>
      </c>
      <c r="E26" t="s">
        <v>88</v>
      </c>
    </row>
    <row r="27" spans="1:13">
      <c r="A27" t="s">
        <v>89</v>
      </c>
      <c r="B27" t="s">
        <v>65</v>
      </c>
      <c r="C27" s="2">
        <v>0.14000000000000001</v>
      </c>
      <c r="D27" s="2">
        <v>0.1</v>
      </c>
      <c r="E27" s="2">
        <v>0.05</v>
      </c>
      <c r="F27" s="2">
        <v>0.03</v>
      </c>
      <c r="G27" s="2">
        <v>2.1999999999999999E-2</v>
      </c>
      <c r="H27" s="2">
        <v>1.4999999999999999E-2</v>
      </c>
      <c r="I27" s="2">
        <v>1.4E-2</v>
      </c>
      <c r="J27" t="s">
        <v>86</v>
      </c>
    </row>
    <row r="28" spans="1:13">
      <c r="A28" t="s">
        <v>89</v>
      </c>
      <c r="B28" t="s">
        <v>66</v>
      </c>
      <c r="C28" s="2">
        <v>5.0000000000000001E-3</v>
      </c>
      <c r="D28" s="2">
        <v>6.0000000000000001E-3</v>
      </c>
      <c r="E28" s="2">
        <v>6.6E-3</v>
      </c>
      <c r="F28" s="2">
        <v>6.7999999999999996E-3</v>
      </c>
      <c r="G28" s="2">
        <v>7.1999999999999998E-3</v>
      </c>
      <c r="H28" s="2">
        <v>7.4999999999999997E-3</v>
      </c>
      <c r="I28" s="2">
        <v>0.01</v>
      </c>
      <c r="J28" t="s">
        <v>86</v>
      </c>
    </row>
    <row r="29" spans="1:13">
      <c r="B29" t="s">
        <v>67</v>
      </c>
      <c r="C29" t="s">
        <v>68</v>
      </c>
      <c r="D29" t="s">
        <v>69</v>
      </c>
      <c r="E29" t="s">
        <v>90</v>
      </c>
    </row>
    <row r="30" spans="1:13">
      <c r="C30" t="s">
        <v>71</v>
      </c>
      <c r="D30" t="s">
        <v>69</v>
      </c>
      <c r="E30" t="s">
        <v>91</v>
      </c>
    </row>
    <row r="34" spans="1:1">
      <c r="A34" t="s">
        <v>133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A2" sqref="A2"/>
    </sheetView>
  </sheetViews>
  <sheetFormatPr defaultRowHeight="13.5"/>
  <sheetData>
    <row r="1" spans="1:35">
      <c r="A1" t="s">
        <v>144</v>
      </c>
    </row>
    <row r="2" spans="1:35">
      <c r="A2" s="1" t="str">
        <f>InterestData!M2</f>
        <v>7日</v>
      </c>
      <c r="B2" s="1" t="s">
        <v>137</v>
      </c>
      <c r="C2" s="1">
        <f>VLOOKUP(A2,InterestData!$M$2:$N$9,2,FALSE)</f>
        <v>7</v>
      </c>
      <c r="E2" s="1" t="str">
        <f>InterestData!M3</f>
        <v>14日</v>
      </c>
      <c r="F2" s="1" t="s">
        <v>137</v>
      </c>
      <c r="G2" s="1">
        <f>VLOOKUP(E2,InterestData!$M$2:$N$9,2,FALSE)</f>
        <v>14</v>
      </c>
      <c r="H2" s="1"/>
      <c r="I2" s="1" t="s">
        <v>143</v>
      </c>
      <c r="J2" s="1" t="s">
        <v>137</v>
      </c>
      <c r="K2" s="1">
        <v>21</v>
      </c>
      <c r="M2" s="1" t="str">
        <f>InterestData!M4</f>
        <v>1ヶ月</v>
      </c>
      <c r="N2" s="1" t="s">
        <v>137</v>
      </c>
      <c r="O2" s="1">
        <f>VLOOKUP(M2,InterestData!$M$2:$N$9,2,FALSE)</f>
        <v>30</v>
      </c>
      <c r="Q2" s="1" t="str">
        <f>InterestData!M5</f>
        <v>2ヶ月</v>
      </c>
      <c r="R2" s="1" t="s">
        <v>137</v>
      </c>
      <c r="S2" s="1">
        <f>VLOOKUP(Q2,InterestData!$M$2:$N$9,2,FALSE)</f>
        <v>60</v>
      </c>
      <c r="U2" s="1" t="str">
        <f>InterestData!M6</f>
        <v>3ヶ月</v>
      </c>
      <c r="V2" s="1" t="s">
        <v>137</v>
      </c>
      <c r="W2" s="1">
        <f>VLOOKUP(U2,InterestData!$M$2:$N$9,2,FALSE)</f>
        <v>90</v>
      </c>
      <c r="Y2" s="1" t="str">
        <f>InterestData!M7</f>
        <v>6ヶ月</v>
      </c>
      <c r="Z2" s="1" t="s">
        <v>137</v>
      </c>
      <c r="AA2" s="1">
        <f>VLOOKUP(Y2,InterestData!$M$2:$N$9,2,FALSE)</f>
        <v>180</v>
      </c>
      <c r="AC2" s="1" t="str">
        <f>InterestData!M8</f>
        <v>1年</v>
      </c>
      <c r="AD2" s="1" t="s">
        <v>137</v>
      </c>
      <c r="AE2" s="1">
        <f>VLOOKUP(AC2,InterestData!$M$2:$N$9,2,FALSE)</f>
        <v>365</v>
      </c>
      <c r="AG2" s="1" t="str">
        <f>InterestData!M9</f>
        <v>2年</v>
      </c>
      <c r="AH2" s="1" t="s">
        <v>137</v>
      </c>
      <c r="AI2" s="1">
        <f>VLOOKUP(AG2,InterestData!$M$2:$N$9,2,FALSE)</f>
        <v>730</v>
      </c>
    </row>
    <row r="3" spans="1:3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0</v>
      </c>
      <c r="J3" t="s">
        <v>1</v>
      </c>
      <c r="K3" t="s">
        <v>2</v>
      </c>
      <c r="M3" t="s">
        <v>0</v>
      </c>
      <c r="N3" t="s">
        <v>1</v>
      </c>
      <c r="O3" t="s">
        <v>2</v>
      </c>
      <c r="Q3" t="s">
        <v>0</v>
      </c>
      <c r="R3" t="s">
        <v>1</v>
      </c>
      <c r="S3" t="s">
        <v>2</v>
      </c>
      <c r="U3" t="s">
        <v>0</v>
      </c>
      <c r="V3" t="s">
        <v>1</v>
      </c>
      <c r="W3" t="s">
        <v>2</v>
      </c>
      <c r="Y3" t="s">
        <v>0</v>
      </c>
      <c r="Z3" t="s">
        <v>1</v>
      </c>
      <c r="AA3" t="s">
        <v>2</v>
      </c>
      <c r="AC3" t="s">
        <v>0</v>
      </c>
      <c r="AD3" t="s">
        <v>1</v>
      </c>
      <c r="AE3" t="s">
        <v>2</v>
      </c>
      <c r="AG3" t="s">
        <v>0</v>
      </c>
      <c r="AH3" t="s">
        <v>1</v>
      </c>
      <c r="AI3" t="s">
        <v>2</v>
      </c>
    </row>
    <row r="4" spans="1:35">
      <c r="A4" t="s">
        <v>64</v>
      </c>
      <c r="B4">
        <v>105.13</v>
      </c>
      <c r="C4" t="s">
        <v>4</v>
      </c>
      <c r="E4" t="s">
        <v>64</v>
      </c>
      <c r="F4" t="s">
        <v>3</v>
      </c>
      <c r="G4" t="s">
        <v>4</v>
      </c>
      <c r="I4" t="s">
        <v>64</v>
      </c>
      <c r="J4" t="s">
        <v>3</v>
      </c>
      <c r="K4" t="s">
        <v>4</v>
      </c>
      <c r="M4" t="s">
        <v>64</v>
      </c>
      <c r="N4" t="s">
        <v>3</v>
      </c>
      <c r="O4" t="s">
        <v>4</v>
      </c>
      <c r="Q4" t="s">
        <v>64</v>
      </c>
      <c r="R4" t="s">
        <v>3</v>
      </c>
      <c r="S4" t="s">
        <v>4</v>
      </c>
      <c r="U4" t="s">
        <v>64</v>
      </c>
      <c r="V4" t="s">
        <v>3</v>
      </c>
      <c r="W4" t="s">
        <v>4</v>
      </c>
      <c r="Y4" t="s">
        <v>64</v>
      </c>
      <c r="Z4" t="s">
        <v>3</v>
      </c>
      <c r="AA4" t="s">
        <v>4</v>
      </c>
      <c r="AC4" t="s">
        <v>64</v>
      </c>
      <c r="AD4" t="s">
        <v>3</v>
      </c>
      <c r="AE4" t="s">
        <v>4</v>
      </c>
      <c r="AG4" t="s">
        <v>64</v>
      </c>
      <c r="AH4" t="s">
        <v>3</v>
      </c>
      <c r="AI4" t="s">
        <v>4</v>
      </c>
    </row>
    <row r="5" spans="1:35">
      <c r="A5" t="s">
        <v>73</v>
      </c>
      <c r="B5" t="s">
        <v>5</v>
      </c>
      <c r="C5" t="s">
        <v>6</v>
      </c>
      <c r="E5" t="s">
        <v>73</v>
      </c>
      <c r="F5" t="s">
        <v>5</v>
      </c>
      <c r="G5" t="s">
        <v>6</v>
      </c>
      <c r="I5" t="s">
        <v>73</v>
      </c>
      <c r="J5" t="s">
        <v>5</v>
      </c>
      <c r="K5" t="s">
        <v>6</v>
      </c>
      <c r="M5" t="s">
        <v>73</v>
      </c>
      <c r="N5" t="s">
        <v>5</v>
      </c>
      <c r="O5" t="s">
        <v>6</v>
      </c>
      <c r="Q5" t="s">
        <v>73</v>
      </c>
      <c r="R5" t="s">
        <v>5</v>
      </c>
      <c r="S5" t="s">
        <v>6</v>
      </c>
      <c r="U5" t="s">
        <v>73</v>
      </c>
      <c r="V5" t="s">
        <v>5</v>
      </c>
      <c r="W5" t="s">
        <v>6</v>
      </c>
      <c r="Y5" t="s">
        <v>73</v>
      </c>
      <c r="Z5" t="s">
        <v>5</v>
      </c>
      <c r="AA5" t="s">
        <v>6</v>
      </c>
      <c r="AC5" t="s">
        <v>73</v>
      </c>
      <c r="AD5" t="s">
        <v>5</v>
      </c>
      <c r="AE5" t="s">
        <v>6</v>
      </c>
      <c r="AG5" t="s">
        <v>73</v>
      </c>
      <c r="AH5" t="s">
        <v>5</v>
      </c>
      <c r="AI5" t="s">
        <v>6</v>
      </c>
    </row>
    <row r="6" spans="1:35">
      <c r="A6" t="s">
        <v>76</v>
      </c>
      <c r="B6" t="s">
        <v>7</v>
      </c>
      <c r="C6" t="s">
        <v>8</v>
      </c>
      <c r="E6" t="s">
        <v>76</v>
      </c>
      <c r="F6" t="s">
        <v>7</v>
      </c>
      <c r="G6" t="s">
        <v>8</v>
      </c>
      <c r="I6" t="s">
        <v>76</v>
      </c>
      <c r="J6" t="s">
        <v>7</v>
      </c>
      <c r="K6" t="s">
        <v>8</v>
      </c>
      <c r="M6" t="s">
        <v>76</v>
      </c>
      <c r="N6" t="s">
        <v>7</v>
      </c>
      <c r="O6" t="s">
        <v>8</v>
      </c>
      <c r="Q6" t="s">
        <v>76</v>
      </c>
      <c r="R6" t="s">
        <v>7</v>
      </c>
      <c r="S6" t="s">
        <v>8</v>
      </c>
      <c r="U6" t="s">
        <v>76</v>
      </c>
      <c r="V6" t="s">
        <v>7</v>
      </c>
      <c r="W6" t="s">
        <v>8</v>
      </c>
      <c r="Y6" t="s">
        <v>76</v>
      </c>
      <c r="Z6" t="s">
        <v>7</v>
      </c>
      <c r="AA6" t="s">
        <v>8</v>
      </c>
      <c r="AC6" t="s">
        <v>76</v>
      </c>
      <c r="AD6" t="s">
        <v>7</v>
      </c>
      <c r="AE6" t="s">
        <v>8</v>
      </c>
      <c r="AG6" t="s">
        <v>76</v>
      </c>
      <c r="AH6" t="s">
        <v>7</v>
      </c>
      <c r="AI6" t="s">
        <v>8</v>
      </c>
    </row>
    <row r="7" spans="1:35">
      <c r="A7" t="s">
        <v>82</v>
      </c>
      <c r="B7" t="s">
        <v>9</v>
      </c>
      <c r="C7" t="s">
        <v>10</v>
      </c>
      <c r="E7" t="s">
        <v>82</v>
      </c>
      <c r="F7" t="s">
        <v>9</v>
      </c>
      <c r="G7" t="s">
        <v>10</v>
      </c>
      <c r="I7" t="s">
        <v>82</v>
      </c>
      <c r="J7" t="s">
        <v>9</v>
      </c>
      <c r="K7" t="s">
        <v>10</v>
      </c>
      <c r="M7" t="s">
        <v>82</v>
      </c>
      <c r="N7" t="s">
        <v>9</v>
      </c>
      <c r="O7" t="s">
        <v>10</v>
      </c>
      <c r="Q7" t="s">
        <v>82</v>
      </c>
      <c r="R7" t="s">
        <v>9</v>
      </c>
      <c r="S7" t="s">
        <v>10</v>
      </c>
      <c r="U7" t="s">
        <v>82</v>
      </c>
      <c r="V7" t="s">
        <v>9</v>
      </c>
      <c r="W7" t="s">
        <v>10</v>
      </c>
      <c r="Y7" t="s">
        <v>82</v>
      </c>
      <c r="Z7" t="s">
        <v>9</v>
      </c>
      <c r="AA7" t="s">
        <v>10</v>
      </c>
      <c r="AC7" t="s">
        <v>82</v>
      </c>
      <c r="AD7" t="s">
        <v>9</v>
      </c>
      <c r="AE7" t="s">
        <v>10</v>
      </c>
      <c r="AG7" t="s">
        <v>82</v>
      </c>
      <c r="AH7" t="s">
        <v>9</v>
      </c>
      <c r="AI7" t="s">
        <v>10</v>
      </c>
    </row>
    <row r="8" spans="1:35">
      <c r="A8" t="s">
        <v>93</v>
      </c>
      <c r="B8" t="s">
        <v>11</v>
      </c>
      <c r="C8" t="s">
        <v>12</v>
      </c>
      <c r="E8" t="s">
        <v>93</v>
      </c>
      <c r="F8" t="s">
        <v>11</v>
      </c>
      <c r="G8" t="s">
        <v>12</v>
      </c>
      <c r="I8" t="s">
        <v>93</v>
      </c>
      <c r="J8" t="s">
        <v>11</v>
      </c>
      <c r="K8" t="s">
        <v>12</v>
      </c>
      <c r="M8" t="s">
        <v>93</v>
      </c>
      <c r="N8" t="s">
        <v>11</v>
      </c>
      <c r="O8" t="s">
        <v>12</v>
      </c>
      <c r="Q8" t="s">
        <v>93</v>
      </c>
      <c r="R8" t="s">
        <v>11</v>
      </c>
      <c r="S8" t="s">
        <v>12</v>
      </c>
      <c r="U8" t="s">
        <v>93</v>
      </c>
      <c r="V8" t="s">
        <v>11</v>
      </c>
      <c r="W8" t="s">
        <v>12</v>
      </c>
      <c r="Y8" t="s">
        <v>93</v>
      </c>
      <c r="Z8" t="s">
        <v>11</v>
      </c>
      <c r="AA8" t="s">
        <v>12</v>
      </c>
      <c r="AC8" t="s">
        <v>93</v>
      </c>
      <c r="AD8" t="s">
        <v>11</v>
      </c>
      <c r="AE8" t="s">
        <v>12</v>
      </c>
      <c r="AG8" t="s">
        <v>93</v>
      </c>
      <c r="AH8" t="s">
        <v>11</v>
      </c>
      <c r="AI8" t="s">
        <v>12</v>
      </c>
    </row>
    <row r="9" spans="1:35">
      <c r="A9" t="s">
        <v>79</v>
      </c>
      <c r="B9" t="s">
        <v>13</v>
      </c>
      <c r="C9" t="s">
        <v>14</v>
      </c>
      <c r="E9" t="s">
        <v>79</v>
      </c>
      <c r="F9" t="s">
        <v>13</v>
      </c>
      <c r="G9" t="s">
        <v>14</v>
      </c>
      <c r="I9" t="s">
        <v>79</v>
      </c>
      <c r="J9" t="s">
        <v>13</v>
      </c>
      <c r="K9" t="s">
        <v>14</v>
      </c>
      <c r="M9" t="s">
        <v>79</v>
      </c>
      <c r="N9" t="s">
        <v>13</v>
      </c>
      <c r="O9" t="s">
        <v>14</v>
      </c>
      <c r="Q9" t="s">
        <v>79</v>
      </c>
      <c r="R9" t="s">
        <v>13</v>
      </c>
      <c r="S9" t="s">
        <v>14</v>
      </c>
      <c r="U9" t="s">
        <v>79</v>
      </c>
      <c r="V9" t="s">
        <v>13</v>
      </c>
      <c r="W9" t="s">
        <v>14</v>
      </c>
      <c r="Y9" t="s">
        <v>79</v>
      </c>
      <c r="Z9" t="s">
        <v>13</v>
      </c>
      <c r="AA9" t="s">
        <v>14</v>
      </c>
      <c r="AC9" t="s">
        <v>79</v>
      </c>
      <c r="AD9" t="s">
        <v>13</v>
      </c>
      <c r="AE9" t="s">
        <v>14</v>
      </c>
      <c r="AG9" t="s">
        <v>79</v>
      </c>
      <c r="AH9" t="s">
        <v>13</v>
      </c>
      <c r="AI9" t="s">
        <v>14</v>
      </c>
    </row>
    <row r="10" spans="1:35">
      <c r="A10" t="s">
        <v>94</v>
      </c>
      <c r="B10" t="s">
        <v>15</v>
      </c>
      <c r="C10" t="s">
        <v>16</v>
      </c>
      <c r="E10" t="s">
        <v>94</v>
      </c>
      <c r="F10" t="s">
        <v>15</v>
      </c>
      <c r="G10" t="s">
        <v>16</v>
      </c>
      <c r="I10" t="s">
        <v>94</v>
      </c>
      <c r="J10" t="s">
        <v>15</v>
      </c>
      <c r="K10" t="s">
        <v>16</v>
      </c>
      <c r="M10" t="s">
        <v>94</v>
      </c>
      <c r="N10" t="s">
        <v>15</v>
      </c>
      <c r="O10" t="s">
        <v>16</v>
      </c>
      <c r="Q10" t="s">
        <v>94</v>
      </c>
      <c r="R10" t="s">
        <v>15</v>
      </c>
      <c r="S10" t="s">
        <v>16</v>
      </c>
      <c r="U10" t="s">
        <v>94</v>
      </c>
      <c r="V10" t="s">
        <v>15</v>
      </c>
      <c r="W10" t="s">
        <v>16</v>
      </c>
      <c r="Y10" t="s">
        <v>94</v>
      </c>
      <c r="Z10" t="s">
        <v>15</v>
      </c>
      <c r="AA10" t="s">
        <v>16</v>
      </c>
      <c r="AC10" t="s">
        <v>94</v>
      </c>
      <c r="AD10" t="s">
        <v>15</v>
      </c>
      <c r="AE10" t="s">
        <v>16</v>
      </c>
      <c r="AG10" t="s">
        <v>94</v>
      </c>
      <c r="AH10" t="s">
        <v>15</v>
      </c>
      <c r="AI10" t="s">
        <v>16</v>
      </c>
    </row>
    <row r="11" spans="1:35">
      <c r="A11" t="s">
        <v>95</v>
      </c>
      <c r="B11" t="s">
        <v>17</v>
      </c>
      <c r="C11" t="s">
        <v>18</v>
      </c>
      <c r="E11" t="s">
        <v>95</v>
      </c>
      <c r="F11" t="s">
        <v>17</v>
      </c>
      <c r="G11" t="s">
        <v>18</v>
      </c>
      <c r="I11" t="s">
        <v>95</v>
      </c>
      <c r="J11" t="s">
        <v>17</v>
      </c>
      <c r="K11" t="s">
        <v>18</v>
      </c>
      <c r="M11" t="s">
        <v>95</v>
      </c>
      <c r="N11" t="s">
        <v>17</v>
      </c>
      <c r="O11" t="s">
        <v>18</v>
      </c>
      <c r="Q11" t="s">
        <v>95</v>
      </c>
      <c r="R11" t="s">
        <v>17</v>
      </c>
      <c r="S11" t="s">
        <v>18</v>
      </c>
      <c r="U11" t="s">
        <v>95</v>
      </c>
      <c r="V11" t="s">
        <v>17</v>
      </c>
      <c r="W11" t="s">
        <v>18</v>
      </c>
      <c r="Y11" t="s">
        <v>95</v>
      </c>
      <c r="Z11" t="s">
        <v>17</v>
      </c>
      <c r="AA11" t="s">
        <v>18</v>
      </c>
      <c r="AC11" t="s">
        <v>95</v>
      </c>
      <c r="AD11" t="s">
        <v>17</v>
      </c>
      <c r="AE11" t="s">
        <v>18</v>
      </c>
      <c r="AG11" t="s">
        <v>95</v>
      </c>
      <c r="AH11" t="s">
        <v>17</v>
      </c>
      <c r="AI11" t="s">
        <v>18</v>
      </c>
    </row>
    <row r="12" spans="1:35">
      <c r="A12" t="s">
        <v>96</v>
      </c>
      <c r="B12" t="s">
        <v>19</v>
      </c>
      <c r="C12" t="s">
        <v>20</v>
      </c>
      <c r="E12" t="s">
        <v>96</v>
      </c>
      <c r="F12" t="s">
        <v>19</v>
      </c>
      <c r="G12" t="s">
        <v>20</v>
      </c>
      <c r="I12" t="s">
        <v>96</v>
      </c>
      <c r="J12" t="s">
        <v>19</v>
      </c>
      <c r="K12" t="s">
        <v>20</v>
      </c>
      <c r="M12" t="s">
        <v>96</v>
      </c>
      <c r="N12" t="s">
        <v>19</v>
      </c>
      <c r="O12" t="s">
        <v>20</v>
      </c>
      <c r="Q12" t="s">
        <v>96</v>
      </c>
      <c r="R12" t="s">
        <v>19</v>
      </c>
      <c r="S12" t="s">
        <v>20</v>
      </c>
      <c r="U12" t="s">
        <v>96</v>
      </c>
      <c r="V12" t="s">
        <v>19</v>
      </c>
      <c r="W12" t="s">
        <v>20</v>
      </c>
      <c r="Y12" t="s">
        <v>96</v>
      </c>
      <c r="Z12" t="s">
        <v>19</v>
      </c>
      <c r="AA12" t="s">
        <v>20</v>
      </c>
      <c r="AC12" t="s">
        <v>96</v>
      </c>
      <c r="AD12" t="s">
        <v>19</v>
      </c>
      <c r="AE12" t="s">
        <v>20</v>
      </c>
      <c r="AG12" t="s">
        <v>96</v>
      </c>
      <c r="AH12" t="s">
        <v>19</v>
      </c>
      <c r="AI12" t="s">
        <v>20</v>
      </c>
    </row>
    <row r="13" spans="1:35">
      <c r="A13" t="s">
        <v>85</v>
      </c>
      <c r="B13" t="s">
        <v>21</v>
      </c>
      <c r="C13" t="s">
        <v>22</v>
      </c>
      <c r="E13" t="s">
        <v>85</v>
      </c>
      <c r="F13" t="s">
        <v>21</v>
      </c>
      <c r="G13" t="s">
        <v>22</v>
      </c>
      <c r="I13" t="s">
        <v>85</v>
      </c>
      <c r="J13" t="s">
        <v>21</v>
      </c>
      <c r="K13" t="s">
        <v>22</v>
      </c>
      <c r="M13" t="s">
        <v>85</v>
      </c>
      <c r="N13" t="s">
        <v>21</v>
      </c>
      <c r="O13" t="s">
        <v>22</v>
      </c>
      <c r="Q13" t="s">
        <v>85</v>
      </c>
      <c r="R13" t="s">
        <v>21</v>
      </c>
      <c r="S13" t="s">
        <v>22</v>
      </c>
      <c r="U13" t="s">
        <v>85</v>
      </c>
      <c r="V13" t="s">
        <v>21</v>
      </c>
      <c r="W13" t="s">
        <v>22</v>
      </c>
      <c r="Y13" t="s">
        <v>85</v>
      </c>
      <c r="Z13" t="s">
        <v>21</v>
      </c>
      <c r="AA13" t="s">
        <v>22</v>
      </c>
      <c r="AC13" t="s">
        <v>85</v>
      </c>
      <c r="AD13" t="s">
        <v>21</v>
      </c>
      <c r="AE13" t="s">
        <v>22</v>
      </c>
      <c r="AG13" t="s">
        <v>85</v>
      </c>
      <c r="AH13" t="s">
        <v>21</v>
      </c>
      <c r="AI13" t="s">
        <v>22</v>
      </c>
    </row>
    <row r="14" spans="1:35">
      <c r="A14" t="s">
        <v>97</v>
      </c>
      <c r="B14" t="s">
        <v>23</v>
      </c>
      <c r="C14" t="s">
        <v>24</v>
      </c>
      <c r="E14" t="s">
        <v>97</v>
      </c>
      <c r="F14" t="s">
        <v>23</v>
      </c>
      <c r="G14" t="s">
        <v>24</v>
      </c>
      <c r="I14" t="s">
        <v>97</v>
      </c>
      <c r="J14" t="s">
        <v>23</v>
      </c>
      <c r="K14" t="s">
        <v>24</v>
      </c>
      <c r="M14" t="s">
        <v>97</v>
      </c>
      <c r="N14" t="s">
        <v>23</v>
      </c>
      <c r="O14" t="s">
        <v>24</v>
      </c>
      <c r="Q14" t="s">
        <v>97</v>
      </c>
      <c r="R14" t="s">
        <v>23</v>
      </c>
      <c r="S14" t="s">
        <v>24</v>
      </c>
      <c r="U14" t="s">
        <v>97</v>
      </c>
      <c r="V14" t="s">
        <v>23</v>
      </c>
      <c r="W14" t="s">
        <v>24</v>
      </c>
      <c r="Y14" t="s">
        <v>97</v>
      </c>
      <c r="Z14" t="s">
        <v>23</v>
      </c>
      <c r="AA14" t="s">
        <v>24</v>
      </c>
      <c r="AC14" t="s">
        <v>97</v>
      </c>
      <c r="AD14" t="s">
        <v>23</v>
      </c>
      <c r="AE14" t="s">
        <v>24</v>
      </c>
      <c r="AG14" t="s">
        <v>97</v>
      </c>
      <c r="AH14" t="s">
        <v>23</v>
      </c>
      <c r="AI14" t="s">
        <v>24</v>
      </c>
    </row>
    <row r="15" spans="1:35">
      <c r="A15" t="s">
        <v>98</v>
      </c>
      <c r="B15" t="s">
        <v>25</v>
      </c>
      <c r="C15" t="s">
        <v>26</v>
      </c>
      <c r="E15" t="s">
        <v>98</v>
      </c>
      <c r="F15" t="s">
        <v>25</v>
      </c>
      <c r="G15" t="s">
        <v>26</v>
      </c>
      <c r="I15" t="s">
        <v>98</v>
      </c>
      <c r="J15" t="s">
        <v>25</v>
      </c>
      <c r="K15" t="s">
        <v>26</v>
      </c>
      <c r="M15" t="s">
        <v>98</v>
      </c>
      <c r="N15" t="s">
        <v>25</v>
      </c>
      <c r="O15" t="s">
        <v>26</v>
      </c>
      <c r="Q15" t="s">
        <v>98</v>
      </c>
      <c r="R15" t="s">
        <v>25</v>
      </c>
      <c r="S15" t="s">
        <v>26</v>
      </c>
      <c r="U15" t="s">
        <v>98</v>
      </c>
      <c r="V15" t="s">
        <v>25</v>
      </c>
      <c r="W15" t="s">
        <v>26</v>
      </c>
      <c r="Y15" t="s">
        <v>98</v>
      </c>
      <c r="Z15" t="s">
        <v>25</v>
      </c>
      <c r="AA15" t="s">
        <v>26</v>
      </c>
      <c r="AC15" t="s">
        <v>98</v>
      </c>
      <c r="AD15" t="s">
        <v>25</v>
      </c>
      <c r="AE15" t="s">
        <v>26</v>
      </c>
      <c r="AG15" t="s">
        <v>98</v>
      </c>
      <c r="AH15" t="s">
        <v>25</v>
      </c>
      <c r="AI15" t="s">
        <v>26</v>
      </c>
    </row>
    <row r="16" spans="1:35">
      <c r="A16" t="s">
        <v>99</v>
      </c>
      <c r="B16" t="s">
        <v>27</v>
      </c>
      <c r="C16" t="s">
        <v>28</v>
      </c>
      <c r="E16" t="s">
        <v>99</v>
      </c>
      <c r="F16" t="s">
        <v>27</v>
      </c>
      <c r="G16" t="s">
        <v>28</v>
      </c>
      <c r="I16" t="s">
        <v>99</v>
      </c>
      <c r="J16" t="s">
        <v>27</v>
      </c>
      <c r="K16" t="s">
        <v>28</v>
      </c>
      <c r="M16" t="s">
        <v>99</v>
      </c>
      <c r="N16" t="s">
        <v>27</v>
      </c>
      <c r="O16" t="s">
        <v>28</v>
      </c>
      <c r="Q16" t="s">
        <v>99</v>
      </c>
      <c r="R16" t="s">
        <v>27</v>
      </c>
      <c r="S16" t="s">
        <v>28</v>
      </c>
      <c r="U16" t="s">
        <v>99</v>
      </c>
      <c r="V16" t="s">
        <v>27</v>
      </c>
      <c r="W16" t="s">
        <v>28</v>
      </c>
      <c r="Y16" t="s">
        <v>99</v>
      </c>
      <c r="Z16" t="s">
        <v>27</v>
      </c>
      <c r="AA16" t="s">
        <v>28</v>
      </c>
      <c r="AC16" t="s">
        <v>99</v>
      </c>
      <c r="AD16" t="s">
        <v>27</v>
      </c>
      <c r="AE16" t="s">
        <v>28</v>
      </c>
      <c r="AG16" t="s">
        <v>99</v>
      </c>
      <c r="AH16" t="s">
        <v>27</v>
      </c>
      <c r="AI16" t="s">
        <v>28</v>
      </c>
    </row>
    <row r="17" spans="1:35">
      <c r="A17" t="s">
        <v>100</v>
      </c>
      <c r="B17" t="s">
        <v>29</v>
      </c>
      <c r="C17" t="s">
        <v>30</v>
      </c>
      <c r="E17" t="s">
        <v>100</v>
      </c>
      <c r="F17" t="s">
        <v>29</v>
      </c>
      <c r="G17" t="s">
        <v>30</v>
      </c>
      <c r="I17" t="s">
        <v>100</v>
      </c>
      <c r="J17" t="s">
        <v>29</v>
      </c>
      <c r="K17" t="s">
        <v>30</v>
      </c>
      <c r="M17" t="s">
        <v>100</v>
      </c>
      <c r="N17" t="s">
        <v>29</v>
      </c>
      <c r="O17" t="s">
        <v>30</v>
      </c>
      <c r="Q17" t="s">
        <v>100</v>
      </c>
      <c r="R17" t="s">
        <v>29</v>
      </c>
      <c r="S17" t="s">
        <v>30</v>
      </c>
      <c r="U17" t="s">
        <v>100</v>
      </c>
      <c r="V17" t="s">
        <v>29</v>
      </c>
      <c r="W17" t="s">
        <v>30</v>
      </c>
      <c r="Y17" t="s">
        <v>100</v>
      </c>
      <c r="Z17" t="s">
        <v>29</v>
      </c>
      <c r="AA17" t="s">
        <v>30</v>
      </c>
      <c r="AC17" t="s">
        <v>100</v>
      </c>
      <c r="AD17" t="s">
        <v>29</v>
      </c>
      <c r="AE17" t="s">
        <v>30</v>
      </c>
      <c r="AG17" t="s">
        <v>100</v>
      </c>
      <c r="AH17" t="s">
        <v>29</v>
      </c>
      <c r="AI17" t="s">
        <v>30</v>
      </c>
    </row>
    <row r="18" spans="1:35">
      <c r="A18" t="s">
        <v>101</v>
      </c>
      <c r="B18" t="s">
        <v>31</v>
      </c>
      <c r="C18" t="s">
        <v>32</v>
      </c>
      <c r="E18" t="s">
        <v>101</v>
      </c>
      <c r="F18" t="s">
        <v>31</v>
      </c>
      <c r="G18" t="s">
        <v>32</v>
      </c>
      <c r="I18" t="s">
        <v>101</v>
      </c>
      <c r="J18" t="s">
        <v>31</v>
      </c>
      <c r="K18" t="s">
        <v>32</v>
      </c>
      <c r="M18" t="s">
        <v>101</v>
      </c>
      <c r="N18" t="s">
        <v>31</v>
      </c>
      <c r="O18" t="s">
        <v>32</v>
      </c>
      <c r="Q18" t="s">
        <v>101</v>
      </c>
      <c r="R18" t="s">
        <v>31</v>
      </c>
      <c r="S18" t="s">
        <v>32</v>
      </c>
      <c r="U18" t="s">
        <v>101</v>
      </c>
      <c r="V18" t="s">
        <v>31</v>
      </c>
      <c r="W18" t="s">
        <v>32</v>
      </c>
      <c r="Y18" t="s">
        <v>101</v>
      </c>
      <c r="Z18" t="s">
        <v>31</v>
      </c>
      <c r="AA18" t="s">
        <v>32</v>
      </c>
      <c r="AC18" t="s">
        <v>101</v>
      </c>
      <c r="AD18" t="s">
        <v>31</v>
      </c>
      <c r="AE18" t="s">
        <v>32</v>
      </c>
      <c r="AG18" t="s">
        <v>101</v>
      </c>
      <c r="AH18" t="s">
        <v>31</v>
      </c>
      <c r="AI18" t="s">
        <v>32</v>
      </c>
    </row>
    <row r="19" spans="1:35">
      <c r="A19" t="s">
        <v>89</v>
      </c>
      <c r="B19" t="s">
        <v>33</v>
      </c>
      <c r="C19" t="s">
        <v>34</v>
      </c>
      <c r="E19" t="s">
        <v>89</v>
      </c>
      <c r="F19" t="s">
        <v>33</v>
      </c>
      <c r="G19" t="s">
        <v>34</v>
      </c>
      <c r="I19" t="s">
        <v>89</v>
      </c>
      <c r="J19" t="s">
        <v>33</v>
      </c>
      <c r="K19" t="s">
        <v>34</v>
      </c>
      <c r="M19" t="s">
        <v>89</v>
      </c>
      <c r="N19" t="s">
        <v>33</v>
      </c>
      <c r="O19" t="s">
        <v>34</v>
      </c>
      <c r="Q19" t="s">
        <v>89</v>
      </c>
      <c r="R19" t="s">
        <v>33</v>
      </c>
      <c r="S19" t="s">
        <v>34</v>
      </c>
      <c r="U19" t="s">
        <v>89</v>
      </c>
      <c r="V19" t="s">
        <v>33</v>
      </c>
      <c r="W19" t="s">
        <v>34</v>
      </c>
      <c r="Y19" t="s">
        <v>89</v>
      </c>
      <c r="Z19" t="s">
        <v>33</v>
      </c>
      <c r="AA19" t="s">
        <v>34</v>
      </c>
      <c r="AC19" t="s">
        <v>89</v>
      </c>
      <c r="AD19" t="s">
        <v>33</v>
      </c>
      <c r="AE19" t="s">
        <v>34</v>
      </c>
      <c r="AG19" t="s">
        <v>89</v>
      </c>
      <c r="AH19" t="s">
        <v>33</v>
      </c>
      <c r="AI19" t="s">
        <v>34</v>
      </c>
    </row>
    <row r="20" spans="1:35">
      <c r="A20" t="s">
        <v>102</v>
      </c>
      <c r="B20" t="s">
        <v>35</v>
      </c>
      <c r="C20" t="s">
        <v>36</v>
      </c>
      <c r="E20" t="s">
        <v>102</v>
      </c>
      <c r="F20" t="s">
        <v>35</v>
      </c>
      <c r="G20" t="s">
        <v>36</v>
      </c>
      <c r="I20" t="s">
        <v>102</v>
      </c>
      <c r="J20" t="s">
        <v>35</v>
      </c>
      <c r="K20" t="s">
        <v>36</v>
      </c>
      <c r="M20" t="s">
        <v>102</v>
      </c>
      <c r="N20" t="s">
        <v>35</v>
      </c>
      <c r="O20" t="s">
        <v>36</v>
      </c>
      <c r="Q20" t="s">
        <v>102</v>
      </c>
      <c r="R20" t="s">
        <v>35</v>
      </c>
      <c r="S20" t="s">
        <v>36</v>
      </c>
      <c r="U20" t="s">
        <v>102</v>
      </c>
      <c r="V20" t="s">
        <v>35</v>
      </c>
      <c r="W20" t="s">
        <v>36</v>
      </c>
      <c r="Y20" t="s">
        <v>102</v>
      </c>
      <c r="Z20" t="s">
        <v>35</v>
      </c>
      <c r="AA20" t="s">
        <v>36</v>
      </c>
      <c r="AC20" t="s">
        <v>102</v>
      </c>
      <c r="AD20" t="s">
        <v>35</v>
      </c>
      <c r="AE20" t="s">
        <v>36</v>
      </c>
      <c r="AG20" t="s">
        <v>102</v>
      </c>
      <c r="AH20" t="s">
        <v>35</v>
      </c>
      <c r="AI20" t="s">
        <v>36</v>
      </c>
    </row>
    <row r="21" spans="1:35">
      <c r="A21" t="s">
        <v>103</v>
      </c>
      <c r="B21" t="s">
        <v>37</v>
      </c>
      <c r="C21" t="s">
        <v>38</v>
      </c>
      <c r="E21" t="s">
        <v>103</v>
      </c>
      <c r="F21" t="s">
        <v>37</v>
      </c>
      <c r="G21" t="s">
        <v>38</v>
      </c>
      <c r="I21" t="s">
        <v>103</v>
      </c>
      <c r="J21" t="s">
        <v>37</v>
      </c>
      <c r="K21" t="s">
        <v>38</v>
      </c>
      <c r="M21" t="s">
        <v>103</v>
      </c>
      <c r="N21" t="s">
        <v>37</v>
      </c>
      <c r="O21" t="s">
        <v>38</v>
      </c>
      <c r="Q21" t="s">
        <v>103</v>
      </c>
      <c r="R21" t="s">
        <v>37</v>
      </c>
      <c r="S21" t="s">
        <v>38</v>
      </c>
      <c r="U21" t="s">
        <v>103</v>
      </c>
      <c r="V21" t="s">
        <v>37</v>
      </c>
      <c r="W21" t="s">
        <v>38</v>
      </c>
      <c r="Y21" t="s">
        <v>103</v>
      </c>
      <c r="Z21" t="s">
        <v>37</v>
      </c>
      <c r="AA21" t="s">
        <v>38</v>
      </c>
      <c r="AC21" t="s">
        <v>103</v>
      </c>
      <c r="AD21" t="s">
        <v>37</v>
      </c>
      <c r="AE21" t="s">
        <v>38</v>
      </c>
      <c r="AG21" t="s">
        <v>103</v>
      </c>
      <c r="AH21" t="s">
        <v>37</v>
      </c>
      <c r="AI21" t="s">
        <v>38</v>
      </c>
    </row>
    <row r="22" spans="1:35">
      <c r="A22" t="s">
        <v>104</v>
      </c>
      <c r="B22" t="s">
        <v>39</v>
      </c>
      <c r="C22" t="s">
        <v>40</v>
      </c>
      <c r="E22" t="s">
        <v>104</v>
      </c>
      <c r="F22" t="s">
        <v>39</v>
      </c>
      <c r="G22" t="s">
        <v>40</v>
      </c>
      <c r="I22" t="s">
        <v>104</v>
      </c>
      <c r="J22" t="s">
        <v>39</v>
      </c>
      <c r="K22" t="s">
        <v>40</v>
      </c>
      <c r="M22" t="s">
        <v>104</v>
      </c>
      <c r="N22" t="s">
        <v>39</v>
      </c>
      <c r="O22" t="s">
        <v>40</v>
      </c>
      <c r="Q22" t="s">
        <v>104</v>
      </c>
      <c r="R22" t="s">
        <v>39</v>
      </c>
      <c r="S22" t="s">
        <v>40</v>
      </c>
      <c r="U22" t="s">
        <v>104</v>
      </c>
      <c r="V22" t="s">
        <v>39</v>
      </c>
      <c r="W22" t="s">
        <v>40</v>
      </c>
      <c r="Y22" t="s">
        <v>104</v>
      </c>
      <c r="Z22" t="s">
        <v>39</v>
      </c>
      <c r="AA22" t="s">
        <v>40</v>
      </c>
      <c r="AC22" t="s">
        <v>104</v>
      </c>
      <c r="AD22" t="s">
        <v>39</v>
      </c>
      <c r="AE22" t="s">
        <v>40</v>
      </c>
      <c r="AG22" t="s">
        <v>104</v>
      </c>
      <c r="AH22" t="s">
        <v>39</v>
      </c>
      <c r="AI22" t="s">
        <v>40</v>
      </c>
    </row>
    <row r="23" spans="1:35">
      <c r="A23" t="s">
        <v>105</v>
      </c>
      <c r="B23" t="s">
        <v>41</v>
      </c>
      <c r="C23" t="s">
        <v>42</v>
      </c>
      <c r="E23" t="s">
        <v>105</v>
      </c>
      <c r="F23" t="s">
        <v>41</v>
      </c>
      <c r="G23" t="s">
        <v>42</v>
      </c>
      <c r="I23" t="s">
        <v>105</v>
      </c>
      <c r="J23" t="s">
        <v>41</v>
      </c>
      <c r="K23" t="s">
        <v>42</v>
      </c>
      <c r="M23" t="s">
        <v>105</v>
      </c>
      <c r="N23" t="s">
        <v>41</v>
      </c>
      <c r="O23" t="s">
        <v>42</v>
      </c>
      <c r="Q23" t="s">
        <v>105</v>
      </c>
      <c r="R23" t="s">
        <v>41</v>
      </c>
      <c r="S23" t="s">
        <v>42</v>
      </c>
      <c r="U23" t="s">
        <v>105</v>
      </c>
      <c r="V23" t="s">
        <v>41</v>
      </c>
      <c r="W23" t="s">
        <v>42</v>
      </c>
      <c r="Y23" t="s">
        <v>105</v>
      </c>
      <c r="Z23" t="s">
        <v>41</v>
      </c>
      <c r="AA23" t="s">
        <v>42</v>
      </c>
      <c r="AC23" t="s">
        <v>105</v>
      </c>
      <c r="AD23" t="s">
        <v>41</v>
      </c>
      <c r="AE23" t="s">
        <v>42</v>
      </c>
      <c r="AG23" t="s">
        <v>105</v>
      </c>
      <c r="AH23" t="s">
        <v>41</v>
      </c>
      <c r="AI23" t="s">
        <v>42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TODO List</vt:lpstr>
      <vt:lpstr>Document</vt:lpstr>
      <vt:lpstr>Calculator</vt:lpstr>
      <vt:lpstr>FXData</vt:lpstr>
      <vt:lpstr>InterestData</vt:lpstr>
      <vt:lpstr>FuturesData</vt:lpstr>
      <vt:lpstr>FXData!exchange_top</vt:lpstr>
      <vt:lpstr>InterestData!FcTimeDepositInterestRate_directforeign.html?PageID_FcTimeDepositInterestRatePresentationLogicBean_depositType_direct_foreign_1469499622920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Yushuan, Chang</dc:creator>
  <cp:keywords/>
  <dc:description/>
  <cp:lastModifiedBy>Andy</cp:lastModifiedBy>
  <cp:revision/>
  <dcterms:created xsi:type="dcterms:W3CDTF">2016-07-25T07:12:02Z</dcterms:created>
  <dcterms:modified xsi:type="dcterms:W3CDTF">2016-07-31T03:23:06Z</dcterms:modified>
  <cp:category/>
  <dc:identifier/>
  <cp:contentStatus/>
  <dc:language/>
  <cp:version/>
</cp:coreProperties>
</file>