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100" tabRatio="781" activeTab="6"/>
  </bookViews>
  <sheets>
    <sheet name="Sheet1" sheetId="1" r:id="rId1"/>
    <sheet name="Sheet2" sheetId="2" r:id="rId2"/>
    <sheet name="SDSS~J1204$+$1201" sheetId="63" r:id="rId3"/>
    <sheet name="SMSS~J0313-6708" sheetId="62" r:id="rId4"/>
    <sheet name="SDSS~J1035$+$0641" sheetId="61" r:id="rId5"/>
    <sheet name="SDSS~J1313$+$0019" sheetId="59" r:id="rId6"/>
    <sheet name="HE~1327-2326_SUBG" sheetId="58" r:id="rId7"/>
    <sheet name="HE~0107-5240" sheetId="57" r:id="rId8"/>
    <sheet name="SDSS~J1029$+$1729" sheetId="56" r:id="rId9"/>
    <sheet name="SDSS~J1742$+$2531" sheetId="55" r:id="rId10"/>
    <sheet name="CD-38~245" sheetId="53" r:id="rId11"/>
    <sheet name="HE~0057-5959" sheetId="51" r:id="rId12"/>
    <sheet name="CS~30336-049" sheetId="50" r:id="rId13"/>
    <sheet name="HE~2139-5432" sheetId="49" r:id="rId14"/>
    <sheet name="SDSS~J2209-0028" sheetId="48" r:id="rId15"/>
    <sheet name="G77-61" sheetId="47" r:id="rId16"/>
    <sheet name="HE0134-1519" sheetId="44" r:id="rId17"/>
    <sheet name="HE~0233-0343" sheetId="43" r:id="rId18"/>
    <sheet name="HE~1310-0536" sheetId="42" r:id="rId19"/>
    <sheet name="HE~2239-5019" sheetId="41" r:id="rId20"/>
    <sheet name="SMSS~J184226.25-272602.7" sheetId="40" r:id="rId21"/>
    <sheet name="SMSS~J022423.27-573705.1" sheetId="39" r:id="rId22"/>
    <sheet name="SMSS~J010651.91-524410.5" sheetId="38" r:id="rId23"/>
    <sheet name="SMSS~J005953.98-594329.9" sheetId="37" r:id="rId24"/>
    <sheet name="SMSS~J004037.56-515025.2" sheetId="36" r:id="rId25"/>
    <sheet name="BS16076-006" sheetId="35" r:id="rId26"/>
    <sheet name="HE2209-3909" sheetId="34" r:id="rId27"/>
    <sheet name="HE1357-0123" sheetId="33" r:id="rId28"/>
    <sheet name="HE1300+0157" sheetId="32" r:id="rId29"/>
    <sheet name="HE1012-1540" sheetId="31" r:id="rId30"/>
    <sheet name="HE0926-0546" sheetId="30" r:id="rId31"/>
    <sheet name="HE0313-3640" sheetId="29" r:id="rId32"/>
    <sheet name="HE0132-2429" sheetId="28" r:id="rId33"/>
    <sheet name="HE0218-2738" sheetId="27" r:id="rId34"/>
    <sheet name="CS29498-043" sheetId="26" r:id="rId35"/>
    <sheet name="BD+44_493" sheetId="25" r:id="rId36"/>
    <sheet name="BS16467-062" sheetId="23" r:id="rId37"/>
    <sheet name="BS16550-087" sheetId="22" r:id="rId38"/>
    <sheet name="SDSSJ235718.91-005247.8" sheetId="21" r:id="rId39"/>
    <sheet name="HE1337+0012" sheetId="19" r:id="rId40"/>
    <sheet name="G238-30" sheetId="18" r:id="rId41"/>
    <sheet name="CD-24_17504" sheetId="17" r:id="rId42"/>
    <sheet name="SDSSJ090733+024608" sheetId="16" r:id="rId43"/>
    <sheet name="HE2318-1621" sheetId="14" r:id="rId44"/>
    <sheet name="HE2233-4724" sheetId="13" r:id="rId45"/>
    <sheet name="HE0048-6408" sheetId="12" r:id="rId46"/>
    <sheet name="HE2302-2154" sheetId="11" r:id="rId47"/>
    <sheet name="HE1116-0634" sheetId="10" r:id="rId48"/>
    <sheet name="HE0302-3417" sheetId="9" r:id="rId49"/>
    <sheet name="HE0013-0257" sheetId="8" r:id="rId50"/>
    <sheet name="CS22891-200" sheetId="7" r:id="rId51"/>
    <sheet name="HE0049-3948" sheetId="3" r:id="rId52"/>
    <sheet name="HE1320-2952" sheetId="4" r:id="rId53"/>
    <sheet name="HE1506-0113" sheetId="5" r:id="rId54"/>
    <sheet name="HE2032-5633" sheetId="6" r:id="rId5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18" l="1"/>
  <c r="F23" i="18"/>
  <c r="C23" i="18"/>
  <c r="F21" i="53"/>
  <c r="C21" i="53"/>
  <c r="F22" i="53"/>
  <c r="C22" i="53"/>
  <c r="F23" i="53"/>
  <c r="C23" i="53"/>
  <c r="F24" i="53"/>
  <c r="C24" i="53"/>
  <c r="F25" i="53"/>
  <c r="C25" i="53"/>
  <c r="F26" i="53"/>
  <c r="C26" i="53"/>
  <c r="F27" i="53"/>
  <c r="C27" i="53"/>
  <c r="F28" i="53"/>
  <c r="C28" i="53"/>
  <c r="F29" i="53"/>
  <c r="C29" i="53"/>
  <c r="C30" i="53"/>
  <c r="F31" i="53"/>
  <c r="C31" i="53"/>
  <c r="F32" i="53"/>
  <c r="C32" i="53"/>
  <c r="F20" i="53"/>
  <c r="F22" i="58"/>
  <c r="C22" i="58"/>
  <c r="F23" i="58"/>
  <c r="F24" i="58"/>
  <c r="C24" i="58"/>
  <c r="F25" i="58"/>
  <c r="C25" i="58"/>
  <c r="F26" i="58"/>
  <c r="C26" i="58"/>
  <c r="F27" i="58"/>
  <c r="C27" i="58"/>
  <c r="F28" i="58"/>
  <c r="C28" i="58"/>
  <c r="F29" i="58"/>
  <c r="C29" i="58"/>
  <c r="F31" i="58"/>
  <c r="C31" i="58"/>
  <c r="F32" i="58"/>
  <c r="F30" i="58"/>
  <c r="F21" i="58"/>
  <c r="C21" i="58"/>
  <c r="F21" i="57"/>
  <c r="C21" i="57"/>
  <c r="F22" i="57"/>
  <c r="C22" i="57"/>
  <c r="F23" i="57"/>
  <c r="C23" i="57"/>
  <c r="F24" i="57"/>
  <c r="C24" i="57"/>
  <c r="F25" i="57"/>
  <c r="C25" i="57"/>
  <c r="F26" i="57"/>
  <c r="C26" i="57"/>
  <c r="F27" i="57"/>
  <c r="C27" i="57"/>
  <c r="F28" i="57"/>
  <c r="F29" i="57"/>
  <c r="F30" i="57"/>
  <c r="F31" i="57"/>
  <c r="F20" i="57"/>
  <c r="F22" i="43"/>
  <c r="C22" i="43"/>
  <c r="F23" i="43"/>
  <c r="F25" i="43"/>
  <c r="C25" i="43"/>
  <c r="F26" i="43"/>
  <c r="F27" i="43"/>
  <c r="C27" i="43"/>
  <c r="F28" i="43"/>
  <c r="C28" i="43"/>
  <c r="F29" i="43"/>
  <c r="F30" i="43"/>
  <c r="C30" i="43"/>
  <c r="F31" i="43"/>
  <c r="F32" i="43"/>
  <c r="F33" i="43"/>
  <c r="F34" i="43"/>
  <c r="F35" i="43"/>
  <c r="C35" i="43"/>
  <c r="F36" i="43"/>
  <c r="C36" i="43"/>
  <c r="F24" i="43"/>
  <c r="F22" i="44"/>
  <c r="C22" i="44"/>
  <c r="F25" i="44"/>
  <c r="C25" i="44"/>
  <c r="F26" i="44"/>
  <c r="C26" i="44"/>
  <c r="F27" i="44"/>
  <c r="C27" i="44"/>
  <c r="F28" i="44"/>
  <c r="C28" i="44"/>
  <c r="F29" i="44"/>
  <c r="C29" i="44"/>
  <c r="F30" i="44"/>
  <c r="C30" i="44"/>
  <c r="F31" i="44"/>
  <c r="C31" i="44"/>
  <c r="F32" i="44"/>
  <c r="C32" i="44"/>
  <c r="F33" i="44"/>
  <c r="C33" i="44"/>
  <c r="F34" i="44"/>
  <c r="C34" i="44"/>
  <c r="F35" i="44"/>
  <c r="C35" i="44"/>
  <c r="F24" i="44"/>
  <c r="C24" i="44"/>
  <c r="F23" i="42"/>
  <c r="F24" i="42"/>
  <c r="F25" i="42"/>
  <c r="F26" i="42"/>
  <c r="F28" i="42"/>
  <c r="F29" i="42"/>
  <c r="F30" i="42"/>
  <c r="F31" i="42"/>
  <c r="F32" i="42"/>
  <c r="F33" i="42"/>
  <c r="F34" i="42"/>
  <c r="F35" i="42"/>
  <c r="F36" i="42"/>
  <c r="C23" i="42"/>
  <c r="C24" i="42"/>
  <c r="C25" i="42"/>
  <c r="C26" i="42"/>
  <c r="C28" i="42"/>
  <c r="C29" i="42"/>
  <c r="C30" i="42"/>
  <c r="C31" i="42"/>
  <c r="C32" i="42"/>
  <c r="C33" i="42"/>
  <c r="C34" i="42"/>
  <c r="C35" i="42"/>
  <c r="C36" i="42"/>
  <c r="F22" i="42"/>
  <c r="C22" i="42"/>
  <c r="F34" i="41"/>
  <c r="C34" i="41"/>
  <c r="F26" i="41"/>
  <c r="C26" i="41"/>
  <c r="F27" i="41"/>
  <c r="C27" i="41"/>
  <c r="F28" i="41"/>
  <c r="C28" i="41"/>
  <c r="F29" i="41"/>
  <c r="C29" i="41"/>
  <c r="F30" i="41"/>
  <c r="C30" i="41"/>
  <c r="F31" i="41"/>
  <c r="C31" i="41"/>
  <c r="F25" i="41"/>
  <c r="C25" i="41"/>
  <c r="C21" i="41"/>
  <c r="C21" i="28"/>
  <c r="C22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2" i="28"/>
  <c r="C44" i="28"/>
  <c r="C20" i="28"/>
  <c r="C21" i="29"/>
  <c r="C22" i="29"/>
  <c r="C23" i="29"/>
  <c r="C24" i="29"/>
  <c r="C25" i="29"/>
  <c r="C26" i="29"/>
  <c r="C28" i="29"/>
  <c r="C20" i="29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20" i="30"/>
  <c r="C21" i="31"/>
  <c r="C22" i="31"/>
  <c r="C23" i="31"/>
  <c r="C24" i="31"/>
  <c r="C25" i="31"/>
  <c r="C26" i="31"/>
  <c r="C27" i="31"/>
  <c r="C28" i="31"/>
  <c r="C29" i="31"/>
  <c r="C31" i="31"/>
  <c r="C32" i="31"/>
  <c r="C33" i="31"/>
  <c r="C34" i="31"/>
  <c r="C35" i="31"/>
  <c r="C36" i="31"/>
  <c r="C37" i="31"/>
  <c r="C38" i="31"/>
  <c r="C39" i="31"/>
  <c r="C40" i="31"/>
  <c r="C41" i="31"/>
  <c r="C20" i="31"/>
  <c r="C21" i="16"/>
  <c r="C22" i="16"/>
  <c r="C23" i="16"/>
  <c r="C24" i="16"/>
  <c r="C25" i="16"/>
  <c r="C26" i="16"/>
  <c r="C27" i="16"/>
  <c r="C28" i="16"/>
  <c r="C29" i="16"/>
  <c r="C30" i="16"/>
  <c r="C31" i="16"/>
  <c r="C20" i="16"/>
  <c r="C23" i="17"/>
  <c r="C25" i="17"/>
  <c r="C26" i="17"/>
  <c r="C29" i="17"/>
  <c r="C30" i="17"/>
  <c r="C34" i="17"/>
  <c r="C21" i="17"/>
  <c r="C25" i="18"/>
  <c r="C29" i="18"/>
  <c r="C30" i="18"/>
  <c r="C21" i="18"/>
  <c r="C23" i="19"/>
  <c r="C25" i="19"/>
  <c r="C26" i="19"/>
  <c r="C29" i="19"/>
  <c r="C30" i="19"/>
  <c r="C34" i="19"/>
  <c r="C21" i="19"/>
  <c r="C21" i="22"/>
  <c r="C22" i="22"/>
  <c r="C23" i="22"/>
  <c r="C25" i="22"/>
  <c r="C26" i="22"/>
  <c r="C27" i="22"/>
  <c r="C28" i="22"/>
  <c r="C29" i="22"/>
  <c r="C30" i="22"/>
  <c r="C31" i="22"/>
  <c r="C32" i="22"/>
  <c r="C35" i="22"/>
  <c r="C37" i="22"/>
  <c r="C40" i="22"/>
  <c r="C43" i="22"/>
  <c r="C44" i="22"/>
  <c r="C45" i="22"/>
  <c r="C46" i="22"/>
  <c r="C20" i="22"/>
  <c r="C21" i="23"/>
  <c r="C22" i="23"/>
  <c r="C26" i="23"/>
  <c r="C27" i="23"/>
  <c r="C28" i="23"/>
  <c r="C29" i="23"/>
  <c r="C30" i="23"/>
  <c r="C31" i="23"/>
  <c r="C32" i="23"/>
  <c r="C35" i="23"/>
  <c r="C37" i="23"/>
  <c r="C39" i="23"/>
  <c r="C40" i="23"/>
  <c r="C20" i="23"/>
  <c r="C22" i="27"/>
  <c r="C23" i="27"/>
  <c r="C24" i="27"/>
  <c r="C25" i="27"/>
  <c r="C26" i="27"/>
  <c r="C27" i="27"/>
  <c r="C28" i="27"/>
  <c r="C30" i="27"/>
  <c r="C20" i="27"/>
  <c r="C23" i="25"/>
  <c r="C24" i="25"/>
  <c r="C25" i="25"/>
  <c r="C26" i="25"/>
  <c r="C27" i="25"/>
  <c r="C28" i="25"/>
  <c r="C31" i="25"/>
  <c r="C32" i="25"/>
  <c r="C33" i="25"/>
  <c r="C34" i="25"/>
  <c r="C35" i="25"/>
  <c r="C37" i="25"/>
  <c r="C38" i="25"/>
  <c r="C39" i="25"/>
  <c r="C40" i="25"/>
  <c r="C41" i="25"/>
  <c r="C42" i="25"/>
  <c r="C43" i="25"/>
  <c r="C44" i="25"/>
  <c r="C45" i="25"/>
  <c r="C46" i="25"/>
  <c r="C48" i="25"/>
  <c r="C49" i="25"/>
  <c r="C50" i="25"/>
  <c r="C51" i="25"/>
  <c r="C22" i="25"/>
  <c r="C21" i="26"/>
  <c r="C22" i="26"/>
  <c r="C23" i="26"/>
  <c r="C24" i="26"/>
  <c r="C25" i="26"/>
  <c r="C26" i="26"/>
  <c r="C27" i="26"/>
  <c r="C28" i="26"/>
  <c r="C29" i="26"/>
  <c r="C30" i="26"/>
  <c r="C31" i="26"/>
  <c r="C35" i="26"/>
  <c r="C36" i="26"/>
  <c r="C20" i="26"/>
  <c r="C20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21" i="32"/>
  <c r="C22" i="33"/>
  <c r="C23" i="33"/>
  <c r="C24" i="33"/>
  <c r="C25" i="33"/>
  <c r="C27" i="33"/>
  <c r="C28" i="33"/>
  <c r="C29" i="33"/>
  <c r="C30" i="33"/>
  <c r="C31" i="33"/>
  <c r="C32" i="33"/>
  <c r="C33" i="33"/>
  <c r="C34" i="33"/>
  <c r="C35" i="33"/>
  <c r="C37" i="33"/>
  <c r="C20" i="33"/>
  <c r="C21" i="34"/>
  <c r="C22" i="34"/>
  <c r="C23" i="34"/>
  <c r="C24" i="34"/>
  <c r="C25" i="34"/>
  <c r="C26" i="34"/>
  <c r="C27" i="34"/>
  <c r="C20" i="34"/>
  <c r="C34" i="35"/>
  <c r="C21" i="35"/>
  <c r="C22" i="35"/>
  <c r="C23" i="35"/>
  <c r="C24" i="35"/>
  <c r="C25" i="35"/>
  <c r="C26" i="35"/>
  <c r="C27" i="35"/>
  <c r="C28" i="35"/>
  <c r="C29" i="35"/>
  <c r="C30" i="35"/>
  <c r="C31" i="35"/>
  <c r="C20" i="35"/>
  <c r="C21" i="44"/>
  <c r="C21" i="55"/>
  <c r="C21" i="62"/>
  <c r="C23" i="62"/>
  <c r="C25" i="62"/>
  <c r="C28" i="62"/>
  <c r="C20" i="62"/>
  <c r="F24" i="59"/>
  <c r="F23" i="59"/>
  <c r="D21" i="41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26" i="2"/>
  <c r="D23" i="19"/>
  <c r="D25" i="19"/>
  <c r="D26" i="19"/>
  <c r="D29" i="19"/>
  <c r="D30" i="19"/>
  <c r="D34" i="19"/>
  <c r="D21" i="19"/>
  <c r="D30" i="18"/>
  <c r="D29" i="18"/>
  <c r="D26" i="18"/>
  <c r="D25" i="18"/>
  <c r="D21" i="18"/>
  <c r="D34" i="17"/>
  <c r="D23" i="17"/>
  <c r="D25" i="17"/>
  <c r="D26" i="17"/>
  <c r="D29" i="17"/>
  <c r="D30" i="17"/>
  <c r="D21" i="17"/>
  <c r="D21" i="16"/>
  <c r="D22" i="16"/>
  <c r="D23" i="16"/>
  <c r="D24" i="16"/>
  <c r="D25" i="16"/>
  <c r="D26" i="16"/>
  <c r="D27" i="16"/>
  <c r="D28" i="16"/>
  <c r="D29" i="16"/>
  <c r="D30" i="16"/>
  <c r="D31" i="16"/>
  <c r="D20" i="16"/>
  <c r="AT29" i="2"/>
  <c r="AX27" i="2"/>
  <c r="AV27" i="2"/>
  <c r="AT27" i="2"/>
  <c r="AR27" i="2"/>
  <c r="AP27" i="2"/>
  <c r="AL27" i="2"/>
  <c r="AJ27" i="2"/>
  <c r="AH27" i="2"/>
  <c r="AB27" i="2"/>
  <c r="P27" i="2"/>
  <c r="X27" i="2"/>
</calcChain>
</file>

<file path=xl/sharedStrings.xml><?xml version="1.0" encoding="utf-8"?>
<sst xmlns="http://schemas.openxmlformats.org/spreadsheetml/2006/main" count="3867" uniqueCount="923">
  <si>
    <t xml:space="preserve">  SDSS~J2209$-$0028 </t>
  </si>
  <si>
    <t xml:space="preserve">  $-$4.00 </t>
  </si>
  <si>
    <t xml:space="preserve">  $+$2.56    </t>
  </si>
  <si>
    <t xml:space="preserve">    \nodata  </t>
  </si>
  <si>
    <t xml:space="preserve"> ~0.3 </t>
  </si>
  <si>
    <t xml:space="preserve"> \citet{spite2013} \\</t>
  </si>
  <si>
    <t xml:space="preserve">     HE~2139$-$5432 </t>
  </si>
  <si>
    <t xml:space="preserve">  $-$4.02 </t>
  </si>
  <si>
    <t xml:space="preserve">  $+$2.60\xx </t>
  </si>
  <si>
    <t xml:space="preserve">  \nodata </t>
  </si>
  <si>
    <t xml:space="preserve"> ~0.6 </t>
  </si>
  <si>
    <t xml:space="preserve"> \citet{yong2013} \\</t>
  </si>
  <si>
    <t xml:space="preserve">           G77$-$61 </t>
  </si>
  <si>
    <t xml:space="preserve">  $-$4.03 </t>
  </si>
  <si>
    <t xml:space="preserve">  $+$2.49    </t>
  </si>
  <si>
    <t xml:space="preserve"> \citet{allen2012} \\</t>
  </si>
  <si>
    <t xml:space="preserve">     CS~30336$-$049 </t>
  </si>
  <si>
    <t xml:space="preserve">  $+$0.09\xx </t>
  </si>
  <si>
    <t xml:space="preserve">     HE~1424$-$0241 </t>
  </si>
  <si>
    <t xml:space="preserve">  $-$4.05 </t>
  </si>
  <si>
    <t xml:space="preserve">  $+$0.63    </t>
  </si>
  <si>
    <t xml:space="preserve">     HE~0057$-$5959 </t>
  </si>
  <si>
    <t xml:space="preserve">  $-$4.08 </t>
  </si>
  <si>
    <t xml:space="preserve">  $+$0.86    </t>
  </si>
  <si>
    <t xml:space="preserve">    SDSS~J0140$+$23 </t>
  </si>
  <si>
    <t xml:space="preserve">  $-$4.09 </t>
  </si>
  <si>
    <t xml:space="preserve">  $+$1.57    </t>
  </si>
  <si>
    <t xml:space="preserve">     HE~2239$-$5019 </t>
  </si>
  <si>
    <t xml:space="preserve">  $-$4.15 </t>
  </si>
  <si>
    <t xml:space="preserve">  $+$1.80    </t>
  </si>
  <si>
    <t xml:space="preserve"> $&lt;~$5.98 </t>
  </si>
  <si>
    <t xml:space="preserve"> $&lt;~$6.38    </t>
  </si>
  <si>
    <t xml:space="preserve"> \citet{hansen2014} \\</t>
  </si>
  <si>
    <t xml:space="preserve">     HE~1310$-$0536 </t>
  </si>
  <si>
    <t xml:space="preserve">  $+$2.53\xx </t>
  </si>
  <si>
    <t xml:space="preserve"> $&lt;~$6.88    </t>
  </si>
  <si>
    <t xml:space="preserve">        CD$-$38~245 </t>
  </si>
  <si>
    <t xml:space="preserve">  $-$0.09\xx </t>
  </si>
  <si>
    <t xml:space="preserve">  SDSS~J1204$+$1201 </t>
  </si>
  <si>
    <t xml:space="preserve">  $-$4.34 </t>
  </si>
  <si>
    <t xml:space="preserve"> $&lt;+$1.45    </t>
  </si>
  <si>
    <t xml:space="preserve"> $&lt;~$5.54 </t>
  </si>
  <si>
    <t xml:space="preserve"> $&lt;~$4.94 </t>
  </si>
  <si>
    <t xml:space="preserve"> ~0.9 </t>
  </si>
  <si>
    <t xml:space="preserve"> This work \\</t>
  </si>
  <si>
    <t xml:space="preserve">     CS~22949$-$037 </t>
  </si>
  <si>
    <t xml:space="preserve">  $-$4.38 </t>
  </si>
  <si>
    <t xml:space="preserve">  $+$1.73\xx </t>
  </si>
  <si>
    <t xml:space="preserve"> \citet{roederer2013} \\</t>
  </si>
  <si>
    <t xml:space="preserve">     HE~0233$-$0343 </t>
  </si>
  <si>
    <t xml:space="preserve">  $-$4.68 </t>
  </si>
  <si>
    <t xml:space="preserve">  $+$3.32    </t>
  </si>
  <si>
    <t xml:space="preserve"> $&lt;~$5.95    </t>
  </si>
  <si>
    <t xml:space="preserve">     HE~0557$-$4840 </t>
  </si>
  <si>
    <t xml:space="preserve">  $-$4.75 </t>
  </si>
  <si>
    <t xml:space="preserve">  $+$1.66\xx </t>
  </si>
  <si>
    <t xml:space="preserve"> $&lt;~$5.40    </t>
  </si>
  <si>
    <t xml:space="preserve"> \citet{masseron2012} \\</t>
  </si>
  <si>
    <t xml:space="preserve">  SDSS~J1742$+$2531 </t>
  </si>
  <si>
    <t xml:space="preserve">  $-$4.80 </t>
  </si>
  <si>
    <t xml:space="preserve">  $+$3.63    </t>
  </si>
  <si>
    <t xml:space="preserve"> \citet{bonifacio2015} \\</t>
  </si>
  <si>
    <t xml:space="preserve">  SDSS~J1029$+$1729 </t>
  </si>
  <si>
    <t xml:space="preserve">  $-$4.99 </t>
  </si>
  <si>
    <t xml:space="preserve"> $&lt;+$0.70    </t>
  </si>
  <si>
    <t xml:space="preserve"> $&lt;~$4.20 </t>
  </si>
  <si>
    <t xml:space="preserve"> $&lt;~$3.10    </t>
  </si>
  <si>
    <t xml:space="preserve"> \citet{caffau2011b} \\</t>
  </si>
  <si>
    <t xml:space="preserve">  SDSS~J1313$+$0019 </t>
  </si>
  <si>
    <t xml:space="preserve">  $-$5.00 </t>
  </si>
  <si>
    <t xml:space="preserve">  $+$2.96    </t>
  </si>
  <si>
    <t xml:space="preserve"> \citet{frebel2015} \\</t>
  </si>
  <si>
    <t xml:space="preserve">  SDSS~J1035$+$0641 </t>
  </si>
  <si>
    <t xml:space="preserve"> $&lt;-$5.07 </t>
  </si>
  <si>
    <t xml:space="preserve"> $&gt;+$3.55    </t>
  </si>
  <si>
    <t xml:space="preserve">     HE~0107$-$5240 </t>
  </si>
  <si>
    <t xml:space="preserve">  $-$5.54 </t>
  </si>
  <si>
    <t xml:space="preserve">  $+$2.69\xx </t>
  </si>
  <si>
    <t xml:space="preserve"> \citet{christlieb2002} \\</t>
  </si>
  <si>
    <t xml:space="preserve">     HE~1327$-$2326 </t>
  </si>
  <si>
    <t xml:space="preserve">  $-$5.65 </t>
  </si>
  <si>
    <t xml:space="preserve">  $+$3.48    </t>
  </si>
  <si>
    <t xml:space="preserve"> \citet{frebel2005} \\</t>
  </si>
  <si>
    <t xml:space="preserve">  SMSS~J0313$-$6708 </t>
  </si>
  <si>
    <t xml:space="preserve"> $&lt;-$7.80 </t>
  </si>
  <si>
    <t xml:space="preserve"> $&gt;+$5.39    </t>
  </si>
  <si>
    <t xml:space="preserve"> $&lt;~$3.63    </t>
  </si>
  <si>
    <t xml:space="preserve"> ~1.2 </t>
  </si>
  <si>
    <t xml:space="preserve"> \citet{bessell2015} \\</t>
  </si>
  <si>
    <t>Name</t>
  </si>
  <si>
    <t>[Fe/H]</t>
  </si>
  <si>
    <t>[C/Fe]</t>
  </si>
  <si>
    <t>log_eps( C)</t>
  </si>
  <si>
    <t>log_eps (N)</t>
  </si>
  <si>
    <t>log_eps (N) estimated</t>
  </si>
  <si>
    <t>Progenitor mass</t>
  </si>
  <si>
    <t>Energy (x10^51 erg)</t>
  </si>
  <si>
    <t>Stars down to [Fe/H] &lt; -3</t>
  </si>
  <si>
    <t>f_Name</t>
  </si>
  <si>
    <t>RAJ2000</t>
  </si>
  <si>
    <t>DEJ2000</t>
  </si>
  <si>
    <t>Teff</t>
  </si>
  <si>
    <t>logg</t>
  </si>
  <si>
    <t>xi</t>
  </si>
  <si>
    <t>[M/H]</t>
  </si>
  <si>
    <t>C-rich</t>
  </si>
  <si>
    <t>l_A(C)</t>
  </si>
  <si>
    <t>A(C)</t>
  </si>
  <si>
    <t>l_[C/Fe]</t>
  </si>
  <si>
    <t>l_A(N)</t>
  </si>
  <si>
    <t>A(N)</t>
  </si>
  <si>
    <t>l_[N/Fe]</t>
  </si>
  <si>
    <t>[N/Fe]</t>
  </si>
  <si>
    <t>A</t>
  </si>
  <si>
    <t>h:m:s</t>
  </si>
  <si>
    <t>d:m:s</t>
  </si>
  <si>
    <t>K</t>
  </si>
  <si>
    <t>[cm/s2]</t>
  </si>
  <si>
    <t>km/s</t>
  </si>
  <si>
    <t>[-]</t>
  </si>
  <si>
    <t>--------------</t>
  </si>
  <si>
    <t>-</t>
  </si>
  <si>
    <t>----------</t>
  </si>
  <si>
    <t>-----------</t>
  </si>
  <si>
    <t>----</t>
  </si>
  <si>
    <t>-----</t>
  </si>
  <si>
    <t>52972-1213-507</t>
  </si>
  <si>
    <t>09 18 49.9</t>
  </si>
  <si>
    <t>+37 44 26.8</t>
  </si>
  <si>
    <t>53327-2044-515</t>
  </si>
  <si>
    <t>c</t>
  </si>
  <si>
    <t>01 40 36.2</t>
  </si>
  <si>
    <t>+23 44 58.1</t>
  </si>
  <si>
    <t>d</t>
  </si>
  <si>
    <t>53436-1996-093</t>
  </si>
  <si>
    <t>11 28 13.6</t>
  </si>
  <si>
    <t>+38 41 48.9</t>
  </si>
  <si>
    <t>&lt;</t>
  </si>
  <si>
    <t>54142-2667-094</t>
  </si>
  <si>
    <t>08 51 36.7</t>
  </si>
  <si>
    <t>+10 18 03.2</t>
  </si>
  <si>
    <t xml:space="preserve">BS 16545-089  </t>
  </si>
  <si>
    <t>11 24 27.5</t>
  </si>
  <si>
    <t>+36 50 28.8</t>
  </si>
  <si>
    <t xml:space="preserve">CS 30336-049  </t>
  </si>
  <si>
    <t>20 45 23.5</t>
  </si>
  <si>
    <t>-28 42 35.9</t>
  </si>
  <si>
    <t xml:space="preserve">HE 0049-3948  </t>
  </si>
  <si>
    <t>00 52 13.4</t>
  </si>
  <si>
    <t>-39 32 36.9</t>
  </si>
  <si>
    <t xml:space="preserve">HE 0057-5959  </t>
  </si>
  <si>
    <t>00 59 54.0</t>
  </si>
  <si>
    <t>-59 43 29.9</t>
  </si>
  <si>
    <t xml:space="preserve">HE 0102-1213  </t>
  </si>
  <si>
    <t>01 05 28.0</t>
  </si>
  <si>
    <t>-11 57 31.1</t>
  </si>
  <si>
    <t xml:space="preserve">HE 0146-1548  </t>
  </si>
  <si>
    <t>01 48 34.7</t>
  </si>
  <si>
    <t>-15 33 24.4</t>
  </si>
  <si>
    <t xml:space="preserve">HE 0207-1423  </t>
  </si>
  <si>
    <t>02 10 00.7</t>
  </si>
  <si>
    <t>-14 09 11.1</t>
  </si>
  <si>
    <t xml:space="preserve">HE 0228-4047  </t>
  </si>
  <si>
    <t>02 30 33.7</t>
  </si>
  <si>
    <t>-40 33 54.8</t>
  </si>
  <si>
    <t xml:space="preserve">HE 0231-6025  </t>
  </si>
  <si>
    <t>02 32 30.6</t>
  </si>
  <si>
    <t>-60 12 11.2</t>
  </si>
  <si>
    <t xml:space="preserve">HE 0253-1331  </t>
  </si>
  <si>
    <t>02 56 06.7</t>
  </si>
  <si>
    <t>-13 19 27.0</t>
  </si>
  <si>
    <t xml:space="preserve">HE 0314-1739  </t>
  </si>
  <si>
    <t>03 17 01.8</t>
  </si>
  <si>
    <t>-17 28 54.9</t>
  </si>
  <si>
    <t xml:space="preserve">HE 0355-3728  </t>
  </si>
  <si>
    <t>03 57 23.0</t>
  </si>
  <si>
    <t>-37 20 23.0</t>
  </si>
  <si>
    <t xml:space="preserve">HE 0945-1435  </t>
  </si>
  <si>
    <t>09 47 50.7</t>
  </si>
  <si>
    <t>-14 49 06.9</t>
  </si>
  <si>
    <t xml:space="preserve">HE 1055+0104  </t>
  </si>
  <si>
    <t>10 58 04.4</t>
  </si>
  <si>
    <t>+00 48 36.0</t>
  </si>
  <si>
    <t xml:space="preserve">HE 1116-0054  </t>
  </si>
  <si>
    <t>11 18 47.8</t>
  </si>
  <si>
    <t>-01 11 19.4</t>
  </si>
  <si>
    <t xml:space="preserve">HE 1142-1422  </t>
  </si>
  <si>
    <t>11 44 59.2</t>
  </si>
  <si>
    <t>-14 38 49.6</t>
  </si>
  <si>
    <t xml:space="preserve">HE 1201-1512  </t>
  </si>
  <si>
    <t>12 03 37.0</t>
  </si>
  <si>
    <t>-15 29 33.0</t>
  </si>
  <si>
    <t xml:space="preserve">HE 1204-0744  </t>
  </si>
  <si>
    <t>12 06 46.2</t>
  </si>
  <si>
    <t>-08 00 44.1</t>
  </si>
  <si>
    <t xml:space="preserve">HE 1207-3108  </t>
  </si>
  <si>
    <t>12 09 54.0</t>
  </si>
  <si>
    <t>-31 25 10.6</t>
  </si>
  <si>
    <t xml:space="preserve">HE 1320-2952  </t>
  </si>
  <si>
    <t>13 22 54.9</t>
  </si>
  <si>
    <t>-30 08 05.3</t>
  </si>
  <si>
    <t xml:space="preserve">HE 1346-0427  </t>
  </si>
  <si>
    <t>13 49 25.1</t>
  </si>
  <si>
    <t>-04 42 14.8</t>
  </si>
  <si>
    <t xml:space="preserve">HE 1402-0523  </t>
  </si>
  <si>
    <t>14 04 38.0</t>
  </si>
  <si>
    <t>-05 38 13.5</t>
  </si>
  <si>
    <t xml:space="preserve">HE 1506-0113  </t>
  </si>
  <si>
    <t>15 09 14.3</t>
  </si>
  <si>
    <t>-01 24 56.6</t>
  </si>
  <si>
    <t xml:space="preserve">HE 2020-5228  </t>
  </si>
  <si>
    <t>20 24 17.1</t>
  </si>
  <si>
    <t>-52 19 02.3</t>
  </si>
  <si>
    <t xml:space="preserve">HE 2032-5633  </t>
  </si>
  <si>
    <t>20 36 24.9</t>
  </si>
  <si>
    <t>-56 23 05.8</t>
  </si>
  <si>
    <t xml:space="preserve">HE 2047-5612  </t>
  </si>
  <si>
    <t>20 51 22.1</t>
  </si>
  <si>
    <t>-56 00 52.9</t>
  </si>
  <si>
    <t xml:space="preserve">HE 2135-1924  </t>
  </si>
  <si>
    <t>21 38 04.7</t>
  </si>
  <si>
    <t>-19 11 04.4</t>
  </si>
  <si>
    <t xml:space="preserve">HE 2136-6030  </t>
  </si>
  <si>
    <t>21 40 39.5</t>
  </si>
  <si>
    <t>-60 16 26.4</t>
  </si>
  <si>
    <t xml:space="preserve">HE 2139-5432  </t>
  </si>
  <si>
    <t>21 42 42.4</t>
  </si>
  <si>
    <t>-54 18 42.9</t>
  </si>
  <si>
    <t xml:space="preserve">HE 2141-0726  </t>
  </si>
  <si>
    <t>21 44 06.6</t>
  </si>
  <si>
    <t>-07 12 48.9</t>
  </si>
  <si>
    <t xml:space="preserve">HE 2142-5656  </t>
  </si>
  <si>
    <t>21 46 20.4</t>
  </si>
  <si>
    <t>-56 42 19.1</t>
  </si>
  <si>
    <t xml:space="preserve">HE 2202-4831  </t>
  </si>
  <si>
    <t>22 06 05.8</t>
  </si>
  <si>
    <t>-48 16 53.0</t>
  </si>
  <si>
    <t xml:space="preserve">HE 2246-2410  </t>
  </si>
  <si>
    <t>22 48 59.6</t>
  </si>
  <si>
    <t>-23 54 39.0</t>
  </si>
  <si>
    <t xml:space="preserve">HE 2247-7400  </t>
  </si>
  <si>
    <t>22 51 19.4</t>
  </si>
  <si>
    <t>-73 44 23.6</t>
  </si>
  <si>
    <t>Yong et al. (2013)</t>
  </si>
  <si>
    <t>Stars from SAGA with [Fe/H] &lt; -3.5</t>
  </si>
  <si>
    <t># Object</t>
  </si>
  <si>
    <t>Reference</t>
  </si>
  <si>
    <t>log g</t>
  </si>
  <si>
    <t>BD+44_493</t>
  </si>
  <si>
    <t>H.Ito+,ApJ, 698, L37, 2009</t>
  </si>
  <si>
    <t>Y.Takeda+,PASJ, 63, S537, 2011</t>
  </si>
  <si>
    <t>H.Ito+,ApJ, 773, 33, 2013</t>
  </si>
  <si>
    <t>BS16076-006</t>
  </si>
  <si>
    <t>P.Bonifacio+,AAP, 462, 851, 2007</t>
  </si>
  <si>
    <t>P.Bonifacio+,AAP, 501, 519, 2009</t>
  </si>
  <si>
    <t>BS16467-062</t>
  </si>
  <si>
    <t>R.Cayrel+,AAP, 416, 1117, 2004</t>
  </si>
  <si>
    <t>P.Francois+,AAP, 403, 1105, 2003</t>
  </si>
  <si>
    <t>D.K.Lai+,AJ, 128, 2402, 2004</t>
  </si>
  <si>
    <t>M.Spite+,AAP, 430, 655, 2005</t>
  </si>
  <si>
    <t>M.Spite+,AAP, 455, 291, 2006</t>
  </si>
  <si>
    <t>S.M.Andrievsky+,AAP, 464, 1081, 2007</t>
  </si>
  <si>
    <t>D.K.Lai+,ApJ, 667, 1185, 2007</t>
  </si>
  <si>
    <t>S.M.Andrievsky+,AAP, 481, 481, 2008</t>
  </si>
  <si>
    <t>D.K.Lai+,ApJ, 681, 1524, 2008</t>
  </si>
  <si>
    <t>S.M.Andrievsky+,AAP, 494, 1083, 2009</t>
  </si>
  <si>
    <t>S.M.Andrievsky+,AAP, 509, A88, 2010</t>
  </si>
  <si>
    <t>P.Francois+,AAP, 476, 935, 2007</t>
  </si>
  <si>
    <t>M.Spite+,AAP, 541, A143, 2012</t>
  </si>
  <si>
    <t>BS16545-0089</t>
  </si>
  <si>
    <t>J.G.Cohen+,ApJ, 612, 1107, 2004</t>
  </si>
  <si>
    <t>J.G.Cohen+,ApJ, 778, 56, 2013</t>
  </si>
  <si>
    <t>BS16550-087</t>
  </si>
  <si>
    <t>CD-24_17504</t>
  </si>
  <si>
    <t>M.Ishigaki+,PASJ, 62, 143, 2010</t>
  </si>
  <si>
    <t>CD-38_245</t>
  </si>
  <si>
    <t>J.E.Norris+,ApJ, 561, 1034, 2001</t>
  </si>
  <si>
    <t>A.McWilliam+,AJ, 109, 2757, 1995</t>
  </si>
  <si>
    <t>B.W.Carney+,AJ, 125, 293, 2003</t>
  </si>
  <si>
    <t>CS22172-002</t>
  </si>
  <si>
    <t>CS22876-032A</t>
  </si>
  <si>
    <t>J.E.Norris+,ApJ, 540, 456, 2000</t>
  </si>
  <si>
    <t>J.I.GonzalezHernandez+,AAP, 480, 233, 2008</t>
  </si>
  <si>
    <t>CS22876-032B</t>
  </si>
  <si>
    <t>CS22885-096</t>
  </si>
  <si>
    <t>CS22891-200</t>
  </si>
  <si>
    <t>J.K.Hollek+,ApJ, 742, 54, 2011</t>
  </si>
  <si>
    <t>CS22949-037</t>
  </si>
  <si>
    <t>E.Depagne+,AAP, 390, 187, 2002</t>
  </si>
  <si>
    <t>J.E.Norris+,ApJ, 569, L107, 2002</t>
  </si>
  <si>
    <t>J.G.Cohen+,ApJ, 672, 320, 2008</t>
  </si>
  <si>
    <t>M.Spite+,AAP, 528, A9, 2011</t>
  </si>
  <si>
    <t>CS22968-014</t>
  </si>
  <si>
    <t>CS29498-043</t>
  </si>
  <si>
    <t>W.Aoki+,ApJ, 576, L141, 2002</t>
  </si>
  <si>
    <t>W.Aoki+,ApJ, 608, 971, 2004</t>
  </si>
  <si>
    <t>W.Aoki+,, 54, 933, 2002</t>
  </si>
  <si>
    <t>CS29527-015</t>
  </si>
  <si>
    <t>CS30336-049</t>
  </si>
  <si>
    <t>D.Yong+,ApJ, 762, 26, 2013</t>
  </si>
  <si>
    <t>CS31062-012</t>
  </si>
  <si>
    <t>C.Charbonnel+,AAP, 442, 961, 2005</t>
  </si>
  <si>
    <t>G238-30</t>
  </si>
  <si>
    <t>A.M.Boesgaard+,ApJ, 633, 398, 2005</t>
  </si>
  <si>
    <t>A.Stephens+,AJ, 123, 1647, 2002</t>
  </si>
  <si>
    <t>G77-61</t>
  </si>
  <si>
    <t>B.Plez+,AAP, 434, 1117, 2005</t>
  </si>
  <si>
    <t>T.C.Beers+,AJ, 133, 1193, 2007</t>
  </si>
  <si>
    <t>HE0013-0257</t>
  </si>
  <si>
    <t>HE0048-6408</t>
  </si>
  <si>
    <t>V.M.Placco+,ApJ, 781, 40, 2014</t>
  </si>
  <si>
    <t>HE0049-3948</t>
  </si>
  <si>
    <t>HE0057-5959</t>
  </si>
  <si>
    <t>HE0107-5240</t>
  </si>
  <si>
    <t>N.Christlieb+,ApJ, 603, 708, 2004</t>
  </si>
  <si>
    <t>M.S.Bessell+,ApJ, 612, L61, 2004</t>
  </si>
  <si>
    <t>HE0132-2429</t>
  </si>
  <si>
    <t>E.Carretta+,AJ, 124, 481, 2002</t>
  </si>
  <si>
    <t>HE0218-2738</t>
  </si>
  <si>
    <t>HE0228-4047</t>
  </si>
  <si>
    <t>HE0302-3417A</t>
  </si>
  <si>
    <t>HE0313-3640</t>
  </si>
  <si>
    <t>HE0557-4840</t>
  </si>
  <si>
    <t>J.E.Norris+,ApJ, 670, 774, 2007</t>
  </si>
  <si>
    <t>J.E.Norris+,ApJ, 753, 150, 2012</t>
  </si>
  <si>
    <t>HE0926-0546</t>
  </si>
  <si>
    <t>HE0945-1435</t>
  </si>
  <si>
    <t>HE1012-1540</t>
  </si>
  <si>
    <t>HE1116-0634</t>
  </si>
  <si>
    <t>HE1201-1512</t>
  </si>
  <si>
    <t>HE1300+0157</t>
  </si>
  <si>
    <t>P.S.Barklem+,AAP, 439, 129, 2005</t>
  </si>
  <si>
    <t>A.Frebel+,ApJ, 658, 534, 2007</t>
  </si>
  <si>
    <t>L.Zhang+,AAP, 528, A92, 2011</t>
  </si>
  <si>
    <t>HE1320-2952</t>
  </si>
  <si>
    <t>HE1327-2326</t>
  </si>
  <si>
    <t>W.Aoki+,ApJ, 639, 897, 2006</t>
  </si>
  <si>
    <t>A.Frebel+,ApJ, 638, L17, 2006</t>
  </si>
  <si>
    <t>A.Frebel+,ApJ, 684, 588, 2008</t>
  </si>
  <si>
    <t>HE1337+0012</t>
  </si>
  <si>
    <t>HE1346-0427</t>
  </si>
  <si>
    <t>HE1357-0123</t>
  </si>
  <si>
    <t>HE1424-0241</t>
  </si>
  <si>
    <t>J.G.Cohen+,ApJ, 659, L161, 2007</t>
  </si>
  <si>
    <t>HE1506-0113</t>
  </si>
  <si>
    <t>HE2032-5633</t>
  </si>
  <si>
    <t>HE2139-5432</t>
  </si>
  <si>
    <t>HE2209-3909</t>
  </si>
  <si>
    <t>HE2233-4724</t>
  </si>
  <si>
    <t>HE2302-2154A</t>
  </si>
  <si>
    <t>HE2318-1621</t>
  </si>
  <si>
    <t>SDSSJ0140+2344</t>
  </si>
  <si>
    <t>W.Aoki+,AJ, 145, 13, 2013</t>
  </si>
  <si>
    <t>SDSSJ044638-065528</t>
  </si>
  <si>
    <t>E.Caffau+,AAP, 534, A4, 2011</t>
  </si>
  <si>
    <t>SDSSJ0821+1819</t>
  </si>
  <si>
    <t>SDSSJ082118+181931</t>
  </si>
  <si>
    <t>P.Bonifacio+,AAP, 542, A87, 2012</t>
  </si>
  <si>
    <t>SDSSJ0825+0403</t>
  </si>
  <si>
    <t>SDSSJ090733+024608</t>
  </si>
  <si>
    <t>SDSSJ102915+172927</t>
  </si>
  <si>
    <t>E.Caffau+,Nature, 477, 67, 2011</t>
  </si>
  <si>
    <t>SDSSJ1300+2632</t>
  </si>
  <si>
    <t>SDSSJ130017+263238</t>
  </si>
  <si>
    <t>SDSSJ1436+0301</t>
  </si>
  <si>
    <t>SDSSJ144256-001542</t>
  </si>
  <si>
    <t>E.Caffau+,AAP, 560, A15, 2013</t>
  </si>
  <si>
    <t>SDSSJ1522+3055</t>
  </si>
  <si>
    <t>SDSSJ161956+170539</t>
  </si>
  <si>
    <t>SDSSJ2209-0028</t>
  </si>
  <si>
    <t>M.Spite+,AAP, 552, A107, 2013</t>
  </si>
  <si>
    <t>SDSSJ235718.91-005247.8</t>
  </si>
  <si>
    <t>W.Aoki+,ApJ, 723, L201, 2010</t>
  </si>
  <si>
    <t>need: all star names, ras, decs, teffs, loggs, fehs, all individual abundances, reference, corresponding mass + energy</t>
  </si>
  <si>
    <t>ID</t>
  </si>
  <si>
    <t>RA</t>
  </si>
  <si>
    <t>DEC</t>
  </si>
  <si>
    <t>http://adsabs.harvard.edu/abs/2013ApJ...773...33I</t>
  </si>
  <si>
    <t>Li</t>
  </si>
  <si>
    <t>C</t>
  </si>
  <si>
    <t>N</t>
  </si>
  <si>
    <t>O</t>
  </si>
  <si>
    <t>Na</t>
  </si>
  <si>
    <t>Mg</t>
  </si>
  <si>
    <t>Al</t>
  </si>
  <si>
    <t>Si</t>
  </si>
  <si>
    <t>S</t>
  </si>
  <si>
    <t>Ca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</si>
  <si>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</si>
  <si>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</si>
  <si>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</si>
  <si>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</si>
  <si>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</si>
  <si>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</si>
  <si>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</si>
  <si>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</si>
  <si>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</si>
  <si>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Sr</t>
  </si>
  <si>
    <t>Y</t>
  </si>
  <si>
    <t>Zr</t>
  </si>
  <si>
    <t>Ba</t>
  </si>
  <si>
    <t>Eu</t>
  </si>
  <si>
    <t>Pb</t>
  </si>
  <si>
    <t xml:space="preserve">  SDSS~J2209-0028 </t>
  </si>
  <si>
    <t xml:space="preserve">     HE~2139-5432 </t>
  </si>
  <si>
    <t xml:space="preserve">           G77-61 </t>
  </si>
  <si>
    <t xml:space="preserve">     CS~30336-049 </t>
  </si>
  <si>
    <t xml:space="preserve">     HE~1424-0241 </t>
  </si>
  <si>
    <t xml:space="preserve">     HE~0057-5959 </t>
  </si>
  <si>
    <t xml:space="preserve">     HE~2239-5019 </t>
  </si>
  <si>
    <t xml:space="preserve">     HE~1310-0536 </t>
  </si>
  <si>
    <t xml:space="preserve">        CD-38~245 </t>
  </si>
  <si>
    <t xml:space="preserve">     CS~22949-037 </t>
  </si>
  <si>
    <t xml:space="preserve">     HE~0233-0343 </t>
  </si>
  <si>
    <t xml:space="preserve">     HE~0557-4840 </t>
  </si>
  <si>
    <t xml:space="preserve">     HE~0107-5240 </t>
  </si>
  <si>
    <t xml:space="preserve">     HE~1327-2326 </t>
  </si>
  <si>
    <t xml:space="preserve">  SMSS~J0313-6708 </t>
  </si>
  <si>
    <t xml:space="preserve"> &lt;-5.07 </t>
  </si>
  <si>
    <t xml:space="preserve"> &lt;-7.80 </t>
  </si>
  <si>
    <t>&lt;-1.8</t>
  </si>
  <si>
    <t>Sc</t>
  </si>
  <si>
    <t>&lt;4.35</t>
  </si>
  <si>
    <t>&lt;1.95</t>
  </si>
  <si>
    <t>0.08 (II)</t>
  </si>
  <si>
    <t xml:space="preserve"> 2.82 (I)</t>
  </si>
  <si>
    <t>&lt;0.90</t>
  </si>
  <si>
    <t>&lt;-2.90</t>
  </si>
  <si>
    <t>&lt;-0.10</t>
  </si>
  <si>
    <t>Opted for neutral lines where possible. Measurements of one ion taken when only limits existed for others.</t>
  </si>
  <si>
    <t>&lt;-5.4</t>
  </si>
  <si>
    <t>&lt;-4.81</t>
  </si>
  <si>
    <t>Mn and Cr need corrections maybe</t>
  </si>
  <si>
    <r>
      <t>"+36:</t>
    </r>
    <r>
      <rPr>
        <sz val="12"/>
        <color indexed="205"/>
        <rFont val="Times"/>
      </rPr>
      <t>50:28"</t>
    </r>
  </si>
  <si>
    <t>"11:24:28"</t>
  </si>
  <si>
    <t>"01:34:58.80"</t>
  </si>
  <si>
    <t>"-24:24:1"</t>
  </si>
  <si>
    <t>"03:15:01.80"</t>
  </si>
  <si>
    <t>"-36:29:54"</t>
  </si>
  <si>
    <t>"09:29:27.90"</t>
  </si>
  <si>
    <t>"-05:59:43"</t>
  </si>
  <si>
    <t>"10:14:53.50"</t>
  </si>
  <si>
    <t>"-15:55:54"</t>
  </si>
  <si>
    <t>"13:02:56.30"</t>
  </si>
  <si>
    <r>
      <t>"+01:</t>
    </r>
    <r>
      <rPr>
        <sz val="12"/>
        <color indexed="205"/>
        <rFont val="Times"/>
      </rPr>
      <t>41:51"</t>
    </r>
  </si>
  <si>
    <t>"14:00:01.10"</t>
  </si>
  <si>
    <t>"-01:38:08"</t>
  </si>
  <si>
    <t>"22:12:00.70"</t>
  </si>
  <si>
    <r>
      <t>"-</t>
    </r>
    <r>
      <rPr>
        <sz val="12"/>
        <color indexed="205"/>
        <rFont val="Times"/>
      </rPr>
      <t>38:55:02"</t>
    </r>
  </si>
  <si>
    <t>[X/Fe]</t>
  </si>
  <si>
    <t>G &amp; S 1988</t>
  </si>
  <si>
    <t>Ru</t>
  </si>
  <si>
    <t>Pd</t>
  </si>
  <si>
    <t>La</t>
  </si>
  <si>
    <t>Ce</t>
  </si>
  <si>
    <t>Nd</t>
  </si>
  <si>
    <t>Sm</t>
  </si>
  <si>
    <t>log_eps</t>
  </si>
  <si>
    <t>Gd II</t>
  </si>
  <si>
    <t>Dy II</t>
  </si>
  <si>
    <t>Ho II</t>
  </si>
  <si>
    <t>Er II</t>
  </si>
  <si>
    <t>Yb II</t>
  </si>
  <si>
    <t>Th II</t>
  </si>
  <si>
    <t>http://adsabs.harvard.edu/abs/2010ApJ...722.1984L</t>
  </si>
  <si>
    <t>–0.49</t>
  </si>
  <si>
    <t>Uniques:</t>
  </si>
  <si>
    <t>TEFF</t>
  </si>
  <si>
    <t>LOGG</t>
  </si>
  <si>
    <t>MH</t>
  </si>
  <si>
    <t>NAME</t>
  </si>
  <si>
    <t>SOURCE</t>
  </si>
  <si>
    <t>ATMOSPHERES</t>
  </si>
  <si>
    <t>LTE?</t>
  </si>
  <si>
    <t>SYNTHESIS</t>
  </si>
  <si>
    <t>SOLAR_SCALE</t>
  </si>
  <si>
    <t>XI</t>
  </si>
  <si>
    <t>ELEMENT</t>
  </si>
  <si>
    <t>&lt;6.56</t>
  </si>
  <si>
    <t>&lt;1.81</t>
  </si>
  <si>
    <t>Uncertainty</t>
  </si>
  <si>
    <t>&lt;6.55</t>
  </si>
  <si>
    <t>&lt;2.40</t>
  </si>
  <si>
    <t>N_{lines}</t>
  </si>
  <si>
    <t>Ti 1</t>
  </si>
  <si>
    <t>Ti 2</t>
  </si>
  <si>
    <t>Fe 1</t>
  </si>
  <si>
    <t>Fe 2</t>
  </si>
  <si>
    <t>&lt;-1.36</t>
  </si>
  <si>
    <t>&lt;0.14</t>
  </si>
  <si>
    <t>Dwarf/subgiant</t>
  </si>
  <si>
    <t>DONE</t>
  </si>
  <si>
    <t xml:space="preserve">15 09 14.3 </t>
  </si>
  <si>
    <t>&lt;-0.49</t>
  </si>
  <si>
    <t>&lt;-0.1</t>
  </si>
  <si>
    <t>Abundances, or limits, were determined from spectrum synthesis of the 4102.94Å Si line.</t>
  </si>
  <si>
    <t xml:space="preserve">20 36 24.9 </t>
  </si>
  <si>
    <t>HE2032−5633</t>
  </si>
  <si>
    <t>&lt;7.16</t>
  </si>
  <si>
    <t>&lt;2.36</t>
  </si>
  <si>
    <t>&lt;6.80</t>
  </si>
  <si>
    <t>&lt;2.60</t>
  </si>
  <si>
    <t>&lt;5.26</t>
  </si>
  <si>
    <t>&lt;0.52</t>
  </si>
  <si>
    <t>&lt;5.00</t>
  </si>
  <si>
    <t>&lt;0.86</t>
  </si>
  <si>
    <t>&lt;-1.44</t>
  </si>
  <si>
    <t>&lt;-1.14</t>
  </si>
  <si>
    <t>&lt;0.31</t>
  </si>
  <si>
    <t>&lt;-0.68</t>
  </si>
  <si>
    <t>NOTES</t>
  </si>
  <si>
    <t>YES</t>
  </si>
  <si>
    <t>Asplund et al. (2009)</t>
  </si>
  <si>
    <t>Used [alpha/Fe] = +0.4 in model atmospheres.</t>
  </si>
  <si>
    <t>MOOG (w/ Scattering)</t>
  </si>
  <si>
    <t>Castelli &amp; Kurucz</t>
  </si>
  <si>
    <t>Castelli &amp; Kurucz (2004)</t>
  </si>
  <si>
    <t>http://adsabs.harvard.edu/abs/2013ApJ...762...26Y</t>
  </si>
  <si>
    <t xml:space="preserve">20 19 22.0 </t>
  </si>
  <si>
    <t>&lt;0.85</t>
  </si>
  <si>
    <t>Ca 1</t>
  </si>
  <si>
    <t>Sc 2</t>
  </si>
  <si>
    <t>Cr 1</t>
  </si>
  <si>
    <t>Cr 2</t>
  </si>
  <si>
    <t>Mn 1</t>
  </si>
  <si>
    <t>Mn 2</t>
  </si>
  <si>
    <t>Co 1</t>
  </si>
  <si>
    <t>Zn 1</t>
  </si>
  <si>
    <t>&lt;1.98</t>
  </si>
  <si>
    <t>&lt;1.34</t>
  </si>
  <si>
    <t>IRREGULARITY: [Zn/Fe] has no limit, but log Zn and e_logZn does</t>
  </si>
  <si>
    <t>Sr 2</t>
  </si>
  <si>
    <t>Y 2</t>
  </si>
  <si>
    <t>&lt;-1.38</t>
  </si>
  <si>
    <t>&lt;0.33</t>
  </si>
  <si>
    <t>IRREGULARITY</t>
  </si>
  <si>
    <t>Zr 2</t>
  </si>
  <si>
    <t>&lt;0.83</t>
  </si>
  <si>
    <t>&lt;-0.51</t>
  </si>
  <si>
    <t>Ba 2</t>
  </si>
  <si>
    <t>La 2</t>
  </si>
  <si>
    <t>&lt;-1.85</t>
  </si>
  <si>
    <t>Eu 2</t>
  </si>
  <si>
    <t>&lt;-2.51</t>
  </si>
  <si>
    <t xml:space="preserve">00 16 04.2 </t>
  </si>
  <si>
    <t>&lt;0.92</t>
  </si>
  <si>
    <t>&lt;4.83</t>
  </si>
  <si>
    <t>Ni 1</t>
  </si>
  <si>
    <t>The [X/Fe] values seem to be incorrect in the table. Took log_eps instead.</t>
  </si>
  <si>
    <t>&lt;-0.24</t>
  </si>
  <si>
    <t>&lt;-2.06</t>
  </si>
  <si>
    <t>&lt;-2.63</t>
  </si>
  <si>
    <t>Took MIKE log_eps abundances.</t>
  </si>
  <si>
    <t>03 04 28.6</t>
  </si>
  <si>
    <t>HE 0302−3417</t>
  </si>
  <si>
    <t>&lt;0.59</t>
  </si>
  <si>
    <t>&lt;-2.57</t>
  </si>
  <si>
    <t>&lt;-3.02</t>
  </si>
  <si>
    <t xml:space="preserve">11 18 35.8 </t>
  </si>
  <si>
    <t>&lt;0.35</t>
  </si>
  <si>
    <t>&lt;-2.13</t>
  </si>
  <si>
    <t>&lt;-1.04</t>
  </si>
  <si>
    <t>&lt;-3.14</t>
  </si>
  <si>
    <t>HE2302-2154</t>
  </si>
  <si>
    <t>23 05 25.2</t>
  </si>
  <si>
    <t>&lt;-1.12</t>
  </si>
  <si>
    <t>&lt;-0.52</t>
  </si>
  <si>
    <t>&lt;-1.83</t>
  </si>
  <si>
    <t>&lt;-2.33</t>
  </si>
  <si>
    <t xml:space="preserve"> </t>
  </si>
  <si>
    <t>dfasdfas</t>
  </si>
  <si>
    <t>"00:50:45.3"</t>
  </si>
  <si>
    <t>Took high resolution parameters</t>
  </si>
  <si>
    <t>Si 1</t>
  </si>
  <si>
    <t>&lt;1.14</t>
  </si>
  <si>
    <t>&lt;-3.73</t>
  </si>
  <si>
    <t>IRREGULARITY: Missing &lt; in log eps abundance</t>
  </si>
  <si>
    <t>K 1</t>
  </si>
  <si>
    <t>"22:35:59.2</t>
  </si>
  <si>
    <t>"-47:08:36.0"</t>
  </si>
  <si>
    <t>&lt;1.18</t>
  </si>
  <si>
    <t>&lt;-3.33</t>
  </si>
  <si>
    <t>"23:21:21.5"</t>
  </si>
  <si>
    <t>"-16:05:06.0"</t>
  </si>
  <si>
    <t>&lt;1.35</t>
  </si>
  <si>
    <t>SKIPPED: COULD NOT FIND IN PAPER</t>
  </si>
  <si>
    <t>SKIPPED: Only Mg, Ca, Fe, Li abundances available.</t>
  </si>
  <si>
    <t xml:space="preserve">09 07 33.285 </t>
  </si>
  <si>
    <t>+02 46 08.17</t>
  </si>
  <si>
    <t>Mg 1</t>
  </si>
  <si>
    <t>Al 1</t>
  </si>
  <si>
    <t>Ca 2</t>
  </si>
  <si>
    <t>[X/H]</t>
  </si>
  <si>
    <t xml:space="preserve">23 07 20.12 </t>
  </si>
  <si>
    <t>Na 1</t>
  </si>
  <si>
    <t>DONE. Not many elements</t>
  </si>
  <si>
    <t>G64-12</t>
  </si>
  <si>
    <t>SKIPPED: Only Mg, Ca, Fe available</t>
  </si>
  <si>
    <t>Li 1</t>
  </si>
  <si>
    <t xml:space="preserve"> Ti 2</t>
  </si>
  <si>
    <t>Er 2</t>
  </si>
  <si>
    <t>Yb 2</t>
  </si>
  <si>
    <t>Th 2</t>
  </si>
  <si>
    <t>&lt;1.0</t>
  </si>
  <si>
    <t>&lt;-0.60</t>
  </si>
  <si>
    <t>NOTE: "Ni (Co I)" is presumably meant to be "Ni (Ni I)"</t>
  </si>
  <si>
    <t>SKIPPED: Only Fe, Ca abundances.</t>
  </si>
  <si>
    <t>[X/H</t>
  </si>
  <si>
    <t>V 1</t>
  </si>
  <si>
    <t>V 2</t>
  </si>
  <si>
    <t>Cu 1</t>
  </si>
  <si>
    <t>&lt;1.24</t>
  </si>
  <si>
    <t>SKIPPED: Not enough elements</t>
  </si>
  <si>
    <t>Be 2</t>
  </si>
  <si>
    <t>O 1</t>
  </si>
  <si>
    <t xml:space="preserve"> Ca 1</t>
  </si>
  <si>
    <t>Eu 1</t>
  </si>
  <si>
    <t>Pb 1</t>
  </si>
  <si>
    <t>Syn</t>
  </si>
  <si>
    <t>S 1</t>
  </si>
  <si>
    <t>&lt;0.75</t>
  </si>
  <si>
    <t>Kurucz</t>
  </si>
  <si>
    <t>&lt;1.57</t>
  </si>
  <si>
    <t xml:space="preserve">DISCREPANCY: zero error given </t>
  </si>
  <si>
    <t>&lt;0.5</t>
  </si>
  <si>
    <t>&lt;2.1</t>
  </si>
  <si>
    <t>&lt;2.76</t>
  </si>
  <si>
    <t>&lt;-0.74</t>
  </si>
  <si>
    <t>&lt;1.01</t>
  </si>
  <si>
    <t>&lt;0.36</t>
  </si>
  <si>
    <t>Correction of -0.4 dex applied (From Paper VI of First Stars Seriss)</t>
  </si>
  <si>
    <t>&lt;-1.59</t>
  </si>
  <si>
    <t>&lt;-1.10</t>
  </si>
  <si>
    <t>SMSS~J004037.56-515025.2</t>
  </si>
  <si>
    <t>SMSS~J005953.98-594329.9</t>
  </si>
  <si>
    <t>SMSS~J010651.91-524410.5</t>
  </si>
  <si>
    <t>SMSS~J022423.27-573705.1</t>
  </si>
  <si>
    <t>SMSS~J184226.25-272602.7</t>
  </si>
  <si>
    <t>Jacobson et al 2015</t>
  </si>
  <si>
    <t>Skipped:Binary system</t>
  </si>
  <si>
    <t>Jacobson et al. (2015)</t>
  </si>
  <si>
    <t>NO</t>
  </si>
  <si>
    <t>MOOG (scattering)</t>
  </si>
  <si>
    <t>&lt;-3</t>
  </si>
  <si>
    <t>&lt;-1.95</t>
  </si>
  <si>
    <t>&lt;-2.3</t>
  </si>
  <si>
    <t>&lt;-2.7</t>
  </si>
  <si>
    <t>&lt;4.25</t>
  </si>
  <si>
    <t>&lt;0.45</t>
  </si>
  <si>
    <t>&lt;-3.0</t>
  </si>
  <si>
    <t>[X/H] = log_eps - solar_log_eps</t>
  </si>
  <si>
    <t>[X/Fe] = [X/H] - [Fe/H]</t>
  </si>
  <si>
    <t>log_eps =([X/Fe] + [Fe/H]) + solar_log_eps</t>
  </si>
  <si>
    <t>Hansen et al (2014)</t>
  </si>
  <si>
    <t>"22:42:26.9"</t>
  </si>
  <si>
    <t>"-50:04:01"</t>
  </si>
  <si>
    <t>&lt;1.7</t>
  </si>
  <si>
    <t>&lt;+1.70</t>
  </si>
  <si>
    <t>&lt;+2.70</t>
  </si>
  <si>
    <t>&lt;-0.30</t>
  </si>
  <si>
    <t>&lt;-0.6</t>
  </si>
  <si>
    <t>&lt;+0.70</t>
  </si>
  <si>
    <t>&lt;0.0</t>
  </si>
  <si>
    <t>MARCS</t>
  </si>
  <si>
    <t>[alpha/Fe] = +0.4 for model atmosphere</t>
  </si>
  <si>
    <t>"13:13:31.2"</t>
  </si>
  <si>
    <t>"-05:52:13"</t>
  </si>
  <si>
    <t>&lt;0.80</t>
  </si>
  <si>
    <t>"02:36:29.7"</t>
  </si>
  <si>
    <t>"-03:30:06"</t>
  </si>
  <si>
    <t>HE0134-1519</t>
  </si>
  <si>
    <t>Hansen et al. (2014)</t>
  </si>
  <si>
    <t>"01:37:05.4"</t>
  </si>
  <si>
    <t>"-15:04:24"</t>
  </si>
  <si>
    <t>&lt;1</t>
  </si>
  <si>
    <t>&lt;-0.5</t>
  </si>
  <si>
    <t>Some reason Placco et al did not use this star?</t>
  </si>
  <si>
    <t>&lt;2.7</t>
  </si>
  <si>
    <t>&lt;0</t>
  </si>
  <si>
    <t>&lt;3</t>
  </si>
  <si>
    <t>[alpha/Fe] enhanced model atmospheres</t>
  </si>
  <si>
    <t>Grevesse &amp; Sauval (1998)</t>
  </si>
  <si>
    <t>Plez &amp; Cohen (2005)</t>
  </si>
  <si>
    <t>DONE. May not be useful because only a few elements</t>
  </si>
  <si>
    <t>Spite et al. (2013)</t>
  </si>
  <si>
    <t>&lt;2.37</t>
  </si>
  <si>
    <t>&lt;-1.2</t>
  </si>
  <si>
    <t>USE</t>
  </si>
  <si>
    <t xml:space="preserve">Mn </t>
  </si>
  <si>
    <t xml:space="preserve">Co </t>
  </si>
  <si>
    <t xml:space="preserve">Ni </t>
  </si>
  <si>
    <t xml:space="preserve">Sr </t>
  </si>
  <si>
    <t>&lt;3.02</t>
  </si>
  <si>
    <t>&lt;-2.17</t>
  </si>
  <si>
    <t>"20:45:23.5"</t>
  </si>
  <si>
    <t>"-28:42:35.9"</t>
  </si>
  <si>
    <t>&lt;4.56</t>
  </si>
  <si>
    <t>&lt;-3.47</t>
  </si>
  <si>
    <t>NOT IN YONG: SHOULD BE IN COHEN ET AL 2007</t>
  </si>
  <si>
    <t>"00:59:54.0"</t>
  </si>
  <si>
    <t>"-59:43:29.9"</t>
  </si>
  <si>
    <t>&lt;2.19</t>
  </si>
  <si>
    <t>SKIPPED: Dwarf/subgiant dichotomy</t>
  </si>
  <si>
    <t>SDSS J001820.5-093939.2</t>
  </si>
  <si>
    <t>Aoki et al. (2014)</t>
  </si>
  <si>
    <t>IGNORED: Only [Fe/H] ~ -2.5</t>
  </si>
  <si>
    <t>Bonifacio et al. (2015)</t>
  </si>
  <si>
    <t>"17:42:59.68"</t>
  </si>
  <si>
    <t>"+25:31:35.90"</t>
  </si>
  <si>
    <t>Caffau et al. (2015)</t>
  </si>
  <si>
    <t>"10:29:15.15"</t>
  </si>
  <si>
    <t>"+17:29:28"</t>
  </si>
  <si>
    <t>&lt;4.2</t>
  </si>
  <si>
    <t>Took A(X) 3D abundances.</t>
  </si>
  <si>
    <t>&lt;3.1</t>
  </si>
  <si>
    <t>&lt;-2.28</t>
  </si>
  <si>
    <t>Christlieb et al. (2002)</t>
  </si>
  <si>
    <t>&lt;0.8</t>
  </si>
  <si>
    <t>&lt;2.8</t>
  </si>
  <si>
    <t>Frebel et al. (2005)</t>
  </si>
  <si>
    <r>
      <t>"-</t>
    </r>
    <r>
      <rPr>
        <sz val="12"/>
        <color indexed="205"/>
        <rFont val="Calibri"/>
        <family val="2"/>
      </rPr>
      <t>23:41:51"</t>
    </r>
  </si>
  <si>
    <t>Subgiant assumed. non-LTE abundances taken where available.</t>
  </si>
  <si>
    <t>&lt;1.6</t>
  </si>
  <si>
    <t>&lt;1.4</t>
  </si>
  <si>
    <t>Asplund et al. (2004)</t>
  </si>
  <si>
    <t>Frebel et al. (2015)</t>
  </si>
  <si>
    <t>&lt;2.72</t>
  </si>
  <si>
    <t>&lt;0.66</t>
  </si>
  <si>
    <t>&lt;1.45</t>
  </si>
  <si>
    <t>&lt;-2.41</t>
  </si>
  <si>
    <t>&lt;-2.60</t>
  </si>
  <si>
    <t>"10:35:56.11"</t>
  </si>
  <si>
    <t>"06:41:43.97"</t>
  </si>
  <si>
    <t>&lt;-5.07</t>
  </si>
  <si>
    <t>Took logg=4 case</t>
  </si>
  <si>
    <t>&lt;1.1</t>
  </si>
  <si>
    <t>&lt;2.47</t>
  </si>
  <si>
    <t>&lt;1.91</t>
  </si>
  <si>
    <t>Bessell et al. (2015)</t>
  </si>
  <si>
    <t>Took bolded abundances</t>
  </si>
  <si>
    <t>&lt;-7.52</t>
  </si>
  <si>
    <t>Placco 2015</t>
  </si>
  <si>
    <t>Placco et al. (2015)</t>
  </si>
  <si>
    <t>&lt;5.54</t>
  </si>
  <si>
    <t>&lt;-1.55</t>
  </si>
  <si>
    <t>&lt;+0.62</t>
  </si>
  <si>
    <t>NOT IN ROEDERER: DATA TAKEN FROM EITHER McWilliam or Lai (2007)</t>
  </si>
  <si>
    <t>NO: STAR NOT IN LAI</t>
  </si>
  <si>
    <t>MCWILLIAM ONLY GIVES BA, EU, Sr. Ignoring</t>
  </si>
  <si>
    <t>[X/H] = log_eps - log_eps_solar</t>
  </si>
  <si>
    <t>[X/H] = log_eps - log_eps_sun</t>
  </si>
  <si>
    <t>[X/H]_solar</t>
  </si>
  <si>
    <t>&lt;3.13</t>
  </si>
  <si>
    <t>&lt;0.58</t>
  </si>
  <si>
    <t>&lt;0.25</t>
  </si>
  <si>
    <t>&lt;-2.35</t>
  </si>
  <si>
    <t>&lt;-2.15</t>
  </si>
  <si>
    <t>&lt;-0.37</t>
  </si>
  <si>
    <t>&lt;-0.66</t>
  </si>
  <si>
    <t>&lt;-0.02</t>
  </si>
  <si>
    <t>&lt;-0.41</t>
  </si>
  <si>
    <t>&lt;-1.31</t>
  </si>
  <si>
    <t>&lt;1.16</t>
  </si>
  <si>
    <t>&lt;-4.03</t>
  </si>
  <si>
    <t>&lt;-3.92</t>
  </si>
  <si>
    <t>&lt;-2.38</t>
  </si>
  <si>
    <t>log_eps_solar</t>
  </si>
  <si>
    <t>&lt;-2.53</t>
  </si>
  <si>
    <t>&lt;-2.73</t>
  </si>
  <si>
    <t>&lt;4.34</t>
  </si>
  <si>
    <t>&lt;2.24</t>
  </si>
  <si>
    <t>&lt;1.67</t>
  </si>
  <si>
    <t>&lt;-3.31</t>
  </si>
  <si>
    <t>&lt;-2.71</t>
  </si>
  <si>
    <t>[X/H]solar</t>
  </si>
  <si>
    <t>&lt;4.38</t>
  </si>
  <si>
    <t>&lt;0.93</t>
  </si>
  <si>
    <t>&lt;-2.87</t>
  </si>
  <si>
    <t>&lt;-0.07</t>
  </si>
  <si>
    <t>&lt;-2.25</t>
  </si>
  <si>
    <t>&lt;-1.99</t>
  </si>
  <si>
    <t>&lt;-2.98</t>
  </si>
  <si>
    <t>[X/Fe] = [X/H] - [X/Fe]</t>
  </si>
  <si>
    <t>&lt;-0.89</t>
  </si>
  <si>
    <t>&lt;5.2</t>
  </si>
  <si>
    <t>&lt;4.01</t>
  </si>
  <si>
    <t>&lt;-0.93</t>
  </si>
  <si>
    <t>&lt;6.71</t>
  </si>
  <si>
    <t>&lt;1.85</t>
  </si>
  <si>
    <t>&lt;.84</t>
  </si>
  <si>
    <t>&lt;-1.01</t>
  </si>
  <si>
    <t>&lt;.33</t>
  </si>
  <si>
    <t>"-23 52 34.3"</t>
  </si>
  <si>
    <t>"-63:51:50.0"</t>
  </si>
  <si>
    <t>"-21 38 07"</t>
  </si>
  <si>
    <t>"-06 50 46"</t>
  </si>
  <si>
    <t>"-34 06 06"</t>
  </si>
  <si>
    <t>"-02 41 06"</t>
  </si>
  <si>
    <t>"-61 30 15"</t>
  </si>
  <si>
    <t>"-39 32 36.9"</t>
  </si>
  <si>
    <t>"-30 08 05.3"</t>
  </si>
  <si>
    <t>"-01 24 56.6"</t>
  </si>
  <si>
    <t>"-56 23 05.8"</t>
  </si>
  <si>
    <t>"~12:04"</t>
  </si>
  <si>
    <t>"+12:01"</t>
  </si>
  <si>
    <t>"03:13:00.36"</t>
  </si>
  <si>
    <t>"-67:08:39.3"</t>
  </si>
  <si>
    <t>"13:13:26.9"</t>
  </si>
  <si>
    <t>"-00:19:41"</t>
  </si>
  <si>
    <t>"01:09:29.164"</t>
  </si>
  <si>
    <t>"-52:24:34.19"</t>
  </si>
  <si>
    <t>"21:42:42.4"</t>
  </si>
  <si>
    <t>"-54:18:42.9"</t>
  </si>
  <si>
    <t>"22:09:24.74"</t>
  </si>
  <si>
    <t>"-00:28:59.8"</t>
  </si>
  <si>
    <t>"03:32:38.08"</t>
  </si>
  <si>
    <t>"+01:58:00.0"</t>
  </si>
  <si>
    <t>"18:42:26.25"</t>
  </si>
  <si>
    <t>"-27:26:02.7"</t>
  </si>
  <si>
    <t>"02:24:23.27"</t>
  </si>
  <si>
    <t>"-57:37:05.1"</t>
  </si>
  <si>
    <t>"01:06:51.91"</t>
  </si>
  <si>
    <t>"-52:44:10.5"</t>
  </si>
  <si>
    <t>"00:59:53.98"</t>
  </si>
  <si>
    <t>"00:40:37.56"</t>
  </si>
  <si>
    <t>"-51:50:25.2"</t>
  </si>
  <si>
    <t>"12:48:22.751"</t>
  </si>
  <si>
    <t>"+20:56:44.04"</t>
  </si>
  <si>
    <t>"22:12:00.7"</t>
  </si>
  <si>
    <t>"-38:55:02"</t>
  </si>
  <si>
    <t>"14:00:01.1"</t>
  </si>
  <si>
    <t>"13:02:56.3"</t>
  </si>
  <si>
    <t>"+01:41:51"</t>
  </si>
  <si>
    <t>"10:14:53.5"</t>
  </si>
  <si>
    <t>"09:29:27.9"</t>
  </si>
  <si>
    <t>"03:15:01.8"</t>
  </si>
  <si>
    <t>"01:34:58.8"</t>
  </si>
  <si>
    <t>"-24:24:18"</t>
  </si>
  <si>
    <t>"02:21:04.0"</t>
  </si>
  <si>
    <t>"-27:24:40"</t>
  </si>
  <si>
    <t>"21:00:51.3"</t>
  </si>
  <si>
    <t>"-29:54:46"</t>
  </si>
  <si>
    <t>"02:26:49.738"</t>
  </si>
  <si>
    <t>"+44:57:46.52"</t>
  </si>
  <si>
    <t>"13:42:00.632"</t>
  </si>
  <si>
    <t>"+17:48:40.87"</t>
  </si>
  <si>
    <t>"14:10:26.724"</t>
  </si>
  <si>
    <t>"+18:01:23.97"</t>
  </si>
  <si>
    <t>"23:57:18.91"</t>
  </si>
  <si>
    <t>"-00:52:47.8"</t>
  </si>
  <si>
    <t>"13:40:02.498"</t>
  </si>
  <si>
    <t>"-00:02:18.8"</t>
  </si>
  <si>
    <t>PLACCO SAYS 6.99 BUT SPITE SAYS 7.1</t>
  </si>
  <si>
    <t>PLACCO DID NOT USE OXYGEN MEASUREMENT OR NA LIMIT. When ignoring them, I get the same explosion energy and mass as him.</t>
  </si>
  <si>
    <t>If I set Z_max=30, combine_CNO = 0 then I get model 14076 (energy = 0.6, mass=28) as Placco says.</t>
  </si>
  <si>
    <t>PLACCO SAYS " Cr and Sc" but should be "Sc and Cu"</t>
  </si>
  <si>
    <t>&lt;6.73</t>
  </si>
  <si>
    <t>&lt;4.03</t>
  </si>
  <si>
    <t>&lt;5.03</t>
  </si>
  <si>
    <t>&lt;7.03</t>
  </si>
  <si>
    <t>&lt;11.3</t>
  </si>
  <si>
    <t>&lt;6.9</t>
  </si>
  <si>
    <t>&lt;7.21</t>
  </si>
  <si>
    <t>&lt;7.55</t>
  </si>
  <si>
    <t>Placco used incorrect reference here. Should be Plez &amp; Cohen (2005). With Z_max=30 and combine_CNO = 0 I get model 13948 (energy=0.3,mass=27) as Placco do.</t>
  </si>
  <si>
    <t>PLACCO SETS C AS MEASUREMENT (and corrects it) but this is a limit on C. If I use their quoted corrected C measurement and use all elements to Z = 30 (e.g., Z_exclude is None) then I get model 15197 (energy = 0.3, mass=21.5) as they quote.</t>
  </si>
  <si>
    <t>With Z_max=30, combine_CNO=0, I get model 15208 (energy=0.3,mass=21.5)</t>
  </si>
  <si>
    <t>[X/H] = [X/Fe] + [Fe/H]</t>
  </si>
  <si>
    <t>&lt;-2.45</t>
  </si>
  <si>
    <t>&lt;-1.45</t>
  </si>
  <si>
    <t>&lt;-4.45</t>
  </si>
  <si>
    <t>&lt;-4.75</t>
  </si>
  <si>
    <t>&lt;-4.15</t>
  </si>
  <si>
    <t>&lt;-3.45</t>
  </si>
  <si>
    <t>&lt;5.98</t>
  </si>
  <si>
    <t>&lt;6.38</t>
  </si>
  <si>
    <t>&lt;1.79</t>
  </si>
  <si>
    <t>&lt;0.68</t>
  </si>
  <si>
    <t>&lt;1.54</t>
  </si>
  <si>
    <t>&lt;-1.88</t>
  </si>
  <si>
    <t>&lt;-1.97</t>
  </si>
  <si>
    <t>With Z_max=30, combine_CNO=0, I get 15033 (mass=15,energy=10.0) as quoted by Placco.</t>
  </si>
  <si>
    <t>&lt;3.61</t>
  </si>
  <si>
    <t>&lt;-3.9</t>
  </si>
  <si>
    <t>PLACCO INCORRECTLY LISTS N AS AN UPPER LIMIT. Placco gives [C/Fe] = 2.53 (as a corrected value), and thus log_eps(C ) = 6.72. But this does not add up: 2.53 corresponds to 6.84, not 6.72.</t>
  </si>
  <si>
    <t>I get the same mass as Placco, but different explosion energies due to their arbitrary [C/N] estimate.</t>
  </si>
  <si>
    <t>&lt;-4.48</t>
  </si>
  <si>
    <t>&lt;4.85</t>
  </si>
  <si>
    <t>&lt;2.06</t>
  </si>
  <si>
    <t>&lt;1.8</t>
  </si>
  <si>
    <t>&lt;-1.33</t>
  </si>
  <si>
    <t>&lt;1.46</t>
  </si>
  <si>
    <t>&lt;.65</t>
  </si>
  <si>
    <t>&lt;2.44</t>
  </si>
  <si>
    <t>&lt;5.95</t>
  </si>
  <si>
    <t>&lt;0.03</t>
  </si>
  <si>
    <t>&lt;0.2</t>
  </si>
  <si>
    <t>&lt;0.9</t>
  </si>
  <si>
    <t>With Z_max=30,combine_CNO=0 I get the same as placco.</t>
  </si>
  <si>
    <t>&lt;-1.25</t>
  </si>
  <si>
    <t>&lt;-0.97</t>
  </si>
  <si>
    <t>&lt;4.61</t>
  </si>
  <si>
    <t>&lt;3.05</t>
  </si>
  <si>
    <t>&lt;3.07</t>
  </si>
  <si>
    <t>&lt;2.14</t>
  </si>
  <si>
    <t>&lt;6.92</t>
  </si>
  <si>
    <t>With Z_max=30,combine_CNO=0, and assumed [C/N] = 0 I get the same as placco.</t>
  </si>
  <si>
    <t>I get slightly different mass to Placco, even with Z_max=30, combine_CNO=0 (C and N have upper limits so no [C/N] = 0 assumed)</t>
  </si>
  <si>
    <t>With Z_max=30, combine_CNO=0, I get the same as Placco.</t>
  </si>
  <si>
    <t>&lt;-1.98</t>
  </si>
  <si>
    <t>&lt;-2.32</t>
  </si>
  <si>
    <t>&lt;-2.93</t>
  </si>
  <si>
    <t>&lt;1.96</t>
  </si>
  <si>
    <t>&lt;1.05</t>
  </si>
  <si>
    <t xml:space="preserve"> I get slightly different masses to them without assuming [C/N] = 0.</t>
  </si>
  <si>
    <t>&lt;7.39</t>
  </si>
  <si>
    <t>&lt;4</t>
  </si>
  <si>
    <t>&lt;-1.72</t>
  </si>
  <si>
    <t>Placco et al use the 1D,LTE abundances</t>
  </si>
  <si>
    <t>&lt;-0.33</t>
  </si>
  <si>
    <t>&lt;3.95</t>
  </si>
  <si>
    <t>\nodata</t>
  </si>
  <si>
    <t>No normal teff/logg/xi data for this star. Strangely.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</si>
</sst>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Verdana"/>
    </font>
    <font>
      <sz val="12"/>
      <color theme="1"/>
      <name val="Times"/>
    </font>
    <font>
      <sz val="12"/>
      <color indexed="205"/>
      <name val="Times"/>
    </font>
    <font>
      <sz val="14"/>
      <color rgb="FF000000"/>
      <name val="Times New Roman"/>
    </font>
    <font>
      <sz val="14"/>
      <color rgb="FF000000"/>
      <name val="Times"/>
    </font>
    <font>
      <b/>
      <sz val="12"/>
      <color rgb="FF000000"/>
      <name val="Calibri"/>
      <family val="2"/>
      <scheme val="minor"/>
    </font>
    <font>
      <sz val="12"/>
      <color indexed="205"/>
      <name val="Calibri"/>
      <family val="2"/>
    </font>
    <font>
      <sz val="18"/>
      <color rgb="FF000000"/>
      <name val="Times"/>
    </font>
    <font>
      <sz val="12"/>
      <color rgb="FFFF0000"/>
      <name val="Calibri"/>
      <family val="2"/>
      <scheme val="minor"/>
    </font>
    <font>
      <b/>
      <sz val="10"/>
      <color rgb="FF000000"/>
      <name val="Courie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7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1" fillId="2" borderId="0" xfId="0" applyFont="1" applyFill="1"/>
    <xf numFmtId="0" fontId="0" fillId="2" borderId="0" xfId="0" applyFill="1"/>
    <xf numFmtId="0" fontId="5" fillId="0" borderId="0" xfId="0" applyFont="1"/>
    <xf numFmtId="0" fontId="6" fillId="0" borderId="0" xfId="0" applyFont="1"/>
    <xf numFmtId="47" fontId="6" fillId="0" borderId="0" xfId="0" applyNumberFormat="1" applyFont="1"/>
    <xf numFmtId="0" fontId="0" fillId="3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/>
    <xf numFmtId="0" fontId="4" fillId="0" borderId="0" xfId="0" applyFont="1" applyAlignment="1">
      <alignment horizontal="center"/>
    </xf>
    <xf numFmtId="47" fontId="0" fillId="0" borderId="0" xfId="0" applyNumberFormat="1"/>
    <xf numFmtId="0" fontId="4" fillId="4" borderId="0" xfId="0" applyFont="1" applyFill="1"/>
    <xf numFmtId="0" fontId="10" fillId="4" borderId="0" xfId="0" applyFont="1" applyFill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3" fillId="0" borderId="0" xfId="0" applyFont="1"/>
    <xf numFmtId="47" fontId="13" fillId="0" borderId="0" xfId="0" applyNumberFormat="1" applyFont="1"/>
    <xf numFmtId="0" fontId="15" fillId="0" borderId="0" xfId="0" applyFont="1"/>
  </cellXfs>
  <cellStyles count="7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theme" Target="theme/theme1.xml"/><Relationship Id="rId57" Type="http://schemas.openxmlformats.org/officeDocument/2006/relationships/styles" Target="styles.xml"/><Relationship Id="rId58" Type="http://schemas.openxmlformats.org/officeDocument/2006/relationships/sharedStrings" Target="sharedStrings.xml"/><Relationship Id="rId59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46"/>
  <sheetViews>
    <sheetView workbookViewId="0">
      <selection activeCell="A201" sqref="A201"/>
    </sheetView>
  </sheetViews>
  <sheetFormatPr baseColWidth="10" defaultRowHeight="16" x14ac:dyDescent="0"/>
  <cols>
    <col min="1" max="1" width="26.25" customWidth="1"/>
    <col min="2" max="2" width="25.75" customWidth="1"/>
  </cols>
  <sheetData>
    <row r="2" spans="1:10">
      <c r="A2" t="s">
        <v>373</v>
      </c>
    </row>
    <row r="4" spans="1:10"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  <c r="H4" t="s">
        <v>95</v>
      </c>
      <c r="I4" t="s">
        <v>96</v>
      </c>
    </row>
    <row r="5" spans="1:10">
      <c r="A5">
        <v>1</v>
      </c>
      <c r="B5" t="s">
        <v>0</v>
      </c>
      <c r="C5" t="s">
        <v>1</v>
      </c>
      <c r="D5" t="s">
        <v>2</v>
      </c>
      <c r="E5">
        <v>6.99</v>
      </c>
      <c r="F5" t="s">
        <v>3</v>
      </c>
      <c r="G5">
        <v>6.39</v>
      </c>
      <c r="H5">
        <v>27</v>
      </c>
      <c r="I5" t="s">
        <v>4</v>
      </c>
      <c r="J5" t="s">
        <v>5</v>
      </c>
    </row>
    <row r="6" spans="1:10">
      <c r="A6">
        <v>2</v>
      </c>
      <c r="B6" t="s">
        <v>6</v>
      </c>
      <c r="C6" t="s">
        <v>7</v>
      </c>
      <c r="D6" t="s">
        <v>8</v>
      </c>
      <c r="E6">
        <v>7.01</v>
      </c>
      <c r="F6">
        <v>5.89</v>
      </c>
      <c r="G6" t="s">
        <v>9</v>
      </c>
      <c r="H6">
        <v>28</v>
      </c>
      <c r="I6" t="s">
        <v>10</v>
      </c>
      <c r="J6" t="s">
        <v>11</v>
      </c>
    </row>
    <row r="7" spans="1:10">
      <c r="A7">
        <v>3</v>
      </c>
      <c r="B7" t="s">
        <v>12</v>
      </c>
      <c r="C7" t="s">
        <v>13</v>
      </c>
      <c r="D7" t="s">
        <v>14</v>
      </c>
      <c r="E7">
        <v>7</v>
      </c>
      <c r="F7">
        <v>6.4</v>
      </c>
      <c r="G7" t="s">
        <v>9</v>
      </c>
      <c r="H7">
        <v>27</v>
      </c>
      <c r="I7" t="s">
        <v>4</v>
      </c>
      <c r="J7" t="s">
        <v>15</v>
      </c>
    </row>
    <row r="8" spans="1:10">
      <c r="A8">
        <v>4</v>
      </c>
      <c r="B8" t="s">
        <v>16</v>
      </c>
      <c r="C8" t="s">
        <v>13</v>
      </c>
      <c r="D8" t="s">
        <v>17</v>
      </c>
      <c r="E8">
        <v>4.8499999999999996</v>
      </c>
      <c r="F8">
        <v>4.7</v>
      </c>
      <c r="G8" t="s">
        <v>9</v>
      </c>
      <c r="H8">
        <v>21.5</v>
      </c>
      <c r="I8" t="s">
        <v>4</v>
      </c>
      <c r="J8" t="s">
        <v>11</v>
      </c>
    </row>
    <row r="9" spans="1:10">
      <c r="A9">
        <v>5</v>
      </c>
      <c r="B9" t="s">
        <v>18</v>
      </c>
      <c r="C9" t="s">
        <v>19</v>
      </c>
      <c r="D9" t="s">
        <v>20</v>
      </c>
      <c r="E9">
        <v>5.01</v>
      </c>
      <c r="F9" t="s">
        <v>3</v>
      </c>
      <c r="G9">
        <v>4.41</v>
      </c>
      <c r="H9">
        <v>21.5</v>
      </c>
      <c r="I9" t="s">
        <v>4</v>
      </c>
      <c r="J9" t="s">
        <v>11</v>
      </c>
    </row>
    <row r="10" spans="1:10">
      <c r="A10">
        <v>6</v>
      </c>
      <c r="B10" t="s">
        <v>21</v>
      </c>
      <c r="C10" t="s">
        <v>22</v>
      </c>
      <c r="D10" t="s">
        <v>23</v>
      </c>
      <c r="E10">
        <v>5.21</v>
      </c>
      <c r="F10">
        <v>5.9</v>
      </c>
      <c r="G10" t="s">
        <v>9</v>
      </c>
      <c r="H10">
        <v>27</v>
      </c>
      <c r="I10" t="s">
        <v>4</v>
      </c>
      <c r="J10" t="s">
        <v>11</v>
      </c>
    </row>
    <row r="11" spans="1:10">
      <c r="A11">
        <v>7</v>
      </c>
      <c r="B11" t="s">
        <v>24</v>
      </c>
      <c r="C11" t="s">
        <v>25</v>
      </c>
      <c r="D11" t="s">
        <v>26</v>
      </c>
      <c r="E11">
        <v>5.91</v>
      </c>
      <c r="F11" t="s">
        <v>3</v>
      </c>
      <c r="G11">
        <v>5.31</v>
      </c>
      <c r="H11">
        <v>27</v>
      </c>
      <c r="I11" t="s">
        <v>4</v>
      </c>
      <c r="J11" t="s">
        <v>11</v>
      </c>
    </row>
    <row r="12" spans="1:10">
      <c r="A12">
        <v>8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9</v>
      </c>
      <c r="H12">
        <v>15</v>
      </c>
      <c r="I12">
        <v>10</v>
      </c>
      <c r="J12" t="s">
        <v>32</v>
      </c>
    </row>
    <row r="13" spans="1:10">
      <c r="A13">
        <v>9</v>
      </c>
      <c r="B13" t="s">
        <v>33</v>
      </c>
      <c r="C13" t="s">
        <v>28</v>
      </c>
      <c r="D13" t="s">
        <v>34</v>
      </c>
      <c r="E13">
        <v>6.72</v>
      </c>
      <c r="F13" t="s">
        <v>35</v>
      </c>
      <c r="G13" t="s">
        <v>9</v>
      </c>
      <c r="H13">
        <v>10.9</v>
      </c>
      <c r="I13" t="s">
        <v>4</v>
      </c>
      <c r="J13" t="s">
        <v>32</v>
      </c>
    </row>
    <row r="14" spans="1:10">
      <c r="A14">
        <v>10</v>
      </c>
      <c r="B14" t="s">
        <v>36</v>
      </c>
      <c r="C14" t="s">
        <v>28</v>
      </c>
      <c r="D14" t="s">
        <v>37</v>
      </c>
      <c r="E14">
        <v>4.1900000000000004</v>
      </c>
      <c r="F14">
        <v>4.75</v>
      </c>
      <c r="G14" t="s">
        <v>9</v>
      </c>
      <c r="H14">
        <v>21.5</v>
      </c>
      <c r="I14" t="s">
        <v>4</v>
      </c>
      <c r="J14" t="s">
        <v>11</v>
      </c>
    </row>
    <row r="15" spans="1:10">
      <c r="A15">
        <v>11</v>
      </c>
      <c r="B15" t="s">
        <v>38</v>
      </c>
      <c r="C15" t="s">
        <v>39</v>
      </c>
      <c r="D15" t="s">
        <v>40</v>
      </c>
      <c r="E15" t="s">
        <v>41</v>
      </c>
      <c r="F15" t="s">
        <v>3</v>
      </c>
      <c r="G15" t="s">
        <v>42</v>
      </c>
      <c r="H15">
        <v>10.6</v>
      </c>
      <c r="I15" t="s">
        <v>43</v>
      </c>
      <c r="J15" t="s">
        <v>44</v>
      </c>
    </row>
    <row r="16" spans="1:10">
      <c r="A16">
        <v>12</v>
      </c>
      <c r="B16" t="s">
        <v>45</v>
      </c>
      <c r="C16" t="s">
        <v>46</v>
      </c>
      <c r="D16" t="s">
        <v>47</v>
      </c>
      <c r="E16">
        <v>5.78</v>
      </c>
      <c r="F16">
        <v>5.95</v>
      </c>
      <c r="G16" t="s">
        <v>9</v>
      </c>
      <c r="H16">
        <v>27</v>
      </c>
      <c r="I16" t="s">
        <v>4</v>
      </c>
      <c r="J16" t="s">
        <v>48</v>
      </c>
    </row>
    <row r="17" spans="1:19">
      <c r="A17">
        <v>13</v>
      </c>
      <c r="B17" t="s">
        <v>49</v>
      </c>
      <c r="C17" t="s">
        <v>50</v>
      </c>
      <c r="D17" t="s">
        <v>51</v>
      </c>
      <c r="E17">
        <v>7.23</v>
      </c>
      <c r="F17" t="s">
        <v>52</v>
      </c>
      <c r="G17" t="s">
        <v>9</v>
      </c>
      <c r="H17">
        <v>11.9</v>
      </c>
      <c r="I17" t="s">
        <v>4</v>
      </c>
      <c r="J17" t="s">
        <v>32</v>
      </c>
    </row>
    <row r="18" spans="1:19">
      <c r="A18">
        <v>14</v>
      </c>
      <c r="B18" t="s">
        <v>53</v>
      </c>
      <c r="C18" t="s">
        <v>54</v>
      </c>
      <c r="D18" t="s">
        <v>55</v>
      </c>
      <c r="E18">
        <v>5.3</v>
      </c>
      <c r="F18" t="s">
        <v>56</v>
      </c>
      <c r="G18" t="s">
        <v>9</v>
      </c>
      <c r="H18">
        <v>10.9</v>
      </c>
      <c r="I18" t="s">
        <v>10</v>
      </c>
      <c r="J18" t="s">
        <v>57</v>
      </c>
    </row>
    <row r="19" spans="1:19">
      <c r="A19">
        <v>15</v>
      </c>
      <c r="B19" t="s">
        <v>58</v>
      </c>
      <c r="C19" t="s">
        <v>59</v>
      </c>
      <c r="D19" t="s">
        <v>60</v>
      </c>
      <c r="E19">
        <v>7.26</v>
      </c>
      <c r="F19" t="s">
        <v>3</v>
      </c>
      <c r="G19">
        <v>6.66</v>
      </c>
      <c r="H19">
        <v>21.5</v>
      </c>
      <c r="I19" t="s">
        <v>4</v>
      </c>
      <c r="J19" t="s">
        <v>61</v>
      </c>
    </row>
    <row r="20" spans="1:19">
      <c r="A20">
        <v>16</v>
      </c>
      <c r="B20" t="s">
        <v>62</v>
      </c>
      <c r="C20" t="s">
        <v>63</v>
      </c>
      <c r="D20" t="s">
        <v>64</v>
      </c>
      <c r="E20" t="s">
        <v>65</v>
      </c>
      <c r="F20" t="s">
        <v>66</v>
      </c>
      <c r="G20" t="s">
        <v>9</v>
      </c>
      <c r="H20">
        <v>10.6</v>
      </c>
      <c r="I20" t="s">
        <v>43</v>
      </c>
      <c r="J20" t="s">
        <v>67</v>
      </c>
    </row>
    <row r="21" spans="1:19">
      <c r="A21">
        <v>17</v>
      </c>
      <c r="B21" t="s">
        <v>68</v>
      </c>
      <c r="C21" t="s">
        <v>69</v>
      </c>
      <c r="D21" t="s">
        <v>70</v>
      </c>
      <c r="E21">
        <v>6.39</v>
      </c>
      <c r="F21">
        <v>6.29</v>
      </c>
      <c r="G21" t="s">
        <v>9</v>
      </c>
      <c r="H21">
        <v>27</v>
      </c>
      <c r="I21" t="s">
        <v>4</v>
      </c>
      <c r="J21" t="s">
        <v>71</v>
      </c>
    </row>
    <row r="22" spans="1:19">
      <c r="A22">
        <v>18</v>
      </c>
      <c r="B22" t="s">
        <v>72</v>
      </c>
      <c r="C22" t="s">
        <v>73</v>
      </c>
      <c r="D22" t="s">
        <v>74</v>
      </c>
      <c r="E22">
        <v>6.9</v>
      </c>
      <c r="F22" t="s">
        <v>3</v>
      </c>
      <c r="G22">
        <v>6.3</v>
      </c>
      <c r="H22">
        <v>23</v>
      </c>
      <c r="I22" t="s">
        <v>10</v>
      </c>
      <c r="J22" t="s">
        <v>61</v>
      </c>
    </row>
    <row r="23" spans="1:19">
      <c r="A23">
        <v>19</v>
      </c>
      <c r="B23" t="s">
        <v>75</v>
      </c>
      <c r="C23" t="s">
        <v>76</v>
      </c>
      <c r="D23" t="s">
        <v>77</v>
      </c>
      <c r="E23">
        <v>5.58</v>
      </c>
      <c r="F23">
        <v>3.8</v>
      </c>
      <c r="G23" t="s">
        <v>9</v>
      </c>
      <c r="H23">
        <v>20.5</v>
      </c>
      <c r="I23" t="s">
        <v>10</v>
      </c>
      <c r="J23" t="s">
        <v>78</v>
      </c>
    </row>
    <row r="24" spans="1:19">
      <c r="A24">
        <v>20</v>
      </c>
      <c r="B24" t="s">
        <v>79</v>
      </c>
      <c r="C24" t="s">
        <v>80</v>
      </c>
      <c r="D24" t="s">
        <v>81</v>
      </c>
      <c r="E24">
        <v>6.26</v>
      </c>
      <c r="F24">
        <v>5.93</v>
      </c>
      <c r="G24" t="s">
        <v>9</v>
      </c>
      <c r="H24">
        <v>21.5</v>
      </c>
      <c r="I24" t="s">
        <v>4</v>
      </c>
      <c r="J24" t="s">
        <v>82</v>
      </c>
    </row>
    <row r="25" spans="1:19">
      <c r="A25">
        <v>21</v>
      </c>
      <c r="B25" t="s">
        <v>83</v>
      </c>
      <c r="C25" t="s">
        <v>84</v>
      </c>
      <c r="D25" t="s">
        <v>85</v>
      </c>
      <c r="E25">
        <v>6.02</v>
      </c>
      <c r="F25" t="s">
        <v>86</v>
      </c>
      <c r="G25" t="s">
        <v>9</v>
      </c>
      <c r="H25">
        <v>41</v>
      </c>
      <c r="I25" t="s">
        <v>87</v>
      </c>
      <c r="J25" t="s">
        <v>88</v>
      </c>
    </row>
    <row r="27" spans="1:19">
      <c r="A27" t="s">
        <v>97</v>
      </c>
    </row>
    <row r="29" spans="1:19">
      <c r="A29" t="s">
        <v>243</v>
      </c>
    </row>
    <row r="30" spans="1:19">
      <c r="A30" t="s">
        <v>89</v>
      </c>
      <c r="B30" t="s">
        <v>98</v>
      </c>
      <c r="C30" t="s">
        <v>99</v>
      </c>
      <c r="D30" t="s">
        <v>100</v>
      </c>
      <c r="E30" t="s">
        <v>101</v>
      </c>
      <c r="F30" t="s">
        <v>102</v>
      </c>
      <c r="G30" t="s">
        <v>103</v>
      </c>
      <c r="H30" t="s">
        <v>104</v>
      </c>
      <c r="I30" t="s">
        <v>90</v>
      </c>
      <c r="J30" t="s">
        <v>105</v>
      </c>
      <c r="K30" t="s">
        <v>106</v>
      </c>
      <c r="L30" t="s">
        <v>107</v>
      </c>
      <c r="M30" t="s">
        <v>108</v>
      </c>
      <c r="N30" t="s">
        <v>91</v>
      </c>
      <c r="O30" t="s">
        <v>109</v>
      </c>
      <c r="P30" t="s">
        <v>110</v>
      </c>
      <c r="Q30" t="s">
        <v>111</v>
      </c>
      <c r="R30" t="s">
        <v>112</v>
      </c>
      <c r="S30" t="s">
        <v>113</v>
      </c>
    </row>
    <row r="31" spans="1:19">
      <c r="C31" t="s">
        <v>114</v>
      </c>
      <c r="D31" t="s">
        <v>115</v>
      </c>
      <c r="E31" t="s">
        <v>116</v>
      </c>
      <c r="F31" t="s">
        <v>117</v>
      </c>
      <c r="G31" t="s">
        <v>118</v>
      </c>
      <c r="H31" t="s">
        <v>119</v>
      </c>
      <c r="I31" t="s">
        <v>119</v>
      </c>
    </row>
    <row r="32" spans="1:19">
      <c r="A32" t="s">
        <v>120</v>
      </c>
      <c r="B32" t="s">
        <v>121</v>
      </c>
      <c r="C32" t="s">
        <v>122</v>
      </c>
      <c r="D32" t="s">
        <v>123</v>
      </c>
      <c r="E32" t="s">
        <v>124</v>
      </c>
      <c r="F32" t="s">
        <v>125</v>
      </c>
      <c r="G32" t="s">
        <v>124</v>
      </c>
      <c r="H32" t="s">
        <v>124</v>
      </c>
      <c r="I32" t="s">
        <v>125</v>
      </c>
      <c r="J32" t="s">
        <v>121</v>
      </c>
      <c r="K32" t="s">
        <v>121</v>
      </c>
      <c r="L32" t="s">
        <v>125</v>
      </c>
      <c r="M32" t="s">
        <v>121</v>
      </c>
      <c r="N32" t="s">
        <v>125</v>
      </c>
      <c r="O32" t="s">
        <v>121</v>
      </c>
      <c r="P32" t="s">
        <v>125</v>
      </c>
      <c r="Q32" t="s">
        <v>121</v>
      </c>
      <c r="R32" t="s">
        <v>125</v>
      </c>
      <c r="S32" t="s">
        <v>121</v>
      </c>
    </row>
    <row r="33" spans="1:19">
      <c r="A33" t="s">
        <v>126</v>
      </c>
      <c r="C33" t="s">
        <v>127</v>
      </c>
      <c r="D33" t="s">
        <v>128</v>
      </c>
      <c r="E33">
        <v>6463</v>
      </c>
      <c r="F33">
        <v>4.34</v>
      </c>
      <c r="G33">
        <v>1.2</v>
      </c>
      <c r="H33">
        <v>-3</v>
      </c>
      <c r="I33">
        <v>-2.98</v>
      </c>
      <c r="J33">
        <v>1</v>
      </c>
      <c r="L33">
        <v>8.26</v>
      </c>
      <c r="N33">
        <v>2.82</v>
      </c>
      <c r="S33" t="s">
        <v>113</v>
      </c>
    </row>
    <row r="34" spans="1:19">
      <c r="A34" t="s">
        <v>129</v>
      </c>
      <c r="B34" t="s">
        <v>130</v>
      </c>
      <c r="C34" t="s">
        <v>131</v>
      </c>
      <c r="D34" t="s">
        <v>132</v>
      </c>
      <c r="E34">
        <v>5703</v>
      </c>
      <c r="F34">
        <v>4.68</v>
      </c>
      <c r="G34">
        <v>0.8</v>
      </c>
      <c r="H34">
        <v>-4</v>
      </c>
      <c r="I34">
        <v>-4</v>
      </c>
      <c r="J34">
        <v>1</v>
      </c>
      <c r="L34">
        <v>5.56</v>
      </c>
      <c r="N34">
        <v>1.1299999999999999</v>
      </c>
      <c r="S34" t="s">
        <v>113</v>
      </c>
    </row>
    <row r="35" spans="1:19">
      <c r="A35" t="s">
        <v>129</v>
      </c>
      <c r="B35" t="s">
        <v>133</v>
      </c>
      <c r="C35" t="s">
        <v>131</v>
      </c>
      <c r="D35" t="s">
        <v>132</v>
      </c>
      <c r="E35">
        <v>5703</v>
      </c>
      <c r="F35">
        <v>3.36</v>
      </c>
      <c r="G35">
        <v>1.5</v>
      </c>
      <c r="H35">
        <v>-4.0999999999999996</v>
      </c>
      <c r="I35">
        <v>-4.09</v>
      </c>
      <c r="J35">
        <v>1</v>
      </c>
      <c r="L35">
        <v>5.91</v>
      </c>
      <c r="N35">
        <v>1.57</v>
      </c>
      <c r="S35" t="s">
        <v>113</v>
      </c>
    </row>
    <row r="36" spans="1:19">
      <c r="A36" t="s">
        <v>134</v>
      </c>
      <c r="C36" t="s">
        <v>135</v>
      </c>
      <c r="D36" t="s">
        <v>136</v>
      </c>
      <c r="E36">
        <v>6449</v>
      </c>
      <c r="F36">
        <v>4.38</v>
      </c>
      <c r="G36">
        <v>1.3</v>
      </c>
      <c r="H36">
        <v>-3.5</v>
      </c>
      <c r="I36">
        <v>-3.53</v>
      </c>
      <c r="J36">
        <v>0</v>
      </c>
      <c r="K36" t="s">
        <v>137</v>
      </c>
      <c r="L36">
        <v>6.56</v>
      </c>
      <c r="M36" t="s">
        <v>137</v>
      </c>
      <c r="N36">
        <v>1.66</v>
      </c>
      <c r="S36" t="s">
        <v>113</v>
      </c>
    </row>
    <row r="37" spans="1:19">
      <c r="A37" t="s">
        <v>138</v>
      </c>
      <c r="C37" t="s">
        <v>139</v>
      </c>
      <c r="D37" t="s">
        <v>140</v>
      </c>
      <c r="E37">
        <v>6456</v>
      </c>
      <c r="F37">
        <v>3.87</v>
      </c>
      <c r="G37">
        <v>1.4</v>
      </c>
      <c r="H37">
        <v>-3</v>
      </c>
      <c r="I37">
        <v>-2.96</v>
      </c>
      <c r="J37">
        <v>0</v>
      </c>
      <c r="K37" t="s">
        <v>137</v>
      </c>
      <c r="L37">
        <v>6.86</v>
      </c>
      <c r="M37" t="s">
        <v>137</v>
      </c>
      <c r="N37">
        <v>1.39</v>
      </c>
      <c r="S37" t="s">
        <v>113</v>
      </c>
    </row>
    <row r="38" spans="1:19">
      <c r="A38" t="s">
        <v>141</v>
      </c>
      <c r="C38" t="s">
        <v>142</v>
      </c>
      <c r="D38" t="s">
        <v>143</v>
      </c>
      <c r="E38">
        <v>6486</v>
      </c>
      <c r="F38">
        <v>3.82</v>
      </c>
      <c r="G38">
        <v>1.4</v>
      </c>
      <c r="H38">
        <v>-3.4</v>
      </c>
      <c r="I38">
        <v>-3.44</v>
      </c>
      <c r="J38">
        <v>0</v>
      </c>
      <c r="K38" t="s">
        <v>137</v>
      </c>
      <c r="L38">
        <v>6.76</v>
      </c>
      <c r="M38" t="s">
        <v>137</v>
      </c>
      <c r="N38">
        <v>1.77</v>
      </c>
      <c r="S38" t="s">
        <v>113</v>
      </c>
    </row>
    <row r="39" spans="1:19">
      <c r="A39" t="s">
        <v>144</v>
      </c>
      <c r="C39" t="s">
        <v>145</v>
      </c>
      <c r="D39" t="s">
        <v>146</v>
      </c>
      <c r="E39">
        <v>4725</v>
      </c>
      <c r="F39">
        <v>1.19</v>
      </c>
      <c r="G39">
        <v>2.1</v>
      </c>
      <c r="H39">
        <v>-4.0999999999999996</v>
      </c>
      <c r="I39">
        <v>-4.0999999999999996</v>
      </c>
      <c r="J39">
        <v>0</v>
      </c>
      <c r="K39" t="s">
        <v>137</v>
      </c>
      <c r="L39">
        <v>4.5599999999999996</v>
      </c>
      <c r="M39" t="s">
        <v>137</v>
      </c>
      <c r="N39">
        <v>0.23</v>
      </c>
      <c r="P39">
        <v>4.7</v>
      </c>
      <c r="R39">
        <v>0.97</v>
      </c>
      <c r="S39" t="s">
        <v>113</v>
      </c>
    </row>
    <row r="40" spans="1:19">
      <c r="A40" t="s">
        <v>147</v>
      </c>
      <c r="C40" t="s">
        <v>148</v>
      </c>
      <c r="D40" t="s">
        <v>149</v>
      </c>
      <c r="E40">
        <v>6466</v>
      </c>
      <c r="F40">
        <v>3.78</v>
      </c>
      <c r="G40">
        <v>0.8</v>
      </c>
      <c r="H40">
        <v>-3.7</v>
      </c>
      <c r="I40">
        <v>-3.68</v>
      </c>
      <c r="J40">
        <v>0</v>
      </c>
      <c r="K40" t="s">
        <v>137</v>
      </c>
      <c r="L40">
        <v>6.56</v>
      </c>
      <c r="M40" t="s">
        <v>137</v>
      </c>
      <c r="N40">
        <v>1.81</v>
      </c>
      <c r="O40" t="s">
        <v>137</v>
      </c>
      <c r="P40">
        <v>6.55</v>
      </c>
      <c r="Q40" t="s">
        <v>137</v>
      </c>
      <c r="R40">
        <v>2.4</v>
      </c>
      <c r="S40" t="s">
        <v>113</v>
      </c>
    </row>
    <row r="41" spans="1:19">
      <c r="A41" t="s">
        <v>150</v>
      </c>
      <c r="C41" t="s">
        <v>151</v>
      </c>
      <c r="D41" t="s">
        <v>152</v>
      </c>
      <c r="E41">
        <v>5257</v>
      </c>
      <c r="F41">
        <v>2.65</v>
      </c>
      <c r="G41">
        <v>1.5</v>
      </c>
      <c r="H41">
        <v>-4.0999999999999996</v>
      </c>
      <c r="I41">
        <v>-4.08</v>
      </c>
      <c r="J41">
        <v>1</v>
      </c>
      <c r="L41">
        <v>5.21</v>
      </c>
      <c r="N41">
        <v>0.86</v>
      </c>
      <c r="P41">
        <v>5.9</v>
      </c>
      <c r="R41">
        <v>2.15</v>
      </c>
      <c r="S41" t="s">
        <v>113</v>
      </c>
    </row>
    <row r="42" spans="1:19">
      <c r="A42" t="s">
        <v>153</v>
      </c>
      <c r="C42" t="s">
        <v>154</v>
      </c>
      <c r="D42" t="s">
        <v>155</v>
      </c>
      <c r="E42">
        <v>6100</v>
      </c>
      <c r="F42">
        <v>3.65</v>
      </c>
      <c r="G42">
        <v>1.5</v>
      </c>
      <c r="H42">
        <v>-3.3</v>
      </c>
      <c r="I42">
        <v>-3.28</v>
      </c>
      <c r="J42">
        <v>0</v>
      </c>
      <c r="K42" t="s">
        <v>137</v>
      </c>
      <c r="L42">
        <v>6.46</v>
      </c>
      <c r="M42" t="s">
        <v>137</v>
      </c>
      <c r="N42">
        <v>1.31</v>
      </c>
      <c r="S42" t="s">
        <v>113</v>
      </c>
    </row>
    <row r="43" spans="1:19">
      <c r="A43" t="s">
        <v>156</v>
      </c>
      <c r="C43" t="s">
        <v>157</v>
      </c>
      <c r="D43" t="s">
        <v>158</v>
      </c>
      <c r="E43">
        <v>4636</v>
      </c>
      <c r="F43">
        <v>0.99</v>
      </c>
      <c r="G43">
        <v>2.1</v>
      </c>
      <c r="H43">
        <v>-3.5</v>
      </c>
      <c r="I43">
        <v>-3.46</v>
      </c>
      <c r="J43">
        <v>1</v>
      </c>
      <c r="L43">
        <v>5.81</v>
      </c>
      <c r="N43">
        <v>0.84</v>
      </c>
      <c r="S43" t="s">
        <v>113</v>
      </c>
    </row>
    <row r="44" spans="1:19">
      <c r="A44" t="s">
        <v>159</v>
      </c>
      <c r="C44" t="s">
        <v>160</v>
      </c>
      <c r="D44" t="s">
        <v>161</v>
      </c>
      <c r="E44">
        <v>5023</v>
      </c>
      <c r="F44">
        <v>2.0699999999999998</v>
      </c>
      <c r="G44">
        <v>1.3</v>
      </c>
      <c r="H44">
        <v>-3</v>
      </c>
      <c r="I44">
        <v>-2.95</v>
      </c>
      <c r="J44">
        <v>1</v>
      </c>
      <c r="L44">
        <v>7.86</v>
      </c>
      <c r="N44">
        <v>2.38</v>
      </c>
      <c r="S44" t="s">
        <v>113</v>
      </c>
    </row>
    <row r="45" spans="1:19">
      <c r="A45" t="s">
        <v>162</v>
      </c>
      <c r="B45" t="s">
        <v>130</v>
      </c>
      <c r="C45" t="s">
        <v>163</v>
      </c>
      <c r="D45" t="s">
        <v>164</v>
      </c>
      <c r="E45">
        <v>6515</v>
      </c>
      <c r="F45">
        <v>4.3499999999999996</v>
      </c>
      <c r="G45">
        <v>1.6</v>
      </c>
      <c r="H45">
        <v>-3.8</v>
      </c>
      <c r="I45">
        <v>-3.75</v>
      </c>
      <c r="J45">
        <v>0</v>
      </c>
      <c r="K45" t="s">
        <v>137</v>
      </c>
      <c r="L45">
        <v>6.56</v>
      </c>
      <c r="M45" t="s">
        <v>137</v>
      </c>
      <c r="N45">
        <v>1.88</v>
      </c>
      <c r="S45" t="s">
        <v>113</v>
      </c>
    </row>
    <row r="46" spans="1:19">
      <c r="A46" t="s">
        <v>162</v>
      </c>
      <c r="B46" t="s">
        <v>133</v>
      </c>
      <c r="C46" t="s">
        <v>163</v>
      </c>
      <c r="D46" t="s">
        <v>164</v>
      </c>
      <c r="E46">
        <v>6515</v>
      </c>
      <c r="F46">
        <v>3.8</v>
      </c>
      <c r="G46">
        <v>1.7</v>
      </c>
      <c r="H46">
        <v>-3.8</v>
      </c>
      <c r="I46">
        <v>-3.75</v>
      </c>
      <c r="J46">
        <v>0</v>
      </c>
      <c r="K46" t="s">
        <v>137</v>
      </c>
      <c r="L46">
        <v>6.66</v>
      </c>
      <c r="M46" t="s">
        <v>137</v>
      </c>
      <c r="N46">
        <v>1.98</v>
      </c>
      <c r="S46" t="s">
        <v>113</v>
      </c>
    </row>
    <row r="47" spans="1:19">
      <c r="A47" t="s">
        <v>165</v>
      </c>
      <c r="C47" t="s">
        <v>166</v>
      </c>
      <c r="D47" t="s">
        <v>167</v>
      </c>
      <c r="E47">
        <v>6437</v>
      </c>
      <c r="F47">
        <v>4.3600000000000003</v>
      </c>
      <c r="G47">
        <v>1.8</v>
      </c>
      <c r="H47">
        <v>-3.1</v>
      </c>
      <c r="I47">
        <v>-3.1</v>
      </c>
      <c r="J47">
        <v>0</v>
      </c>
      <c r="K47" t="s">
        <v>137</v>
      </c>
      <c r="L47">
        <v>6.96</v>
      </c>
      <c r="M47" t="s">
        <v>137</v>
      </c>
      <c r="N47">
        <v>1.64</v>
      </c>
      <c r="S47" t="s">
        <v>113</v>
      </c>
    </row>
    <row r="48" spans="1:19">
      <c r="A48" t="s">
        <v>168</v>
      </c>
      <c r="C48" t="s">
        <v>169</v>
      </c>
      <c r="D48" t="s">
        <v>170</v>
      </c>
      <c r="E48">
        <v>6474</v>
      </c>
      <c r="F48">
        <v>4.34</v>
      </c>
      <c r="G48">
        <v>1.5</v>
      </c>
      <c r="H48">
        <v>-3</v>
      </c>
      <c r="I48">
        <v>-3.01</v>
      </c>
      <c r="J48">
        <v>0</v>
      </c>
      <c r="K48" t="s">
        <v>137</v>
      </c>
      <c r="L48">
        <v>7.06</v>
      </c>
      <c r="M48" t="s">
        <v>137</v>
      </c>
      <c r="N48">
        <v>1.64</v>
      </c>
      <c r="S48" t="s">
        <v>113</v>
      </c>
    </row>
    <row r="49" spans="1:19">
      <c r="A49" t="s">
        <v>171</v>
      </c>
      <c r="C49" t="s">
        <v>172</v>
      </c>
      <c r="D49" t="s">
        <v>173</v>
      </c>
      <c r="E49">
        <v>6570</v>
      </c>
      <c r="F49">
        <v>4.25</v>
      </c>
      <c r="G49">
        <v>1.1000000000000001</v>
      </c>
      <c r="H49">
        <v>-2.9</v>
      </c>
      <c r="I49">
        <v>-2.86</v>
      </c>
      <c r="J49">
        <v>0</v>
      </c>
      <c r="K49" t="s">
        <v>137</v>
      </c>
      <c r="L49">
        <v>7.06</v>
      </c>
      <c r="M49" t="s">
        <v>137</v>
      </c>
      <c r="N49">
        <v>1.49</v>
      </c>
      <c r="S49" t="s">
        <v>113</v>
      </c>
    </row>
    <row r="50" spans="1:19">
      <c r="A50" t="s">
        <v>174</v>
      </c>
      <c r="B50" t="s">
        <v>130</v>
      </c>
      <c r="C50" t="s">
        <v>175</v>
      </c>
      <c r="D50" t="s">
        <v>176</v>
      </c>
      <c r="E50">
        <v>6418</v>
      </c>
      <c r="F50">
        <v>4.3899999999999997</v>
      </c>
      <c r="G50">
        <v>1.4</v>
      </c>
      <c r="H50">
        <v>-3.4</v>
      </c>
      <c r="I50">
        <v>-3.41</v>
      </c>
      <c r="J50">
        <v>0</v>
      </c>
      <c r="K50" t="s">
        <v>137</v>
      </c>
      <c r="L50">
        <v>7.16</v>
      </c>
      <c r="M50" t="s">
        <v>137</v>
      </c>
      <c r="N50">
        <v>2.14</v>
      </c>
      <c r="S50" t="s">
        <v>113</v>
      </c>
    </row>
    <row r="51" spans="1:19">
      <c r="A51" t="s">
        <v>174</v>
      </c>
      <c r="B51" t="s">
        <v>133</v>
      </c>
      <c r="C51" t="s">
        <v>175</v>
      </c>
      <c r="D51" t="s">
        <v>176</v>
      </c>
      <c r="E51">
        <v>6418</v>
      </c>
      <c r="F51">
        <v>3.84</v>
      </c>
      <c r="G51">
        <v>1.5</v>
      </c>
      <c r="H51">
        <v>-3.4</v>
      </c>
      <c r="I51">
        <v>-3.41</v>
      </c>
      <c r="J51">
        <v>0</v>
      </c>
      <c r="K51" t="s">
        <v>137</v>
      </c>
      <c r="L51">
        <v>7.36</v>
      </c>
      <c r="M51" t="s">
        <v>137</v>
      </c>
      <c r="N51">
        <v>2.34</v>
      </c>
      <c r="S51" t="s">
        <v>113</v>
      </c>
    </row>
    <row r="52" spans="1:19">
      <c r="A52" t="s">
        <v>177</v>
      </c>
      <c r="B52" t="s">
        <v>130</v>
      </c>
      <c r="C52" t="s">
        <v>178</v>
      </c>
      <c r="D52" t="s">
        <v>179</v>
      </c>
      <c r="E52">
        <v>6344</v>
      </c>
      <c r="F52">
        <v>4.43</v>
      </c>
      <c r="G52">
        <v>1.2</v>
      </c>
      <c r="H52">
        <v>-3.8</v>
      </c>
      <c r="I52">
        <v>-3.77</v>
      </c>
      <c r="J52">
        <v>0</v>
      </c>
      <c r="K52" t="s">
        <v>137</v>
      </c>
      <c r="L52">
        <v>6.36</v>
      </c>
      <c r="M52" t="s">
        <v>137</v>
      </c>
      <c r="N52">
        <v>1.7</v>
      </c>
      <c r="S52" t="s">
        <v>113</v>
      </c>
    </row>
    <row r="53" spans="1:19">
      <c r="A53" t="s">
        <v>177</v>
      </c>
      <c r="B53" t="s">
        <v>133</v>
      </c>
      <c r="C53" t="s">
        <v>178</v>
      </c>
      <c r="D53" t="s">
        <v>179</v>
      </c>
      <c r="E53">
        <v>6344</v>
      </c>
      <c r="F53">
        <v>3.71</v>
      </c>
      <c r="G53">
        <v>1.4</v>
      </c>
      <c r="H53">
        <v>-3.8</v>
      </c>
      <c r="I53">
        <v>-3.78</v>
      </c>
      <c r="J53">
        <v>0</v>
      </c>
      <c r="K53" t="s">
        <v>137</v>
      </c>
      <c r="L53">
        <v>6.46</v>
      </c>
      <c r="M53" t="s">
        <v>137</v>
      </c>
      <c r="N53">
        <v>1.81</v>
      </c>
      <c r="S53" t="s">
        <v>113</v>
      </c>
    </row>
    <row r="54" spans="1:19">
      <c r="A54" t="s">
        <v>180</v>
      </c>
      <c r="B54" t="s">
        <v>130</v>
      </c>
      <c r="C54" t="s">
        <v>181</v>
      </c>
      <c r="D54" t="s">
        <v>182</v>
      </c>
      <c r="E54">
        <v>6287</v>
      </c>
      <c r="F54">
        <v>4.43</v>
      </c>
      <c r="G54">
        <v>1.3</v>
      </c>
      <c r="H54">
        <v>-2.9</v>
      </c>
      <c r="I54">
        <v>-2.87</v>
      </c>
      <c r="J54">
        <v>0</v>
      </c>
      <c r="K54" t="s">
        <v>137</v>
      </c>
      <c r="L54">
        <v>6.76</v>
      </c>
      <c r="M54" t="s">
        <v>137</v>
      </c>
      <c r="N54">
        <v>1.2</v>
      </c>
      <c r="S54" t="s">
        <v>113</v>
      </c>
    </row>
    <row r="55" spans="1:19">
      <c r="A55" t="s">
        <v>180</v>
      </c>
      <c r="B55" t="s">
        <v>133</v>
      </c>
      <c r="C55" t="s">
        <v>181</v>
      </c>
      <c r="D55" t="s">
        <v>182</v>
      </c>
      <c r="E55">
        <v>6287</v>
      </c>
      <c r="F55">
        <v>3.79</v>
      </c>
      <c r="G55">
        <v>1.5</v>
      </c>
      <c r="H55">
        <v>-2.9</v>
      </c>
      <c r="I55">
        <v>-2.89</v>
      </c>
      <c r="J55">
        <v>0</v>
      </c>
      <c r="K55" t="s">
        <v>137</v>
      </c>
      <c r="L55">
        <v>6.96</v>
      </c>
      <c r="M55" t="s">
        <v>137</v>
      </c>
      <c r="N55">
        <v>1.42</v>
      </c>
      <c r="S55" t="s">
        <v>113</v>
      </c>
    </row>
    <row r="56" spans="1:19">
      <c r="A56" t="s">
        <v>183</v>
      </c>
      <c r="B56" t="s">
        <v>130</v>
      </c>
      <c r="C56" t="s">
        <v>184</v>
      </c>
      <c r="D56" t="s">
        <v>185</v>
      </c>
      <c r="E56">
        <v>6454</v>
      </c>
      <c r="F56">
        <v>4.37</v>
      </c>
      <c r="G56">
        <v>1.6</v>
      </c>
      <c r="H56">
        <v>-3.5</v>
      </c>
      <c r="I56">
        <v>-3.49</v>
      </c>
      <c r="J56">
        <v>0</v>
      </c>
      <c r="K56" t="s">
        <v>137</v>
      </c>
      <c r="L56">
        <v>6.66</v>
      </c>
      <c r="M56" t="s">
        <v>137</v>
      </c>
      <c r="N56">
        <v>1.72</v>
      </c>
      <c r="O56" t="s">
        <v>137</v>
      </c>
      <c r="P56">
        <v>7.25</v>
      </c>
      <c r="Q56" t="s">
        <v>137</v>
      </c>
      <c r="R56">
        <v>2.91</v>
      </c>
      <c r="S56" t="s">
        <v>113</v>
      </c>
    </row>
    <row r="57" spans="1:19">
      <c r="A57" t="s">
        <v>183</v>
      </c>
      <c r="B57" t="s">
        <v>133</v>
      </c>
      <c r="C57" t="s">
        <v>184</v>
      </c>
      <c r="D57" t="s">
        <v>185</v>
      </c>
      <c r="E57">
        <v>6454</v>
      </c>
      <c r="F57">
        <v>3.8</v>
      </c>
      <c r="G57">
        <v>1.6</v>
      </c>
      <c r="H57">
        <v>-3.5</v>
      </c>
      <c r="I57">
        <v>-3.48</v>
      </c>
      <c r="J57">
        <v>0</v>
      </c>
      <c r="K57" t="s">
        <v>137</v>
      </c>
      <c r="L57">
        <v>6.86</v>
      </c>
      <c r="M57" t="s">
        <v>137</v>
      </c>
      <c r="N57">
        <v>1.92</v>
      </c>
      <c r="O57" t="s">
        <v>137</v>
      </c>
      <c r="P57">
        <v>7.25</v>
      </c>
      <c r="Q57" t="s">
        <v>137</v>
      </c>
      <c r="R57">
        <v>2.91</v>
      </c>
      <c r="S57" t="s">
        <v>113</v>
      </c>
    </row>
    <row r="58" spans="1:19">
      <c r="A58" t="s">
        <v>186</v>
      </c>
      <c r="C58" t="s">
        <v>187</v>
      </c>
      <c r="D58" t="s">
        <v>188</v>
      </c>
      <c r="E58">
        <v>6238</v>
      </c>
      <c r="F58">
        <v>2.8</v>
      </c>
      <c r="G58">
        <v>3.4</v>
      </c>
      <c r="H58">
        <v>-2.8</v>
      </c>
      <c r="I58">
        <v>-2.84</v>
      </c>
      <c r="J58">
        <v>0</v>
      </c>
      <c r="K58" t="s">
        <v>137</v>
      </c>
      <c r="L58">
        <v>7.16</v>
      </c>
      <c r="M58" t="s">
        <v>137</v>
      </c>
      <c r="N58">
        <v>1.57</v>
      </c>
      <c r="O58" t="s">
        <v>137</v>
      </c>
      <c r="P58">
        <v>7.5</v>
      </c>
      <c r="Q58" t="s">
        <v>137</v>
      </c>
      <c r="R58">
        <v>2.5099999999999998</v>
      </c>
      <c r="S58" t="s">
        <v>113</v>
      </c>
    </row>
    <row r="59" spans="1:19">
      <c r="A59" t="s">
        <v>189</v>
      </c>
      <c r="B59" t="s">
        <v>130</v>
      </c>
      <c r="C59" t="s">
        <v>190</v>
      </c>
      <c r="D59" t="s">
        <v>191</v>
      </c>
      <c r="E59">
        <v>5725</v>
      </c>
      <c r="F59">
        <v>4.67</v>
      </c>
      <c r="G59">
        <v>0.9</v>
      </c>
      <c r="H59">
        <v>-3.9</v>
      </c>
      <c r="I59">
        <v>-3.86</v>
      </c>
      <c r="J59">
        <v>1</v>
      </c>
      <c r="L59">
        <v>5.71</v>
      </c>
      <c r="N59">
        <v>1.1399999999999999</v>
      </c>
      <c r="O59" t="s">
        <v>137</v>
      </c>
      <c r="P59">
        <v>5.2</v>
      </c>
      <c r="Q59" t="s">
        <v>137</v>
      </c>
      <c r="R59">
        <v>1.23</v>
      </c>
      <c r="S59" t="s">
        <v>113</v>
      </c>
    </row>
    <row r="60" spans="1:19">
      <c r="A60" t="s">
        <v>189</v>
      </c>
      <c r="B60" t="s">
        <v>133</v>
      </c>
      <c r="C60" t="s">
        <v>190</v>
      </c>
      <c r="D60" t="s">
        <v>191</v>
      </c>
      <c r="E60">
        <v>5725</v>
      </c>
      <c r="F60">
        <v>3.39</v>
      </c>
      <c r="G60">
        <v>1.5</v>
      </c>
      <c r="H60">
        <v>-3.9</v>
      </c>
      <c r="I60">
        <v>-3.92</v>
      </c>
      <c r="J60">
        <v>1</v>
      </c>
      <c r="L60">
        <v>6.11</v>
      </c>
      <c r="N60">
        <v>1.6</v>
      </c>
      <c r="O60" t="s">
        <v>137</v>
      </c>
      <c r="P60">
        <v>5.2</v>
      </c>
      <c r="Q60" t="s">
        <v>137</v>
      </c>
      <c r="R60">
        <v>1.29</v>
      </c>
      <c r="S60" t="s">
        <v>113</v>
      </c>
    </row>
    <row r="61" spans="1:19">
      <c r="A61" t="s">
        <v>192</v>
      </c>
      <c r="C61" t="s">
        <v>193</v>
      </c>
      <c r="D61" t="s">
        <v>194</v>
      </c>
      <c r="E61">
        <v>6500</v>
      </c>
      <c r="F61">
        <v>4.3</v>
      </c>
      <c r="G61">
        <v>1.8</v>
      </c>
      <c r="H61">
        <v>-2.7</v>
      </c>
      <c r="I61">
        <v>-2.71</v>
      </c>
      <c r="J61">
        <v>0</v>
      </c>
      <c r="K61" t="s">
        <v>137</v>
      </c>
      <c r="L61">
        <v>7.26</v>
      </c>
      <c r="M61" t="s">
        <v>137</v>
      </c>
      <c r="N61">
        <v>1.55</v>
      </c>
      <c r="S61" t="s">
        <v>113</v>
      </c>
    </row>
    <row r="62" spans="1:19">
      <c r="A62" t="s">
        <v>195</v>
      </c>
      <c r="C62" t="s">
        <v>196</v>
      </c>
      <c r="D62" t="s">
        <v>197</v>
      </c>
      <c r="E62">
        <v>5294</v>
      </c>
      <c r="F62">
        <v>2.85</v>
      </c>
      <c r="G62">
        <v>0.9</v>
      </c>
      <c r="H62">
        <v>-2.7</v>
      </c>
      <c r="I62">
        <v>-2.7</v>
      </c>
      <c r="J62">
        <v>0</v>
      </c>
      <c r="K62" t="s">
        <v>137</v>
      </c>
      <c r="L62">
        <v>5.46</v>
      </c>
      <c r="M62" t="s">
        <v>137</v>
      </c>
      <c r="N62">
        <v>-0.27</v>
      </c>
      <c r="P62">
        <v>5.55</v>
      </c>
      <c r="R62">
        <v>0.42</v>
      </c>
      <c r="S62" t="s">
        <v>113</v>
      </c>
    </row>
    <row r="63" spans="1:19">
      <c r="A63" t="s">
        <v>198</v>
      </c>
      <c r="C63" t="s">
        <v>199</v>
      </c>
      <c r="D63" t="s">
        <v>200</v>
      </c>
      <c r="E63">
        <v>5106</v>
      </c>
      <c r="F63">
        <v>2.2599999999999998</v>
      </c>
      <c r="G63">
        <v>1.5</v>
      </c>
      <c r="H63">
        <v>-3.7</v>
      </c>
      <c r="I63">
        <v>-3.69</v>
      </c>
      <c r="J63">
        <v>0</v>
      </c>
      <c r="K63" t="s">
        <v>137</v>
      </c>
      <c r="L63">
        <v>5.26</v>
      </c>
      <c r="M63" t="s">
        <v>137</v>
      </c>
      <c r="N63">
        <v>0.52</v>
      </c>
      <c r="O63" t="s">
        <v>137</v>
      </c>
      <c r="P63">
        <v>5</v>
      </c>
      <c r="Q63" t="s">
        <v>137</v>
      </c>
      <c r="R63">
        <v>0.86</v>
      </c>
      <c r="S63" t="s">
        <v>113</v>
      </c>
    </row>
    <row r="64" spans="1:19">
      <c r="A64" t="s">
        <v>201</v>
      </c>
      <c r="B64" t="s">
        <v>130</v>
      </c>
      <c r="C64" t="s">
        <v>202</v>
      </c>
      <c r="D64" t="s">
        <v>203</v>
      </c>
      <c r="E64">
        <v>6255</v>
      </c>
      <c r="F64">
        <v>4.47</v>
      </c>
      <c r="G64">
        <v>1.2</v>
      </c>
      <c r="H64">
        <v>-3.6</v>
      </c>
      <c r="I64">
        <v>-3.57</v>
      </c>
      <c r="J64">
        <v>0</v>
      </c>
      <c r="K64" t="s">
        <v>137</v>
      </c>
      <c r="L64">
        <v>5.96</v>
      </c>
      <c r="M64" t="s">
        <v>137</v>
      </c>
      <c r="N64">
        <v>1.1000000000000001</v>
      </c>
      <c r="S64" t="s">
        <v>113</v>
      </c>
    </row>
    <row r="65" spans="1:19">
      <c r="A65" t="s">
        <v>201</v>
      </c>
      <c r="B65" t="s">
        <v>133</v>
      </c>
      <c r="C65" t="s">
        <v>202</v>
      </c>
      <c r="D65" t="s">
        <v>203</v>
      </c>
      <c r="E65">
        <v>6255</v>
      </c>
      <c r="F65">
        <v>3.69</v>
      </c>
      <c r="G65">
        <v>1.4</v>
      </c>
      <c r="H65">
        <v>-3.6</v>
      </c>
      <c r="I65">
        <v>-3.58</v>
      </c>
      <c r="J65">
        <v>0</v>
      </c>
      <c r="K65" t="s">
        <v>137</v>
      </c>
      <c r="L65">
        <v>6.16</v>
      </c>
      <c r="M65" t="s">
        <v>137</v>
      </c>
      <c r="N65">
        <v>1.31</v>
      </c>
      <c r="S65" t="s">
        <v>113</v>
      </c>
    </row>
    <row r="66" spans="1:19">
      <c r="A66" t="s">
        <v>204</v>
      </c>
      <c r="B66" t="s">
        <v>130</v>
      </c>
      <c r="C66" t="s">
        <v>205</v>
      </c>
      <c r="D66" t="s">
        <v>206</v>
      </c>
      <c r="E66">
        <v>6418</v>
      </c>
      <c r="F66">
        <v>4.38</v>
      </c>
      <c r="G66">
        <v>1</v>
      </c>
      <c r="H66">
        <v>-3.2</v>
      </c>
      <c r="I66">
        <v>-3.17</v>
      </c>
      <c r="J66">
        <v>0</v>
      </c>
      <c r="K66" t="s">
        <v>137</v>
      </c>
      <c r="L66">
        <v>6.76</v>
      </c>
      <c r="M66" t="s">
        <v>137</v>
      </c>
      <c r="N66">
        <v>1.5</v>
      </c>
      <c r="O66" t="s">
        <v>137</v>
      </c>
      <c r="P66">
        <v>6.5</v>
      </c>
      <c r="Q66" t="s">
        <v>137</v>
      </c>
      <c r="R66">
        <v>1.84</v>
      </c>
      <c r="S66" t="s">
        <v>113</v>
      </c>
    </row>
    <row r="67" spans="1:19">
      <c r="A67" t="s">
        <v>204</v>
      </c>
      <c r="B67" t="s">
        <v>133</v>
      </c>
      <c r="C67" t="s">
        <v>205</v>
      </c>
      <c r="D67" t="s">
        <v>206</v>
      </c>
      <c r="E67">
        <v>6418</v>
      </c>
      <c r="F67">
        <v>3.82</v>
      </c>
      <c r="G67">
        <v>1.2</v>
      </c>
      <c r="H67">
        <v>-3.2</v>
      </c>
      <c r="I67">
        <v>-3.19</v>
      </c>
      <c r="J67">
        <v>0</v>
      </c>
      <c r="K67" t="s">
        <v>137</v>
      </c>
      <c r="L67">
        <v>6.86</v>
      </c>
      <c r="M67" t="s">
        <v>137</v>
      </c>
      <c r="N67">
        <v>1.62</v>
      </c>
      <c r="O67" t="s">
        <v>137</v>
      </c>
      <c r="P67">
        <v>6.6</v>
      </c>
      <c r="Q67" t="s">
        <v>137</v>
      </c>
      <c r="R67">
        <v>1.96</v>
      </c>
      <c r="S67" t="s">
        <v>113</v>
      </c>
    </row>
    <row r="68" spans="1:19">
      <c r="A68" t="s">
        <v>207</v>
      </c>
      <c r="C68" t="s">
        <v>208</v>
      </c>
      <c r="D68" t="s">
        <v>209</v>
      </c>
      <c r="E68">
        <v>5016</v>
      </c>
      <c r="F68">
        <v>2.0099999999999998</v>
      </c>
      <c r="G68">
        <v>1.6</v>
      </c>
      <c r="H68">
        <v>-3.5</v>
      </c>
      <c r="I68">
        <v>-3.54</v>
      </c>
      <c r="J68">
        <v>1</v>
      </c>
      <c r="L68">
        <v>6.36</v>
      </c>
      <c r="N68">
        <v>1.47</v>
      </c>
      <c r="P68">
        <v>4.9000000000000004</v>
      </c>
      <c r="R68">
        <v>0.61</v>
      </c>
      <c r="S68" t="s">
        <v>113</v>
      </c>
    </row>
    <row r="69" spans="1:19">
      <c r="A69" t="s">
        <v>210</v>
      </c>
      <c r="C69" t="s">
        <v>211</v>
      </c>
      <c r="D69" t="s">
        <v>212</v>
      </c>
      <c r="E69">
        <v>6305</v>
      </c>
      <c r="F69">
        <v>3.79</v>
      </c>
      <c r="G69">
        <v>1.4</v>
      </c>
      <c r="H69">
        <v>-2.9</v>
      </c>
      <c r="I69">
        <v>-2.93</v>
      </c>
      <c r="J69">
        <v>0</v>
      </c>
      <c r="K69" t="s">
        <v>137</v>
      </c>
      <c r="L69">
        <v>7.16</v>
      </c>
      <c r="M69" t="s">
        <v>137</v>
      </c>
      <c r="N69">
        <v>1.66</v>
      </c>
      <c r="O69" t="s">
        <v>137</v>
      </c>
      <c r="P69">
        <v>7.2</v>
      </c>
      <c r="Q69" t="s">
        <v>137</v>
      </c>
      <c r="R69">
        <v>2.2999999999999998</v>
      </c>
      <c r="S69" t="s">
        <v>113</v>
      </c>
    </row>
    <row r="70" spans="1:19">
      <c r="A70" t="s">
        <v>213</v>
      </c>
      <c r="C70" t="s">
        <v>214</v>
      </c>
      <c r="D70" t="s">
        <v>215</v>
      </c>
      <c r="E70">
        <v>6457</v>
      </c>
      <c r="F70">
        <v>3.78</v>
      </c>
      <c r="G70">
        <v>1.8</v>
      </c>
      <c r="H70">
        <v>-3.6</v>
      </c>
      <c r="I70">
        <v>-3.63</v>
      </c>
      <c r="J70">
        <v>0</v>
      </c>
      <c r="K70" t="s">
        <v>137</v>
      </c>
      <c r="L70">
        <v>7.16</v>
      </c>
      <c r="M70" t="s">
        <v>137</v>
      </c>
      <c r="N70">
        <v>2.36</v>
      </c>
      <c r="O70" t="s">
        <v>137</v>
      </c>
      <c r="P70">
        <v>6.8</v>
      </c>
      <c r="Q70" t="s">
        <v>137</v>
      </c>
      <c r="R70">
        <v>2.6</v>
      </c>
      <c r="S70" t="s">
        <v>113</v>
      </c>
    </row>
    <row r="71" spans="1:19">
      <c r="A71" t="s">
        <v>216</v>
      </c>
      <c r="C71" t="s">
        <v>217</v>
      </c>
      <c r="D71" t="s">
        <v>218</v>
      </c>
      <c r="E71">
        <v>6128</v>
      </c>
      <c r="F71">
        <v>3.68</v>
      </c>
      <c r="G71">
        <v>0.9</v>
      </c>
      <c r="H71">
        <v>-3.1</v>
      </c>
      <c r="I71">
        <v>-3.14</v>
      </c>
      <c r="J71">
        <v>0</v>
      </c>
      <c r="K71" t="s">
        <v>137</v>
      </c>
      <c r="L71">
        <v>6.66</v>
      </c>
      <c r="M71" t="s">
        <v>137</v>
      </c>
      <c r="N71">
        <v>1.37</v>
      </c>
      <c r="O71" t="s">
        <v>137</v>
      </c>
      <c r="P71">
        <v>6.6</v>
      </c>
      <c r="Q71" t="s">
        <v>137</v>
      </c>
      <c r="R71">
        <v>1.91</v>
      </c>
      <c r="S71" t="s">
        <v>113</v>
      </c>
    </row>
    <row r="72" spans="1:19">
      <c r="A72" t="s">
        <v>219</v>
      </c>
      <c r="C72" t="s">
        <v>220</v>
      </c>
      <c r="D72" t="s">
        <v>221</v>
      </c>
      <c r="E72">
        <v>6449</v>
      </c>
      <c r="F72">
        <v>4.37</v>
      </c>
      <c r="G72">
        <v>1.2</v>
      </c>
      <c r="H72">
        <v>-3.3</v>
      </c>
      <c r="I72">
        <v>-3.31</v>
      </c>
      <c r="J72">
        <v>0</v>
      </c>
      <c r="K72" t="s">
        <v>137</v>
      </c>
      <c r="L72">
        <v>6.86</v>
      </c>
      <c r="M72" t="s">
        <v>137</v>
      </c>
      <c r="N72">
        <v>1.74</v>
      </c>
      <c r="S72" t="s">
        <v>113</v>
      </c>
    </row>
    <row r="73" spans="1:19">
      <c r="A73" t="s">
        <v>222</v>
      </c>
      <c r="C73" t="s">
        <v>223</v>
      </c>
      <c r="D73" t="s">
        <v>224</v>
      </c>
      <c r="E73">
        <v>6409</v>
      </c>
      <c r="F73">
        <v>3.85</v>
      </c>
      <c r="G73">
        <v>2</v>
      </c>
      <c r="H73">
        <v>-2.9</v>
      </c>
      <c r="I73">
        <v>-2.88</v>
      </c>
      <c r="J73">
        <v>0</v>
      </c>
      <c r="K73" t="s">
        <v>137</v>
      </c>
      <c r="L73">
        <v>7.26</v>
      </c>
      <c r="M73" t="s">
        <v>137</v>
      </c>
      <c r="N73">
        <v>1.71</v>
      </c>
      <c r="S73" t="s">
        <v>113</v>
      </c>
    </row>
    <row r="74" spans="1:19">
      <c r="A74" t="s">
        <v>225</v>
      </c>
      <c r="C74" t="s">
        <v>226</v>
      </c>
      <c r="D74" t="s">
        <v>227</v>
      </c>
      <c r="E74">
        <v>5416</v>
      </c>
      <c r="F74">
        <v>3.04</v>
      </c>
      <c r="G74">
        <v>0.8</v>
      </c>
      <c r="H74">
        <v>-4</v>
      </c>
      <c r="I74">
        <v>-4.0199999999999996</v>
      </c>
      <c r="J74">
        <v>1</v>
      </c>
      <c r="L74">
        <v>7.01</v>
      </c>
      <c r="N74">
        <v>2.59</v>
      </c>
      <c r="P74">
        <v>5.9</v>
      </c>
      <c r="R74">
        <v>2.08</v>
      </c>
      <c r="S74" t="s">
        <v>113</v>
      </c>
    </row>
    <row r="75" spans="1:19">
      <c r="A75" t="s">
        <v>228</v>
      </c>
      <c r="C75" t="s">
        <v>229</v>
      </c>
      <c r="D75" t="s">
        <v>230</v>
      </c>
      <c r="E75">
        <v>6551</v>
      </c>
      <c r="F75">
        <v>4.26</v>
      </c>
      <c r="G75">
        <v>1.5</v>
      </c>
      <c r="H75">
        <v>-2.7</v>
      </c>
      <c r="I75">
        <v>-2.72</v>
      </c>
      <c r="J75">
        <v>0</v>
      </c>
      <c r="K75" t="s">
        <v>137</v>
      </c>
      <c r="L75">
        <v>7.26</v>
      </c>
      <c r="M75" t="s">
        <v>137</v>
      </c>
      <c r="N75">
        <v>1.55</v>
      </c>
      <c r="S75" t="s">
        <v>113</v>
      </c>
    </row>
    <row r="76" spans="1:19">
      <c r="A76" t="s">
        <v>231</v>
      </c>
      <c r="C76" t="s">
        <v>232</v>
      </c>
      <c r="D76" t="s">
        <v>233</v>
      </c>
      <c r="E76">
        <v>4939</v>
      </c>
      <c r="F76">
        <v>1.85</v>
      </c>
      <c r="G76">
        <v>2.1</v>
      </c>
      <c r="H76">
        <v>-2.9</v>
      </c>
      <c r="I76">
        <v>-2.87</v>
      </c>
      <c r="J76">
        <v>1</v>
      </c>
      <c r="L76">
        <v>6.51</v>
      </c>
      <c r="N76">
        <v>0.95</v>
      </c>
      <c r="P76">
        <v>5.5</v>
      </c>
      <c r="R76">
        <v>0.54</v>
      </c>
      <c r="S76" t="s">
        <v>113</v>
      </c>
    </row>
    <row r="77" spans="1:19">
      <c r="A77" t="s">
        <v>234</v>
      </c>
      <c r="C77" t="s">
        <v>235</v>
      </c>
      <c r="D77" t="s">
        <v>236</v>
      </c>
      <c r="E77">
        <v>5331</v>
      </c>
      <c r="F77">
        <v>2.95</v>
      </c>
      <c r="G77">
        <v>1.2</v>
      </c>
      <c r="H77">
        <v>-2.8</v>
      </c>
      <c r="I77">
        <v>-2.78</v>
      </c>
      <c r="J77">
        <v>1</v>
      </c>
      <c r="L77">
        <v>8.06</v>
      </c>
      <c r="N77">
        <v>2.41</v>
      </c>
      <c r="S77" t="s">
        <v>113</v>
      </c>
    </row>
    <row r="78" spans="1:19">
      <c r="A78" t="s">
        <v>237</v>
      </c>
      <c r="C78" t="s">
        <v>238</v>
      </c>
      <c r="D78" t="s">
        <v>239</v>
      </c>
      <c r="E78">
        <v>6431</v>
      </c>
      <c r="F78">
        <v>4.3600000000000003</v>
      </c>
      <c r="G78">
        <v>1.5</v>
      </c>
      <c r="H78">
        <v>-3</v>
      </c>
      <c r="I78">
        <v>-2.96</v>
      </c>
      <c r="J78">
        <v>0</v>
      </c>
      <c r="K78" t="s">
        <v>137</v>
      </c>
      <c r="L78">
        <v>6.86</v>
      </c>
      <c r="M78" t="s">
        <v>137</v>
      </c>
      <c r="N78">
        <v>1.39</v>
      </c>
      <c r="O78" t="s">
        <v>137</v>
      </c>
      <c r="P78">
        <v>7.15</v>
      </c>
      <c r="Q78" t="s">
        <v>137</v>
      </c>
      <c r="R78">
        <v>2.2799999999999998</v>
      </c>
      <c r="S78" t="s">
        <v>113</v>
      </c>
    </row>
    <row r="79" spans="1:19">
      <c r="A79" t="s">
        <v>240</v>
      </c>
      <c r="C79" t="s">
        <v>241</v>
      </c>
      <c r="D79" t="s">
        <v>242</v>
      </c>
      <c r="E79">
        <v>4829</v>
      </c>
      <c r="F79">
        <v>1.56</v>
      </c>
      <c r="G79">
        <v>2</v>
      </c>
      <c r="H79">
        <v>-2.9</v>
      </c>
      <c r="I79">
        <v>-2.87</v>
      </c>
      <c r="J79">
        <v>1</v>
      </c>
      <c r="L79">
        <v>6.26</v>
      </c>
      <c r="N79">
        <v>0.7</v>
      </c>
      <c r="S79" t="s">
        <v>113</v>
      </c>
    </row>
    <row r="83" spans="1:6">
      <c r="A83" t="s">
        <v>244</v>
      </c>
    </row>
    <row r="85" spans="1:6">
      <c r="A85" t="s">
        <v>245</v>
      </c>
      <c r="B85" t="s">
        <v>246</v>
      </c>
      <c r="C85" t="s">
        <v>90</v>
      </c>
      <c r="D85" t="s">
        <v>101</v>
      </c>
      <c r="E85" t="s">
        <v>247</v>
      </c>
      <c r="F85" t="s">
        <v>90</v>
      </c>
    </row>
    <row r="86" spans="1:6">
      <c r="A86" t="s">
        <v>248</v>
      </c>
      <c r="B86" t="s">
        <v>249</v>
      </c>
      <c r="C86">
        <v>-3.68</v>
      </c>
      <c r="D86">
        <v>5510</v>
      </c>
      <c r="E86">
        <v>3.7</v>
      </c>
      <c r="F86">
        <v>-3.68</v>
      </c>
    </row>
    <row r="87" spans="1:6">
      <c r="A87" t="s">
        <v>248</v>
      </c>
      <c r="B87" t="s">
        <v>250</v>
      </c>
      <c r="C87">
        <v>-3.68</v>
      </c>
      <c r="D87">
        <v>5510</v>
      </c>
      <c r="E87">
        <v>3.7</v>
      </c>
      <c r="F87">
        <v>-3.68</v>
      </c>
    </row>
    <row r="88" spans="1:6">
      <c r="A88" t="s">
        <v>248</v>
      </c>
      <c r="B88" t="s">
        <v>251</v>
      </c>
      <c r="C88">
        <v>-3.8</v>
      </c>
      <c r="D88">
        <v>5430</v>
      </c>
      <c r="E88">
        <v>3.4</v>
      </c>
      <c r="F88">
        <v>-3.83</v>
      </c>
    </row>
    <row r="89" spans="1:6">
      <c r="A89" t="s">
        <v>252</v>
      </c>
      <c r="B89" t="s">
        <v>253</v>
      </c>
      <c r="C89">
        <v>-3.81</v>
      </c>
      <c r="D89">
        <v>5199</v>
      </c>
      <c r="E89">
        <v>3</v>
      </c>
      <c r="F89">
        <v>-3.81</v>
      </c>
    </row>
    <row r="90" spans="1:6">
      <c r="A90" t="s">
        <v>252</v>
      </c>
      <c r="B90" t="s">
        <v>254</v>
      </c>
      <c r="C90">
        <v>-3.81</v>
      </c>
      <c r="D90">
        <v>5199</v>
      </c>
      <c r="E90">
        <v>3</v>
      </c>
      <c r="F90">
        <v>-3.81</v>
      </c>
    </row>
    <row r="91" spans="1:6">
      <c r="A91" t="s">
        <v>255</v>
      </c>
      <c r="B91" t="s">
        <v>256</v>
      </c>
      <c r="C91">
        <v>-3.77</v>
      </c>
      <c r="D91">
        <v>5200</v>
      </c>
      <c r="E91">
        <v>2.5</v>
      </c>
      <c r="F91">
        <v>-3.83</v>
      </c>
    </row>
    <row r="92" spans="1:6">
      <c r="A92" t="s">
        <v>255</v>
      </c>
      <c r="B92" t="s">
        <v>257</v>
      </c>
      <c r="D92">
        <v>5100</v>
      </c>
      <c r="E92">
        <v>1.9</v>
      </c>
      <c r="F92">
        <v>-3.95</v>
      </c>
    </row>
    <row r="93" spans="1:6">
      <c r="A93" t="s">
        <v>255</v>
      </c>
      <c r="B93" t="s">
        <v>258</v>
      </c>
      <c r="D93">
        <v>5219</v>
      </c>
      <c r="E93">
        <v>2.8</v>
      </c>
      <c r="F93">
        <v>-3.79</v>
      </c>
    </row>
    <row r="94" spans="1:6">
      <c r="A94" t="s">
        <v>255</v>
      </c>
      <c r="B94" t="s">
        <v>259</v>
      </c>
      <c r="C94">
        <v>-3.77</v>
      </c>
      <c r="D94">
        <v>5200</v>
      </c>
      <c r="E94">
        <v>2.5</v>
      </c>
      <c r="F94">
        <v>-3.77</v>
      </c>
    </row>
    <row r="95" spans="1:6">
      <c r="A95" t="s">
        <v>255</v>
      </c>
      <c r="B95" t="s">
        <v>260</v>
      </c>
      <c r="C95">
        <v>-3.77</v>
      </c>
      <c r="D95">
        <v>5200</v>
      </c>
      <c r="E95">
        <v>2.5</v>
      </c>
      <c r="F95">
        <v>-3.77</v>
      </c>
    </row>
    <row r="96" spans="1:6">
      <c r="A96" t="s">
        <v>255</v>
      </c>
      <c r="B96" t="s">
        <v>261</v>
      </c>
      <c r="C96">
        <v>-3.77</v>
      </c>
      <c r="D96">
        <v>5200</v>
      </c>
      <c r="E96">
        <v>2.5</v>
      </c>
      <c r="F96">
        <v>-3.77</v>
      </c>
    </row>
    <row r="97" spans="1:6">
      <c r="A97" t="s">
        <v>255</v>
      </c>
      <c r="B97" t="s">
        <v>262</v>
      </c>
      <c r="C97">
        <v>-3.79</v>
      </c>
      <c r="D97">
        <v>5219</v>
      </c>
      <c r="E97">
        <v>2.8</v>
      </c>
      <c r="F97">
        <v>-3.79</v>
      </c>
    </row>
    <row r="98" spans="1:6">
      <c r="A98" t="s">
        <v>255</v>
      </c>
      <c r="B98" t="s">
        <v>263</v>
      </c>
      <c r="C98">
        <v>-3.77</v>
      </c>
      <c r="D98">
        <v>5200</v>
      </c>
      <c r="E98">
        <v>2.5</v>
      </c>
      <c r="F98">
        <v>-3.77</v>
      </c>
    </row>
    <row r="99" spans="1:6">
      <c r="A99" t="s">
        <v>255</v>
      </c>
      <c r="B99" t="s">
        <v>264</v>
      </c>
      <c r="C99">
        <v>-3.7</v>
      </c>
      <c r="D99">
        <v>5388</v>
      </c>
      <c r="E99">
        <v>3.04</v>
      </c>
      <c r="F99">
        <v>-3.75</v>
      </c>
    </row>
    <row r="100" spans="1:6">
      <c r="A100" t="s">
        <v>255</v>
      </c>
      <c r="B100" t="s">
        <v>265</v>
      </c>
      <c r="C100">
        <v>-3.77</v>
      </c>
      <c r="D100">
        <v>5200</v>
      </c>
      <c r="E100">
        <v>2.5</v>
      </c>
      <c r="F100">
        <v>-3.77</v>
      </c>
    </row>
    <row r="101" spans="1:6">
      <c r="A101" t="s">
        <v>255</v>
      </c>
      <c r="B101" t="s">
        <v>266</v>
      </c>
      <c r="C101">
        <v>-3.77</v>
      </c>
      <c r="D101">
        <v>5200</v>
      </c>
      <c r="E101">
        <v>2.5</v>
      </c>
      <c r="F101">
        <v>-3.77</v>
      </c>
    </row>
    <row r="102" spans="1:6">
      <c r="A102" t="s">
        <v>255</v>
      </c>
      <c r="B102" t="s">
        <v>267</v>
      </c>
      <c r="C102">
        <v>-4</v>
      </c>
      <c r="D102">
        <v>5200</v>
      </c>
      <c r="E102">
        <v>2.5</v>
      </c>
      <c r="F102">
        <v>-3.77</v>
      </c>
    </row>
    <row r="103" spans="1:6">
      <c r="A103" t="s">
        <v>255</v>
      </c>
      <c r="B103" t="s">
        <v>268</v>
      </c>
      <c r="C103">
        <v>-3.77</v>
      </c>
      <c r="D103">
        <v>5200</v>
      </c>
      <c r="E103">
        <v>2.5</v>
      </c>
      <c r="F103">
        <v>-3.77</v>
      </c>
    </row>
    <row r="104" spans="1:6">
      <c r="A104" t="s">
        <v>269</v>
      </c>
      <c r="B104" t="s">
        <v>270</v>
      </c>
      <c r="C104">
        <v>-3</v>
      </c>
      <c r="D104">
        <v>6115</v>
      </c>
      <c r="E104">
        <v>3.6</v>
      </c>
      <c r="F104">
        <v>-3.6</v>
      </c>
    </row>
    <row r="105" spans="1:6">
      <c r="A105" t="s">
        <v>269</v>
      </c>
      <c r="B105" t="s">
        <v>271</v>
      </c>
      <c r="C105">
        <v>-3.53</v>
      </c>
      <c r="D105">
        <v>6115</v>
      </c>
      <c r="E105">
        <v>3.6</v>
      </c>
      <c r="F105">
        <v>-3.53</v>
      </c>
    </row>
    <row r="106" spans="1:6">
      <c r="A106" t="s">
        <v>272</v>
      </c>
      <c r="B106" t="s">
        <v>264</v>
      </c>
      <c r="C106">
        <v>-3.5</v>
      </c>
      <c r="D106">
        <v>4750</v>
      </c>
      <c r="E106">
        <v>1.31</v>
      </c>
      <c r="F106">
        <v>-3.53</v>
      </c>
    </row>
    <row r="107" spans="1:6">
      <c r="A107" t="s">
        <v>273</v>
      </c>
      <c r="B107" t="s">
        <v>274</v>
      </c>
      <c r="C107">
        <v>-3.66</v>
      </c>
      <c r="D107">
        <v>5821</v>
      </c>
      <c r="E107">
        <v>3.5</v>
      </c>
      <c r="F107">
        <v>-3.66</v>
      </c>
    </row>
    <row r="108" spans="1:6">
      <c r="A108" t="s">
        <v>275</v>
      </c>
      <c r="B108" t="s">
        <v>276</v>
      </c>
      <c r="C108">
        <v>-3.98</v>
      </c>
      <c r="D108">
        <v>4850</v>
      </c>
      <c r="E108">
        <v>1.8</v>
      </c>
      <c r="F108">
        <v>-3.98</v>
      </c>
    </row>
    <row r="109" spans="1:6">
      <c r="A109" t="s">
        <v>275</v>
      </c>
      <c r="B109" t="s">
        <v>256</v>
      </c>
      <c r="C109">
        <v>-4.1900000000000004</v>
      </c>
      <c r="D109">
        <v>4800</v>
      </c>
      <c r="E109">
        <v>1.5</v>
      </c>
      <c r="F109">
        <v>-4.2</v>
      </c>
    </row>
    <row r="110" spans="1:6">
      <c r="A110" t="s">
        <v>275</v>
      </c>
      <c r="B110" t="s">
        <v>257</v>
      </c>
      <c r="D110">
        <v>4900</v>
      </c>
      <c r="E110">
        <v>1.7</v>
      </c>
      <c r="F110">
        <v>-4.07</v>
      </c>
    </row>
    <row r="111" spans="1:6">
      <c r="A111" t="s">
        <v>275</v>
      </c>
      <c r="B111" t="s">
        <v>259</v>
      </c>
      <c r="C111">
        <v>-4.1900000000000004</v>
      </c>
      <c r="D111">
        <v>4800</v>
      </c>
      <c r="E111">
        <v>1.5</v>
      </c>
      <c r="F111">
        <v>-4.1900000000000004</v>
      </c>
    </row>
    <row r="112" spans="1:6">
      <c r="A112" t="s">
        <v>275</v>
      </c>
      <c r="B112" t="s">
        <v>277</v>
      </c>
      <c r="F112">
        <v>-4.01</v>
      </c>
    </row>
    <row r="113" spans="1:6">
      <c r="A113" t="s">
        <v>275</v>
      </c>
      <c r="B113" t="s">
        <v>260</v>
      </c>
      <c r="C113">
        <v>-4.1900000000000004</v>
      </c>
      <c r="D113">
        <v>4800</v>
      </c>
      <c r="E113">
        <v>1.5</v>
      </c>
      <c r="F113">
        <v>-4.1900000000000004</v>
      </c>
    </row>
    <row r="114" spans="1:6">
      <c r="A114" t="s">
        <v>275</v>
      </c>
      <c r="B114" t="s">
        <v>261</v>
      </c>
      <c r="C114">
        <v>-4.1900000000000004</v>
      </c>
      <c r="D114">
        <v>4800</v>
      </c>
      <c r="E114">
        <v>1.5</v>
      </c>
      <c r="F114">
        <v>-4.1900000000000004</v>
      </c>
    </row>
    <row r="115" spans="1:6">
      <c r="A115" t="s">
        <v>275</v>
      </c>
      <c r="B115" t="s">
        <v>278</v>
      </c>
      <c r="C115">
        <v>-4</v>
      </c>
      <c r="D115">
        <v>4920</v>
      </c>
      <c r="E115">
        <v>1.8</v>
      </c>
      <c r="F115">
        <v>-4</v>
      </c>
    </row>
    <row r="116" spans="1:6">
      <c r="A116" t="s">
        <v>275</v>
      </c>
      <c r="B116" t="s">
        <v>263</v>
      </c>
      <c r="C116">
        <v>-4.1900000000000004</v>
      </c>
      <c r="D116">
        <v>4800</v>
      </c>
      <c r="E116">
        <v>1.5</v>
      </c>
      <c r="F116">
        <v>-4.1900000000000004</v>
      </c>
    </row>
    <row r="117" spans="1:6">
      <c r="A117" t="s">
        <v>275</v>
      </c>
      <c r="B117" t="s">
        <v>265</v>
      </c>
      <c r="C117">
        <v>-4.1900000000000004</v>
      </c>
      <c r="D117">
        <v>4800</v>
      </c>
      <c r="E117">
        <v>1.5</v>
      </c>
      <c r="F117">
        <v>-4.1900000000000004</v>
      </c>
    </row>
    <row r="118" spans="1:6">
      <c r="A118" t="s">
        <v>275</v>
      </c>
      <c r="B118" t="s">
        <v>266</v>
      </c>
      <c r="C118">
        <v>-4.1900000000000004</v>
      </c>
      <c r="D118">
        <v>4800</v>
      </c>
      <c r="E118">
        <v>1.5</v>
      </c>
      <c r="F118">
        <v>-4.1900000000000004</v>
      </c>
    </row>
    <row r="119" spans="1:6">
      <c r="A119" t="s">
        <v>275</v>
      </c>
      <c r="B119" t="s">
        <v>267</v>
      </c>
      <c r="C119">
        <v>-4</v>
      </c>
      <c r="D119">
        <v>4800</v>
      </c>
      <c r="E119">
        <v>1.5</v>
      </c>
      <c r="F119">
        <v>-4.1900000000000004</v>
      </c>
    </row>
    <row r="120" spans="1:6">
      <c r="A120" t="s">
        <v>275</v>
      </c>
      <c r="B120" t="s">
        <v>268</v>
      </c>
      <c r="C120">
        <v>-4.1900000000000004</v>
      </c>
      <c r="D120">
        <v>4800</v>
      </c>
      <c r="E120">
        <v>1.5</v>
      </c>
      <c r="F120">
        <v>-4.1900000000000004</v>
      </c>
    </row>
    <row r="121" spans="1:6">
      <c r="A121" t="s">
        <v>279</v>
      </c>
      <c r="B121" t="s">
        <v>276</v>
      </c>
      <c r="C121">
        <v>-3.61</v>
      </c>
      <c r="D121">
        <v>4900</v>
      </c>
      <c r="E121">
        <v>2</v>
      </c>
      <c r="F121">
        <v>-3.61</v>
      </c>
    </row>
    <row r="122" spans="1:6">
      <c r="A122" t="s">
        <v>279</v>
      </c>
      <c r="B122" t="s">
        <v>256</v>
      </c>
      <c r="C122">
        <v>-3.86</v>
      </c>
      <c r="D122">
        <v>4800</v>
      </c>
      <c r="E122">
        <v>1.3</v>
      </c>
      <c r="F122">
        <v>-3.86</v>
      </c>
    </row>
    <row r="123" spans="1:6">
      <c r="A123" t="s">
        <v>279</v>
      </c>
      <c r="B123" t="s">
        <v>257</v>
      </c>
      <c r="D123">
        <v>4800</v>
      </c>
      <c r="E123">
        <v>1.3</v>
      </c>
      <c r="F123">
        <v>-3.81</v>
      </c>
    </row>
    <row r="124" spans="1:6">
      <c r="A124" t="s">
        <v>279</v>
      </c>
      <c r="B124" t="s">
        <v>259</v>
      </c>
      <c r="C124">
        <v>-3.86</v>
      </c>
      <c r="D124">
        <v>4800</v>
      </c>
      <c r="E124">
        <v>1.3</v>
      </c>
      <c r="F124">
        <v>-3.86</v>
      </c>
    </row>
    <row r="125" spans="1:6">
      <c r="A125" t="s">
        <v>279</v>
      </c>
      <c r="B125" t="s">
        <v>260</v>
      </c>
      <c r="C125">
        <v>-3.86</v>
      </c>
      <c r="D125">
        <v>4800</v>
      </c>
      <c r="E125">
        <v>1.3</v>
      </c>
      <c r="F125">
        <v>-3.86</v>
      </c>
    </row>
    <row r="126" spans="1:6">
      <c r="A126" t="s">
        <v>279</v>
      </c>
      <c r="B126" t="s">
        <v>261</v>
      </c>
      <c r="C126">
        <v>-3.86</v>
      </c>
      <c r="D126">
        <v>4800</v>
      </c>
      <c r="E126">
        <v>1.3</v>
      </c>
      <c r="F126">
        <v>-3.86</v>
      </c>
    </row>
    <row r="127" spans="1:6">
      <c r="A127" t="s">
        <v>279</v>
      </c>
      <c r="B127" t="s">
        <v>263</v>
      </c>
      <c r="C127">
        <v>-3.86</v>
      </c>
      <c r="D127">
        <v>4800</v>
      </c>
      <c r="E127">
        <v>1.3</v>
      </c>
      <c r="F127">
        <v>-3.86</v>
      </c>
    </row>
    <row r="128" spans="1:6">
      <c r="A128" t="s">
        <v>279</v>
      </c>
      <c r="B128" t="s">
        <v>265</v>
      </c>
      <c r="C128">
        <v>-3.86</v>
      </c>
      <c r="D128">
        <v>4800</v>
      </c>
      <c r="E128">
        <v>1.3</v>
      </c>
      <c r="F128">
        <v>-3.86</v>
      </c>
    </row>
    <row r="129" spans="1:6">
      <c r="A129" t="s">
        <v>279</v>
      </c>
      <c r="B129" t="s">
        <v>266</v>
      </c>
      <c r="C129">
        <v>-3.86</v>
      </c>
      <c r="D129">
        <v>4800</v>
      </c>
      <c r="E129">
        <v>1.3</v>
      </c>
      <c r="F129">
        <v>-3.86</v>
      </c>
    </row>
    <row r="130" spans="1:6">
      <c r="A130" t="s">
        <v>279</v>
      </c>
      <c r="B130" t="s">
        <v>267</v>
      </c>
      <c r="C130">
        <v>-4</v>
      </c>
      <c r="D130">
        <v>4800</v>
      </c>
      <c r="E130">
        <v>1.3</v>
      </c>
      <c r="F130">
        <v>-3.86</v>
      </c>
    </row>
    <row r="131" spans="1:6">
      <c r="A131" t="s">
        <v>279</v>
      </c>
      <c r="B131" t="s">
        <v>268</v>
      </c>
      <c r="C131">
        <v>-3.86</v>
      </c>
      <c r="D131">
        <v>4800</v>
      </c>
      <c r="E131">
        <v>1.3</v>
      </c>
      <c r="F131">
        <v>-3.86</v>
      </c>
    </row>
    <row r="132" spans="1:6">
      <c r="A132" t="s">
        <v>280</v>
      </c>
      <c r="B132" t="s">
        <v>281</v>
      </c>
      <c r="C132">
        <v>-3.71</v>
      </c>
      <c r="D132">
        <v>6300</v>
      </c>
      <c r="E132">
        <v>4.5</v>
      </c>
      <c r="F132">
        <v>-3.71</v>
      </c>
    </row>
    <row r="133" spans="1:6">
      <c r="A133" t="s">
        <v>280</v>
      </c>
      <c r="B133" t="s">
        <v>282</v>
      </c>
      <c r="C133">
        <v>-3.66</v>
      </c>
      <c r="D133">
        <v>6500</v>
      </c>
      <c r="E133">
        <v>4.4000000000000004</v>
      </c>
      <c r="F133">
        <v>-3.66</v>
      </c>
    </row>
    <row r="134" spans="1:6">
      <c r="A134" t="s">
        <v>283</v>
      </c>
      <c r="B134" t="s">
        <v>281</v>
      </c>
      <c r="C134">
        <v>-3.71</v>
      </c>
      <c r="D134">
        <v>5600</v>
      </c>
      <c r="E134">
        <v>4.5</v>
      </c>
      <c r="F134">
        <v>-3.71</v>
      </c>
    </row>
    <row r="135" spans="1:6">
      <c r="A135" t="s">
        <v>283</v>
      </c>
      <c r="B135" t="s">
        <v>282</v>
      </c>
      <c r="C135">
        <v>-3.57</v>
      </c>
      <c r="D135">
        <v>5900</v>
      </c>
      <c r="E135">
        <v>4.5999999999999996</v>
      </c>
      <c r="F135">
        <v>-3.57</v>
      </c>
    </row>
    <row r="136" spans="1:6">
      <c r="A136" t="s">
        <v>284</v>
      </c>
      <c r="B136" t="s">
        <v>276</v>
      </c>
      <c r="C136">
        <v>-3.66</v>
      </c>
      <c r="D136">
        <v>5050</v>
      </c>
      <c r="E136">
        <v>1.9</v>
      </c>
      <c r="F136">
        <v>-3.66</v>
      </c>
    </row>
    <row r="137" spans="1:6">
      <c r="A137" t="s">
        <v>284</v>
      </c>
      <c r="B137" t="s">
        <v>256</v>
      </c>
      <c r="C137">
        <v>-3.78</v>
      </c>
      <c r="D137">
        <v>5050</v>
      </c>
      <c r="E137">
        <v>2.6</v>
      </c>
      <c r="F137">
        <v>-3.81</v>
      </c>
    </row>
    <row r="138" spans="1:6">
      <c r="A138" t="s">
        <v>284</v>
      </c>
      <c r="B138" t="s">
        <v>257</v>
      </c>
      <c r="D138">
        <v>4900</v>
      </c>
      <c r="E138">
        <v>2</v>
      </c>
      <c r="F138">
        <v>-3.96</v>
      </c>
    </row>
    <row r="139" spans="1:6">
      <c r="A139" t="s">
        <v>284</v>
      </c>
      <c r="B139" t="s">
        <v>259</v>
      </c>
      <c r="C139">
        <v>-3.78</v>
      </c>
      <c r="D139">
        <v>5050</v>
      </c>
      <c r="E139">
        <v>2.6</v>
      </c>
      <c r="F139">
        <v>-3.78</v>
      </c>
    </row>
    <row r="140" spans="1:6">
      <c r="A140" t="s">
        <v>284</v>
      </c>
      <c r="B140" t="s">
        <v>277</v>
      </c>
      <c r="C140">
        <v>-3.5</v>
      </c>
      <c r="D140">
        <v>4920</v>
      </c>
      <c r="E140">
        <v>2.1</v>
      </c>
      <c r="F140">
        <v>-3.79</v>
      </c>
    </row>
    <row r="141" spans="1:6">
      <c r="A141" t="s">
        <v>284</v>
      </c>
      <c r="B141" t="s">
        <v>260</v>
      </c>
      <c r="C141">
        <v>-3.78</v>
      </c>
      <c r="D141">
        <v>5050</v>
      </c>
      <c r="E141">
        <v>2.6</v>
      </c>
      <c r="F141">
        <v>-3.78</v>
      </c>
    </row>
    <row r="142" spans="1:6">
      <c r="A142" t="s">
        <v>284</v>
      </c>
      <c r="B142" t="s">
        <v>261</v>
      </c>
      <c r="C142">
        <v>-3.78</v>
      </c>
      <c r="D142">
        <v>5050</v>
      </c>
      <c r="E142">
        <v>2.6</v>
      </c>
      <c r="F142">
        <v>-3.78</v>
      </c>
    </row>
    <row r="143" spans="1:6">
      <c r="A143" t="s">
        <v>284</v>
      </c>
      <c r="B143" t="s">
        <v>263</v>
      </c>
      <c r="C143">
        <v>-3.78</v>
      </c>
      <c r="D143">
        <v>5050</v>
      </c>
      <c r="E143">
        <v>2.6</v>
      </c>
      <c r="F143">
        <v>-3.78</v>
      </c>
    </row>
    <row r="144" spans="1:6">
      <c r="A144" t="s">
        <v>284</v>
      </c>
      <c r="B144" t="s">
        <v>265</v>
      </c>
      <c r="C144">
        <v>-3.78</v>
      </c>
      <c r="D144">
        <v>5050</v>
      </c>
      <c r="E144">
        <v>2.6</v>
      </c>
      <c r="F144">
        <v>-3.78</v>
      </c>
    </row>
    <row r="145" spans="1:6">
      <c r="A145" t="s">
        <v>284</v>
      </c>
      <c r="B145" t="s">
        <v>266</v>
      </c>
      <c r="C145">
        <v>-3.78</v>
      </c>
      <c r="D145">
        <v>5050</v>
      </c>
      <c r="E145">
        <v>2.6</v>
      </c>
      <c r="F145">
        <v>-3.78</v>
      </c>
    </row>
    <row r="146" spans="1:6">
      <c r="A146" t="s">
        <v>284</v>
      </c>
      <c r="B146" t="s">
        <v>267</v>
      </c>
      <c r="C146">
        <v>-4</v>
      </c>
      <c r="D146">
        <v>5050</v>
      </c>
      <c r="E146">
        <v>2.6</v>
      </c>
      <c r="F146">
        <v>-3.78</v>
      </c>
    </row>
    <row r="147" spans="1:6">
      <c r="A147" t="s">
        <v>284</v>
      </c>
      <c r="B147" t="s">
        <v>268</v>
      </c>
      <c r="C147">
        <v>-3.78</v>
      </c>
      <c r="D147">
        <v>5050</v>
      </c>
      <c r="E147">
        <v>2.6</v>
      </c>
      <c r="F147">
        <v>-3.78</v>
      </c>
    </row>
    <row r="148" spans="1:6">
      <c r="A148" t="s">
        <v>285</v>
      </c>
      <c r="B148" t="s">
        <v>286</v>
      </c>
      <c r="C148">
        <v>-3.92</v>
      </c>
      <c r="D148">
        <v>4500</v>
      </c>
      <c r="E148">
        <v>0.45</v>
      </c>
      <c r="F148">
        <v>-3.92</v>
      </c>
    </row>
    <row r="149" spans="1:6">
      <c r="A149" t="s">
        <v>287</v>
      </c>
      <c r="B149" t="s">
        <v>288</v>
      </c>
      <c r="C149">
        <v>-3.9</v>
      </c>
      <c r="D149">
        <v>4900</v>
      </c>
      <c r="E149">
        <v>1.5</v>
      </c>
      <c r="F149">
        <v>-3.99</v>
      </c>
    </row>
    <row r="150" spans="1:6">
      <c r="A150" t="s">
        <v>287</v>
      </c>
      <c r="B150" t="s">
        <v>276</v>
      </c>
      <c r="C150">
        <v>-3.79</v>
      </c>
      <c r="D150">
        <v>4900</v>
      </c>
      <c r="E150">
        <v>1.7</v>
      </c>
      <c r="F150">
        <v>-3.79</v>
      </c>
    </row>
    <row r="151" spans="1:6">
      <c r="A151" t="s">
        <v>287</v>
      </c>
      <c r="B151" t="s">
        <v>256</v>
      </c>
      <c r="C151">
        <v>-3.97</v>
      </c>
      <c r="D151">
        <v>4900</v>
      </c>
      <c r="E151">
        <v>1.5</v>
      </c>
      <c r="F151">
        <v>-3.99</v>
      </c>
    </row>
    <row r="152" spans="1:6">
      <c r="A152" t="s">
        <v>287</v>
      </c>
      <c r="B152" t="s">
        <v>259</v>
      </c>
      <c r="C152">
        <v>-3.97</v>
      </c>
      <c r="D152">
        <v>4900</v>
      </c>
      <c r="E152">
        <v>1.5</v>
      </c>
      <c r="F152">
        <v>-3.97</v>
      </c>
    </row>
    <row r="153" spans="1:6">
      <c r="A153" t="s">
        <v>287</v>
      </c>
      <c r="B153" t="s">
        <v>289</v>
      </c>
      <c r="C153">
        <v>-3.79</v>
      </c>
      <c r="D153">
        <v>4900</v>
      </c>
      <c r="E153">
        <v>1.7</v>
      </c>
      <c r="F153">
        <v>-3.79</v>
      </c>
    </row>
    <row r="154" spans="1:6">
      <c r="A154" t="s">
        <v>287</v>
      </c>
      <c r="B154" t="s">
        <v>277</v>
      </c>
      <c r="C154">
        <v>-3.5</v>
      </c>
      <c r="D154">
        <v>4810</v>
      </c>
      <c r="E154">
        <v>2.1</v>
      </c>
      <c r="F154">
        <v>-3.99</v>
      </c>
    </row>
    <row r="155" spans="1:6">
      <c r="A155" t="s">
        <v>287</v>
      </c>
      <c r="B155" t="s">
        <v>260</v>
      </c>
      <c r="C155">
        <v>-3.97</v>
      </c>
      <c r="D155">
        <v>4900</v>
      </c>
      <c r="E155">
        <v>1.5</v>
      </c>
      <c r="F155">
        <v>-3.97</v>
      </c>
    </row>
    <row r="156" spans="1:6">
      <c r="A156" t="s">
        <v>287</v>
      </c>
      <c r="B156" t="s">
        <v>261</v>
      </c>
      <c r="C156">
        <v>-3.97</v>
      </c>
      <c r="D156">
        <v>4900</v>
      </c>
      <c r="E156">
        <v>1.5</v>
      </c>
      <c r="F156">
        <v>-3.97</v>
      </c>
    </row>
    <row r="157" spans="1:6">
      <c r="A157" t="s">
        <v>287</v>
      </c>
      <c r="B157" t="s">
        <v>290</v>
      </c>
      <c r="D157">
        <v>4915</v>
      </c>
      <c r="E157">
        <v>1.7</v>
      </c>
      <c r="F157">
        <v>-3.79</v>
      </c>
    </row>
    <row r="158" spans="1:6">
      <c r="A158" t="s">
        <v>287</v>
      </c>
      <c r="B158" t="s">
        <v>265</v>
      </c>
      <c r="C158">
        <v>-3.97</v>
      </c>
      <c r="D158">
        <v>4900</v>
      </c>
      <c r="E158">
        <v>1.5</v>
      </c>
      <c r="F158">
        <v>-3.97</v>
      </c>
    </row>
    <row r="159" spans="1:6">
      <c r="A159" t="s">
        <v>287</v>
      </c>
      <c r="B159" t="s">
        <v>266</v>
      </c>
      <c r="C159">
        <v>-3.97</v>
      </c>
      <c r="D159">
        <v>4900</v>
      </c>
      <c r="E159">
        <v>1.5</v>
      </c>
      <c r="F159">
        <v>-3.97</v>
      </c>
    </row>
    <row r="160" spans="1:6">
      <c r="A160" t="s">
        <v>287</v>
      </c>
      <c r="B160" t="s">
        <v>291</v>
      </c>
      <c r="C160">
        <v>-3.97</v>
      </c>
      <c r="D160">
        <v>4900</v>
      </c>
      <c r="E160">
        <v>1.5</v>
      </c>
      <c r="F160">
        <v>-3.97</v>
      </c>
    </row>
    <row r="161" spans="1:6">
      <c r="A161" t="s">
        <v>287</v>
      </c>
      <c r="B161" t="s">
        <v>268</v>
      </c>
      <c r="C161">
        <v>-3.97</v>
      </c>
      <c r="D161">
        <v>4900</v>
      </c>
      <c r="E161">
        <v>1.5</v>
      </c>
      <c r="F161">
        <v>-3.97</v>
      </c>
    </row>
    <row r="162" spans="1:6">
      <c r="A162" t="s">
        <v>287</v>
      </c>
      <c r="B162" t="s">
        <v>271</v>
      </c>
      <c r="C162">
        <v>-3.93</v>
      </c>
      <c r="D162">
        <v>4915</v>
      </c>
      <c r="E162">
        <v>1.7</v>
      </c>
      <c r="F162">
        <v>-3.93</v>
      </c>
    </row>
    <row r="163" spans="1:6">
      <c r="A163" t="s">
        <v>292</v>
      </c>
      <c r="B163" t="s">
        <v>256</v>
      </c>
      <c r="C163">
        <v>-3.56</v>
      </c>
      <c r="D163">
        <v>4850</v>
      </c>
      <c r="E163">
        <v>1.7</v>
      </c>
      <c r="F163">
        <v>-3.57</v>
      </c>
    </row>
    <row r="164" spans="1:6">
      <c r="A164" t="s">
        <v>292</v>
      </c>
      <c r="B164" t="s">
        <v>259</v>
      </c>
      <c r="C164">
        <v>-3.56</v>
      </c>
      <c r="D164">
        <v>4850</v>
      </c>
      <c r="E164">
        <v>1.7</v>
      </c>
      <c r="F164">
        <v>-3.56</v>
      </c>
    </row>
    <row r="165" spans="1:6">
      <c r="A165" t="s">
        <v>292</v>
      </c>
      <c r="B165" t="s">
        <v>260</v>
      </c>
      <c r="C165">
        <v>-3.56</v>
      </c>
      <c r="D165">
        <v>4850</v>
      </c>
      <c r="E165">
        <v>1.7</v>
      </c>
      <c r="F165">
        <v>-3.56</v>
      </c>
    </row>
    <row r="166" spans="1:6">
      <c r="A166" t="s">
        <v>292</v>
      </c>
      <c r="B166" t="s">
        <v>261</v>
      </c>
      <c r="C166">
        <v>-3.56</v>
      </c>
      <c r="D166">
        <v>4850</v>
      </c>
      <c r="E166">
        <v>1.7</v>
      </c>
      <c r="F166">
        <v>-3.56</v>
      </c>
    </row>
    <row r="167" spans="1:6">
      <c r="A167" t="s">
        <v>292</v>
      </c>
      <c r="B167" t="s">
        <v>263</v>
      </c>
      <c r="C167">
        <v>-3.56</v>
      </c>
      <c r="D167">
        <v>4850</v>
      </c>
      <c r="E167">
        <v>1.7</v>
      </c>
      <c r="F167">
        <v>-3.56</v>
      </c>
    </row>
    <row r="168" spans="1:6">
      <c r="A168" t="s">
        <v>292</v>
      </c>
      <c r="B168" t="s">
        <v>265</v>
      </c>
      <c r="C168">
        <v>-3.56</v>
      </c>
      <c r="D168">
        <v>4850</v>
      </c>
      <c r="E168">
        <v>1.7</v>
      </c>
      <c r="F168">
        <v>-3.56</v>
      </c>
    </row>
    <row r="169" spans="1:6">
      <c r="A169" t="s">
        <v>292</v>
      </c>
      <c r="B169" t="s">
        <v>266</v>
      </c>
      <c r="C169">
        <v>-3.56</v>
      </c>
      <c r="D169">
        <v>4850</v>
      </c>
      <c r="E169">
        <v>1.7</v>
      </c>
      <c r="F169">
        <v>-3.56</v>
      </c>
    </row>
    <row r="170" spans="1:6">
      <c r="A170" t="s">
        <v>292</v>
      </c>
      <c r="B170" t="s">
        <v>267</v>
      </c>
      <c r="C170">
        <v>-3.5</v>
      </c>
      <c r="D170">
        <v>4850</v>
      </c>
      <c r="E170">
        <v>1.7</v>
      </c>
      <c r="F170">
        <v>-3.56</v>
      </c>
    </row>
    <row r="171" spans="1:6">
      <c r="A171" t="s">
        <v>292</v>
      </c>
      <c r="B171" t="s">
        <v>268</v>
      </c>
      <c r="C171">
        <v>-3.56</v>
      </c>
      <c r="D171">
        <v>4850</v>
      </c>
      <c r="E171">
        <v>1.7</v>
      </c>
      <c r="F171">
        <v>-3.56</v>
      </c>
    </row>
    <row r="172" spans="1:6">
      <c r="A172" t="s">
        <v>293</v>
      </c>
      <c r="B172" t="s">
        <v>294</v>
      </c>
      <c r="C172">
        <v>-3.75</v>
      </c>
      <c r="D172">
        <v>4400</v>
      </c>
      <c r="E172">
        <v>0.6</v>
      </c>
      <c r="F172">
        <v>-3.75</v>
      </c>
    </row>
    <row r="173" spans="1:6">
      <c r="A173" t="s">
        <v>293</v>
      </c>
      <c r="B173" t="s">
        <v>295</v>
      </c>
      <c r="C173">
        <v>-3.5</v>
      </c>
      <c r="D173">
        <v>4600</v>
      </c>
      <c r="E173">
        <v>1.2</v>
      </c>
      <c r="F173">
        <v>-3.54</v>
      </c>
    </row>
    <row r="174" spans="1:6">
      <c r="A174" t="s">
        <v>293</v>
      </c>
      <c r="B174" t="s">
        <v>296</v>
      </c>
      <c r="C174">
        <v>-3.75</v>
      </c>
      <c r="D174">
        <v>4400</v>
      </c>
      <c r="E174">
        <v>0.6</v>
      </c>
      <c r="F174">
        <v>-3.75</v>
      </c>
    </row>
    <row r="175" spans="1:6">
      <c r="A175" t="s">
        <v>297</v>
      </c>
      <c r="B175" t="s">
        <v>253</v>
      </c>
      <c r="C175">
        <v>-3.55</v>
      </c>
      <c r="D175">
        <v>6242</v>
      </c>
      <c r="E175">
        <v>4</v>
      </c>
      <c r="F175">
        <v>-3.55</v>
      </c>
    </row>
    <row r="176" spans="1:6">
      <c r="A176" t="s">
        <v>297</v>
      </c>
      <c r="B176" t="s">
        <v>261</v>
      </c>
      <c r="C176">
        <v>-3.55</v>
      </c>
      <c r="D176">
        <v>6240</v>
      </c>
      <c r="E176">
        <v>4</v>
      </c>
      <c r="F176">
        <v>-3.55</v>
      </c>
    </row>
    <row r="177" spans="1:6">
      <c r="A177" t="s">
        <v>297</v>
      </c>
      <c r="B177" t="s">
        <v>263</v>
      </c>
      <c r="C177">
        <v>-3.55</v>
      </c>
      <c r="D177">
        <v>6240</v>
      </c>
      <c r="E177">
        <v>4</v>
      </c>
      <c r="F177">
        <v>-3.55</v>
      </c>
    </row>
    <row r="178" spans="1:6">
      <c r="A178" t="s">
        <v>297</v>
      </c>
      <c r="B178" t="s">
        <v>254</v>
      </c>
      <c r="C178">
        <v>-3.55</v>
      </c>
      <c r="D178">
        <v>6242</v>
      </c>
      <c r="E178">
        <v>4</v>
      </c>
      <c r="F178">
        <v>-3.55</v>
      </c>
    </row>
    <row r="179" spans="1:6">
      <c r="A179" t="s">
        <v>297</v>
      </c>
      <c r="B179" t="s">
        <v>266</v>
      </c>
      <c r="C179">
        <v>-3.55</v>
      </c>
      <c r="D179">
        <v>6240</v>
      </c>
      <c r="E179">
        <v>4</v>
      </c>
      <c r="F179">
        <v>-3.55</v>
      </c>
    </row>
    <row r="180" spans="1:6">
      <c r="A180" t="s">
        <v>297</v>
      </c>
      <c r="B180" t="s">
        <v>268</v>
      </c>
      <c r="C180">
        <v>-3.55</v>
      </c>
      <c r="D180">
        <v>6240</v>
      </c>
      <c r="E180">
        <v>4</v>
      </c>
      <c r="F180">
        <v>-3.55</v>
      </c>
    </row>
    <row r="181" spans="1:6">
      <c r="A181" t="s">
        <v>298</v>
      </c>
      <c r="B181" t="s">
        <v>264</v>
      </c>
      <c r="C181">
        <v>-3.95</v>
      </c>
      <c r="D181">
        <v>4827</v>
      </c>
      <c r="E181">
        <v>1.51</v>
      </c>
      <c r="F181">
        <v>-4.04</v>
      </c>
    </row>
    <row r="182" spans="1:6">
      <c r="A182" t="s">
        <v>298</v>
      </c>
      <c r="B182" t="s">
        <v>299</v>
      </c>
      <c r="C182">
        <v>-4.0999999999999996</v>
      </c>
      <c r="D182">
        <v>4725</v>
      </c>
      <c r="F182">
        <v>-4.0999999999999996</v>
      </c>
    </row>
    <row r="183" spans="1:6">
      <c r="A183" t="s">
        <v>300</v>
      </c>
      <c r="B183" t="s">
        <v>301</v>
      </c>
      <c r="C183">
        <v>-3.5</v>
      </c>
      <c r="D183">
        <v>5901</v>
      </c>
      <c r="E183">
        <v>4.5</v>
      </c>
      <c r="F183">
        <v>-3.5</v>
      </c>
    </row>
    <row r="184" spans="1:6">
      <c r="A184" t="s">
        <v>302</v>
      </c>
      <c r="B184" t="s">
        <v>303</v>
      </c>
      <c r="C184">
        <v>-3.6</v>
      </c>
      <c r="D184">
        <v>5383</v>
      </c>
      <c r="E184">
        <v>3.43</v>
      </c>
      <c r="F184">
        <v>-3.6</v>
      </c>
    </row>
    <row r="185" spans="1:6">
      <c r="A185" t="s">
        <v>302</v>
      </c>
      <c r="B185" t="s">
        <v>304</v>
      </c>
      <c r="C185">
        <v>-3.6</v>
      </c>
      <c r="D185">
        <v>5383</v>
      </c>
      <c r="E185">
        <v>3.43</v>
      </c>
      <c r="F185">
        <v>-3.6</v>
      </c>
    </row>
    <row r="186" spans="1:6">
      <c r="A186" t="s">
        <v>302</v>
      </c>
      <c r="B186" t="s">
        <v>274</v>
      </c>
      <c r="C186">
        <v>-3.72</v>
      </c>
      <c r="D186">
        <v>5299</v>
      </c>
      <c r="E186">
        <v>3.39</v>
      </c>
      <c r="F186">
        <v>-3.77</v>
      </c>
    </row>
    <row r="187" spans="1:6">
      <c r="A187" t="s">
        <v>305</v>
      </c>
      <c r="B187" t="s">
        <v>306</v>
      </c>
      <c r="C187">
        <v>-4.03</v>
      </c>
      <c r="D187">
        <v>4000</v>
      </c>
      <c r="E187">
        <v>5.05</v>
      </c>
      <c r="F187">
        <v>-4.03</v>
      </c>
    </row>
    <row r="188" spans="1:6">
      <c r="A188" t="s">
        <v>305</v>
      </c>
      <c r="B188" t="s">
        <v>307</v>
      </c>
      <c r="C188">
        <v>-4</v>
      </c>
      <c r="D188">
        <v>4000</v>
      </c>
      <c r="E188">
        <v>5.0999999999999996</v>
      </c>
      <c r="F188">
        <v>-4</v>
      </c>
    </row>
    <row r="189" spans="1:6">
      <c r="A189" t="s">
        <v>308</v>
      </c>
      <c r="B189" t="s">
        <v>286</v>
      </c>
      <c r="C189">
        <v>-3.82</v>
      </c>
      <c r="D189">
        <v>4500</v>
      </c>
      <c r="E189">
        <v>0.5</v>
      </c>
      <c r="F189">
        <v>-3.82</v>
      </c>
    </row>
    <row r="190" spans="1:6">
      <c r="A190" t="s">
        <v>309</v>
      </c>
      <c r="B190" t="s">
        <v>310</v>
      </c>
      <c r="C190">
        <v>-3.75</v>
      </c>
      <c r="D190">
        <v>4378</v>
      </c>
      <c r="E190">
        <v>0.15</v>
      </c>
      <c r="F190">
        <v>-3.75</v>
      </c>
    </row>
    <row r="191" spans="1:6">
      <c r="A191" t="s">
        <v>311</v>
      </c>
      <c r="B191" t="s">
        <v>299</v>
      </c>
      <c r="C191">
        <v>-3.68</v>
      </c>
      <c r="D191">
        <v>6466</v>
      </c>
      <c r="F191">
        <v>-3.68</v>
      </c>
    </row>
    <row r="192" spans="1:6">
      <c r="A192" t="s">
        <v>312</v>
      </c>
      <c r="B192" t="s">
        <v>299</v>
      </c>
      <c r="C192">
        <v>-4.08</v>
      </c>
      <c r="D192">
        <v>5257</v>
      </c>
      <c r="E192">
        <v>2.65</v>
      </c>
      <c r="F192">
        <v>-4.08</v>
      </c>
    </row>
    <row r="193" spans="1:6">
      <c r="A193" t="s">
        <v>313</v>
      </c>
      <c r="B193" t="s">
        <v>314</v>
      </c>
      <c r="C193">
        <v>-5.3</v>
      </c>
      <c r="D193">
        <v>5100</v>
      </c>
      <c r="E193">
        <v>2.2000000000000002</v>
      </c>
      <c r="F193">
        <v>-5.39</v>
      </c>
    </row>
    <row r="194" spans="1:6">
      <c r="A194" t="s">
        <v>313</v>
      </c>
      <c r="B194" t="s">
        <v>315</v>
      </c>
      <c r="C194">
        <v>-5.4</v>
      </c>
      <c r="D194">
        <v>5100</v>
      </c>
      <c r="E194">
        <v>2.2000000000000002</v>
      </c>
      <c r="F194">
        <v>-5.4</v>
      </c>
    </row>
    <row r="195" spans="1:6">
      <c r="A195" t="s">
        <v>316</v>
      </c>
      <c r="B195" t="s">
        <v>317</v>
      </c>
      <c r="C195">
        <v>-3.59</v>
      </c>
      <c r="D195">
        <v>5310</v>
      </c>
      <c r="E195">
        <v>3.4</v>
      </c>
      <c r="F195">
        <v>-3.56</v>
      </c>
    </row>
    <row r="196" spans="1:6">
      <c r="A196" t="s">
        <v>316</v>
      </c>
      <c r="B196" t="s">
        <v>290</v>
      </c>
      <c r="D196">
        <v>5294</v>
      </c>
      <c r="E196">
        <v>2.75</v>
      </c>
      <c r="F196">
        <v>-3.55</v>
      </c>
    </row>
    <row r="197" spans="1:6">
      <c r="A197" t="s">
        <v>316</v>
      </c>
      <c r="B197" t="s">
        <v>271</v>
      </c>
      <c r="F197">
        <v>-3.55</v>
      </c>
    </row>
    <row r="198" spans="1:6">
      <c r="A198" t="s">
        <v>318</v>
      </c>
      <c r="B198" t="s">
        <v>317</v>
      </c>
      <c r="C198">
        <v>-3.54</v>
      </c>
      <c r="D198">
        <v>6550</v>
      </c>
      <c r="E198">
        <v>4.3</v>
      </c>
      <c r="F198">
        <v>-3.52</v>
      </c>
    </row>
    <row r="199" spans="1:6">
      <c r="A199" t="s">
        <v>319</v>
      </c>
      <c r="B199" t="s">
        <v>299</v>
      </c>
      <c r="C199">
        <v>-3.75</v>
      </c>
      <c r="D199">
        <v>6515</v>
      </c>
      <c r="E199">
        <v>3.8</v>
      </c>
      <c r="F199">
        <v>-3.75</v>
      </c>
    </row>
    <row r="200" spans="1:6">
      <c r="A200" t="s">
        <v>320</v>
      </c>
      <c r="B200" t="s">
        <v>286</v>
      </c>
      <c r="C200">
        <v>-3.7</v>
      </c>
      <c r="D200">
        <v>4400</v>
      </c>
      <c r="E200">
        <v>0.2</v>
      </c>
      <c r="F200">
        <v>-3.7</v>
      </c>
    </row>
    <row r="201" spans="1:6">
      <c r="A201" t="s">
        <v>321</v>
      </c>
      <c r="B201" t="s">
        <v>271</v>
      </c>
      <c r="C201">
        <v>-3.63</v>
      </c>
      <c r="D201">
        <v>6350</v>
      </c>
      <c r="E201">
        <v>3.8</v>
      </c>
      <c r="F201">
        <v>-3.63</v>
      </c>
    </row>
    <row r="202" spans="1:6">
      <c r="A202" t="s">
        <v>322</v>
      </c>
      <c r="B202" t="s">
        <v>323</v>
      </c>
      <c r="C202">
        <v>-4.8</v>
      </c>
      <c r="D202">
        <v>4900</v>
      </c>
      <c r="E202">
        <v>2.2000000000000002</v>
      </c>
      <c r="F202">
        <v>-4.75</v>
      </c>
    </row>
    <row r="203" spans="1:6">
      <c r="A203" t="s">
        <v>322</v>
      </c>
      <c r="B203" t="s">
        <v>324</v>
      </c>
      <c r="C203">
        <v>-4.8</v>
      </c>
      <c r="D203">
        <v>4900</v>
      </c>
      <c r="E203">
        <v>2.2000000000000002</v>
      </c>
      <c r="F203">
        <v>-4.79</v>
      </c>
    </row>
    <row r="204" spans="1:6">
      <c r="A204" t="s">
        <v>325</v>
      </c>
      <c r="B204" t="s">
        <v>271</v>
      </c>
      <c r="C204">
        <v>-3.73</v>
      </c>
      <c r="D204">
        <v>5159</v>
      </c>
      <c r="E204">
        <v>2.5</v>
      </c>
      <c r="F204">
        <v>-3.73</v>
      </c>
    </row>
    <row r="205" spans="1:6">
      <c r="A205" t="s">
        <v>326</v>
      </c>
      <c r="B205" t="s">
        <v>299</v>
      </c>
      <c r="C205">
        <v>-3.78</v>
      </c>
      <c r="D205">
        <v>6344</v>
      </c>
      <c r="E205">
        <v>3.71</v>
      </c>
      <c r="F205">
        <v>-3.77</v>
      </c>
    </row>
    <row r="206" spans="1:6">
      <c r="A206" t="s">
        <v>327</v>
      </c>
      <c r="B206" t="s">
        <v>290</v>
      </c>
      <c r="D206">
        <v>5620</v>
      </c>
      <c r="E206">
        <v>3.4</v>
      </c>
      <c r="F206">
        <v>-3.71</v>
      </c>
    </row>
    <row r="207" spans="1:6">
      <c r="A207" t="s">
        <v>327</v>
      </c>
      <c r="B207" t="s">
        <v>271</v>
      </c>
      <c r="C207">
        <v>-3.51</v>
      </c>
      <c r="D207">
        <v>5520</v>
      </c>
      <c r="E207">
        <v>4.7</v>
      </c>
      <c r="F207">
        <v>-3.51</v>
      </c>
    </row>
    <row r="208" spans="1:6">
      <c r="A208" t="s">
        <v>328</v>
      </c>
      <c r="B208" t="s">
        <v>286</v>
      </c>
      <c r="C208">
        <v>-3.73</v>
      </c>
      <c r="D208">
        <v>4400</v>
      </c>
      <c r="E208">
        <v>0.1</v>
      </c>
      <c r="F208">
        <v>-3.73</v>
      </c>
    </row>
    <row r="209" spans="1:6">
      <c r="A209" t="s">
        <v>329</v>
      </c>
      <c r="B209" t="s">
        <v>299</v>
      </c>
      <c r="C209">
        <v>-3.92</v>
      </c>
      <c r="D209">
        <v>5725</v>
      </c>
      <c r="E209">
        <v>3.39</v>
      </c>
      <c r="F209">
        <v>-3.86</v>
      </c>
    </row>
    <row r="210" spans="1:6">
      <c r="A210" t="s">
        <v>330</v>
      </c>
      <c r="B210" t="s">
        <v>331</v>
      </c>
      <c r="C210">
        <v>-3.76</v>
      </c>
      <c r="D210">
        <v>5411</v>
      </c>
      <c r="E210">
        <v>3.38</v>
      </c>
      <c r="F210">
        <v>-3.74</v>
      </c>
    </row>
    <row r="211" spans="1:6">
      <c r="A211" t="s">
        <v>330</v>
      </c>
      <c r="B211" t="s">
        <v>332</v>
      </c>
      <c r="C211">
        <v>-3.88</v>
      </c>
      <c r="D211">
        <v>5450</v>
      </c>
      <c r="E211">
        <v>3.2</v>
      </c>
      <c r="F211">
        <v>-3.73</v>
      </c>
    </row>
    <row r="212" spans="1:6">
      <c r="A212" t="s">
        <v>330</v>
      </c>
      <c r="B212" t="s">
        <v>290</v>
      </c>
      <c r="D212">
        <v>5632</v>
      </c>
      <c r="E212">
        <v>3.37</v>
      </c>
      <c r="F212">
        <v>-3.55</v>
      </c>
    </row>
    <row r="213" spans="1:6">
      <c r="A213" t="s">
        <v>330</v>
      </c>
      <c r="B213" t="s">
        <v>333</v>
      </c>
      <c r="F213">
        <v>-3.76</v>
      </c>
    </row>
    <row r="214" spans="1:6">
      <c r="A214" t="s">
        <v>330</v>
      </c>
      <c r="B214" t="s">
        <v>271</v>
      </c>
      <c r="C214">
        <v>-3.49</v>
      </c>
      <c r="D214">
        <v>5550</v>
      </c>
      <c r="E214">
        <v>3.3</v>
      </c>
      <c r="F214">
        <v>-3.61</v>
      </c>
    </row>
    <row r="215" spans="1:6">
      <c r="A215" t="s">
        <v>334</v>
      </c>
      <c r="B215" t="s">
        <v>299</v>
      </c>
      <c r="C215">
        <v>-3.69</v>
      </c>
      <c r="D215">
        <v>5106</v>
      </c>
      <c r="E215">
        <v>2.2599999999999998</v>
      </c>
      <c r="F215">
        <v>-3.69</v>
      </c>
    </row>
    <row r="216" spans="1:6">
      <c r="A216" t="s">
        <v>335</v>
      </c>
      <c r="B216" t="s">
        <v>336</v>
      </c>
      <c r="C216">
        <v>-5.6</v>
      </c>
      <c r="D216">
        <v>6180</v>
      </c>
      <c r="E216">
        <v>3.7</v>
      </c>
      <c r="F216">
        <v>-5.66</v>
      </c>
    </row>
    <row r="217" spans="1:6">
      <c r="A217" t="s">
        <v>335</v>
      </c>
      <c r="B217" t="s">
        <v>337</v>
      </c>
      <c r="C217">
        <v>-5.7</v>
      </c>
      <c r="D217">
        <v>6180</v>
      </c>
      <c r="E217">
        <v>3.7</v>
      </c>
      <c r="F217">
        <v>-5.7</v>
      </c>
    </row>
    <row r="218" spans="1:6">
      <c r="A218" t="s">
        <v>335</v>
      </c>
      <c r="B218" t="s">
        <v>338</v>
      </c>
      <c r="C218">
        <v>-5.66</v>
      </c>
      <c r="D218">
        <v>6180</v>
      </c>
      <c r="E218">
        <v>3.7</v>
      </c>
      <c r="F218">
        <v>-5.71</v>
      </c>
    </row>
    <row r="219" spans="1:6">
      <c r="A219" t="s">
        <v>339</v>
      </c>
      <c r="B219" t="s">
        <v>274</v>
      </c>
      <c r="C219">
        <v>-3.52</v>
      </c>
      <c r="D219">
        <v>6070</v>
      </c>
      <c r="E219">
        <v>3.58</v>
      </c>
      <c r="F219">
        <v>-3.56</v>
      </c>
    </row>
    <row r="220" spans="1:6">
      <c r="A220" t="s">
        <v>340</v>
      </c>
      <c r="B220" t="s">
        <v>299</v>
      </c>
      <c r="C220">
        <v>-3.58</v>
      </c>
      <c r="D220">
        <v>6255</v>
      </c>
      <c r="E220">
        <v>3.69</v>
      </c>
      <c r="F220">
        <v>-3.57</v>
      </c>
    </row>
    <row r="221" spans="1:6">
      <c r="A221" t="s">
        <v>341</v>
      </c>
      <c r="B221" t="s">
        <v>271</v>
      </c>
      <c r="C221">
        <v>-3.8</v>
      </c>
      <c r="D221">
        <v>4600</v>
      </c>
      <c r="E221">
        <v>1.05</v>
      </c>
      <c r="F221">
        <v>-3.8</v>
      </c>
    </row>
    <row r="222" spans="1:6">
      <c r="A222" t="s">
        <v>342</v>
      </c>
      <c r="B222" t="s">
        <v>343</v>
      </c>
      <c r="C222">
        <v>-3.96</v>
      </c>
      <c r="D222">
        <v>5195</v>
      </c>
      <c r="E222">
        <v>2.5</v>
      </c>
      <c r="F222">
        <v>-3.96</v>
      </c>
    </row>
    <row r="223" spans="1:6">
      <c r="A223" t="s">
        <v>342</v>
      </c>
      <c r="B223" t="s">
        <v>290</v>
      </c>
      <c r="D223">
        <v>5193</v>
      </c>
      <c r="E223">
        <v>2.5</v>
      </c>
      <c r="F223">
        <v>-3.96</v>
      </c>
    </row>
    <row r="224" spans="1:6">
      <c r="A224" t="s">
        <v>342</v>
      </c>
      <c r="B224" t="s">
        <v>271</v>
      </c>
      <c r="F224">
        <v>-4.09</v>
      </c>
    </row>
    <row r="225" spans="1:6">
      <c r="A225" t="s">
        <v>344</v>
      </c>
      <c r="B225" t="s">
        <v>299</v>
      </c>
      <c r="C225">
        <v>-3.54</v>
      </c>
      <c r="D225">
        <v>5016</v>
      </c>
      <c r="E225">
        <v>2.0099999999999998</v>
      </c>
      <c r="F225">
        <v>-3.54</v>
      </c>
    </row>
    <row r="226" spans="1:6">
      <c r="A226" t="s">
        <v>345</v>
      </c>
      <c r="B226" t="s">
        <v>299</v>
      </c>
      <c r="C226">
        <v>-3.63</v>
      </c>
      <c r="D226">
        <v>6457</v>
      </c>
      <c r="E226">
        <v>3.78</v>
      </c>
      <c r="F226">
        <v>-3.63</v>
      </c>
    </row>
    <row r="227" spans="1:6">
      <c r="A227" t="s">
        <v>346</v>
      </c>
      <c r="B227" t="s">
        <v>299</v>
      </c>
      <c r="C227">
        <v>-4.0199999999999996</v>
      </c>
      <c r="D227">
        <v>5416</v>
      </c>
      <c r="E227">
        <v>3.04</v>
      </c>
      <c r="F227">
        <v>-4.0199999999999996</v>
      </c>
    </row>
    <row r="228" spans="1:6">
      <c r="A228" t="s">
        <v>347</v>
      </c>
      <c r="B228" t="s">
        <v>271</v>
      </c>
      <c r="C228">
        <v>-3.47</v>
      </c>
      <c r="D228">
        <v>6305</v>
      </c>
      <c r="E228">
        <v>4.3</v>
      </c>
      <c r="F228">
        <v>-3.66</v>
      </c>
    </row>
    <row r="229" spans="1:6">
      <c r="A229" t="s">
        <v>348</v>
      </c>
      <c r="B229" t="s">
        <v>310</v>
      </c>
      <c r="C229">
        <v>-3.65</v>
      </c>
      <c r="D229">
        <v>4360</v>
      </c>
      <c r="E229">
        <v>0.4</v>
      </c>
      <c r="F229">
        <v>-3.65</v>
      </c>
    </row>
    <row r="230" spans="1:6">
      <c r="A230" t="s">
        <v>349</v>
      </c>
      <c r="B230" t="s">
        <v>286</v>
      </c>
      <c r="C230">
        <v>-3.9</v>
      </c>
      <c r="D230">
        <v>4675</v>
      </c>
      <c r="E230">
        <v>0.9</v>
      </c>
      <c r="F230">
        <v>-3.88</v>
      </c>
    </row>
    <row r="231" spans="1:6">
      <c r="A231" t="s">
        <v>350</v>
      </c>
      <c r="B231" t="s">
        <v>310</v>
      </c>
      <c r="C231">
        <v>-3.67</v>
      </c>
      <c r="D231">
        <v>4846</v>
      </c>
      <c r="E231">
        <v>1.4</v>
      </c>
      <c r="F231">
        <v>-3.67</v>
      </c>
    </row>
    <row r="232" spans="1:6">
      <c r="A232" t="s">
        <v>351</v>
      </c>
      <c r="B232" t="s">
        <v>352</v>
      </c>
      <c r="C232">
        <v>-3.65</v>
      </c>
      <c r="D232">
        <v>6100</v>
      </c>
      <c r="E232">
        <v>4</v>
      </c>
      <c r="F232">
        <v>-3.65</v>
      </c>
    </row>
    <row r="233" spans="1:6">
      <c r="A233" t="s">
        <v>353</v>
      </c>
      <c r="B233" t="s">
        <v>354</v>
      </c>
      <c r="C233">
        <v>-3.71</v>
      </c>
      <c r="D233">
        <v>6194</v>
      </c>
      <c r="E233">
        <v>4</v>
      </c>
      <c r="F233">
        <v>-3.71</v>
      </c>
    </row>
    <row r="234" spans="1:6">
      <c r="A234" t="s">
        <v>355</v>
      </c>
      <c r="B234" t="s">
        <v>352</v>
      </c>
      <c r="C234">
        <v>-3.7</v>
      </c>
      <c r="D234">
        <v>6250</v>
      </c>
      <c r="E234">
        <v>4</v>
      </c>
      <c r="F234">
        <v>-3.7</v>
      </c>
    </row>
    <row r="235" spans="1:6">
      <c r="A235" t="s">
        <v>356</v>
      </c>
      <c r="B235" t="s">
        <v>357</v>
      </c>
      <c r="C235">
        <v>-3.8</v>
      </c>
      <c r="D235">
        <v>6158</v>
      </c>
      <c r="E235">
        <v>4</v>
      </c>
      <c r="F235">
        <v>-3.8</v>
      </c>
    </row>
    <row r="236" spans="1:6">
      <c r="A236" t="s">
        <v>358</v>
      </c>
      <c r="B236" t="s">
        <v>352</v>
      </c>
      <c r="C236">
        <v>-3.6</v>
      </c>
      <c r="D236">
        <v>6400</v>
      </c>
      <c r="E236">
        <v>4</v>
      </c>
      <c r="F236">
        <v>-3.6</v>
      </c>
    </row>
    <row r="237" spans="1:6">
      <c r="A237" t="s">
        <v>359</v>
      </c>
      <c r="B237" t="s">
        <v>354</v>
      </c>
      <c r="C237">
        <v>-3.52</v>
      </c>
      <c r="D237">
        <v>5934</v>
      </c>
      <c r="E237">
        <v>4</v>
      </c>
      <c r="F237">
        <v>-3.52</v>
      </c>
    </row>
    <row r="238" spans="1:6">
      <c r="A238" t="s">
        <v>360</v>
      </c>
      <c r="B238" t="s">
        <v>361</v>
      </c>
      <c r="C238">
        <v>-4.7300000000000004</v>
      </c>
      <c r="D238">
        <v>5811</v>
      </c>
      <c r="E238">
        <v>4</v>
      </c>
      <c r="F238">
        <v>-4.7300000000000004</v>
      </c>
    </row>
    <row r="239" spans="1:6">
      <c r="A239" t="s">
        <v>362</v>
      </c>
      <c r="B239" t="s">
        <v>352</v>
      </c>
      <c r="C239">
        <v>-3.53</v>
      </c>
      <c r="D239">
        <v>6450</v>
      </c>
      <c r="E239">
        <v>4</v>
      </c>
      <c r="F239">
        <v>-3.53</v>
      </c>
    </row>
    <row r="240" spans="1:6">
      <c r="A240" t="s">
        <v>363</v>
      </c>
      <c r="B240" t="s">
        <v>357</v>
      </c>
      <c r="C240">
        <v>-3.65</v>
      </c>
      <c r="D240">
        <v>6393</v>
      </c>
      <c r="E240">
        <v>4</v>
      </c>
      <c r="F240">
        <v>-3.65</v>
      </c>
    </row>
    <row r="241" spans="1:6">
      <c r="A241" t="s">
        <v>364</v>
      </c>
      <c r="B241" t="s">
        <v>352</v>
      </c>
      <c r="C241">
        <v>-3.6</v>
      </c>
      <c r="D241">
        <v>6150</v>
      </c>
      <c r="E241">
        <v>4</v>
      </c>
      <c r="F241">
        <v>-3.6</v>
      </c>
    </row>
    <row r="242" spans="1:6">
      <c r="A242" t="s">
        <v>365</v>
      </c>
      <c r="B242" t="s">
        <v>366</v>
      </c>
      <c r="C242">
        <v>-4.09</v>
      </c>
      <c r="D242">
        <v>5850</v>
      </c>
      <c r="E242">
        <v>4</v>
      </c>
      <c r="F242">
        <v>-4.09</v>
      </c>
    </row>
    <row r="243" spans="1:6">
      <c r="A243" t="s">
        <v>367</v>
      </c>
      <c r="B243" t="s">
        <v>352</v>
      </c>
      <c r="C243">
        <v>-3.59</v>
      </c>
      <c r="D243">
        <v>6000</v>
      </c>
      <c r="E243">
        <v>4</v>
      </c>
      <c r="F243">
        <v>-3.59</v>
      </c>
    </row>
    <row r="244" spans="1:6">
      <c r="A244" t="s">
        <v>368</v>
      </c>
      <c r="B244" t="s">
        <v>366</v>
      </c>
      <c r="C244">
        <v>-3.57</v>
      </c>
      <c r="D244">
        <v>6191</v>
      </c>
      <c r="E244">
        <v>4</v>
      </c>
      <c r="F244">
        <v>-3.57</v>
      </c>
    </row>
    <row r="245" spans="1:6">
      <c r="A245" t="s">
        <v>369</v>
      </c>
      <c r="B245" t="s">
        <v>370</v>
      </c>
      <c r="C245">
        <v>-3.96</v>
      </c>
      <c r="D245">
        <v>6440</v>
      </c>
      <c r="E245">
        <v>4</v>
      </c>
      <c r="F245">
        <v>-3.96</v>
      </c>
    </row>
    <row r="246" spans="1:6">
      <c r="A246" t="s">
        <v>371</v>
      </c>
      <c r="B246" t="s">
        <v>372</v>
      </c>
      <c r="C246">
        <v>-3.3</v>
      </c>
      <c r="D246">
        <v>5000</v>
      </c>
      <c r="E246">
        <v>4.8</v>
      </c>
      <c r="F246">
        <v>-3.5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workbookViewId="0">
      <selection activeCell="A31" sqref="A31"/>
    </sheetView>
  </sheetViews>
  <sheetFormatPr baseColWidth="10" defaultRowHeight="16" x14ac:dyDescent="0"/>
  <sheetData>
    <row r="3" spans="1:4">
      <c r="A3" s="9" t="s">
        <v>470</v>
      </c>
      <c r="B3" s="17" t="s">
        <v>58</v>
      </c>
    </row>
    <row r="4" spans="1:4">
      <c r="A4" s="9" t="s">
        <v>471</v>
      </c>
      <c r="B4" t="s">
        <v>706</v>
      </c>
    </row>
    <row r="5" spans="1:4">
      <c r="A5" s="9"/>
    </row>
    <row r="6" spans="1:4">
      <c r="A6" s="9" t="s">
        <v>375</v>
      </c>
      <c r="B6" s="15" t="s">
        <v>707</v>
      </c>
    </row>
    <row r="7" spans="1:4">
      <c r="A7" s="9" t="s">
        <v>376</v>
      </c>
      <c r="B7" s="15" t="s">
        <v>708</v>
      </c>
    </row>
    <row r="8" spans="1:4">
      <c r="A8" s="9"/>
      <c r="B8" s="1"/>
      <c r="C8" s="1"/>
      <c r="D8" s="1"/>
    </row>
    <row r="9" spans="1:4">
      <c r="A9" s="9" t="s">
        <v>467</v>
      </c>
      <c r="B9">
        <v>6345</v>
      </c>
    </row>
    <row r="10" spans="1:4">
      <c r="A10" s="9" t="s">
        <v>468</v>
      </c>
      <c r="B10">
        <v>4</v>
      </c>
    </row>
    <row r="11" spans="1:4">
      <c r="A11" s="9" t="s">
        <v>469</v>
      </c>
      <c r="B11">
        <v>-4.8</v>
      </c>
    </row>
    <row r="12" spans="1:4">
      <c r="A12" s="9" t="s">
        <v>476</v>
      </c>
      <c r="B12">
        <v>1.5</v>
      </c>
    </row>
    <row r="13" spans="1:4">
      <c r="A13" s="9" t="s">
        <v>687</v>
      </c>
      <c r="B13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  <c r="C16" t="s">
        <v>749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766</v>
      </c>
    </row>
    <row r="20" spans="1:7">
      <c r="A20" s="10" t="s">
        <v>379</v>
      </c>
      <c r="B20" s="11"/>
      <c r="C20" s="11">
        <v>7.26</v>
      </c>
      <c r="D20" s="11"/>
    </row>
    <row r="21" spans="1:7">
      <c r="A21" s="10" t="s">
        <v>392</v>
      </c>
      <c r="B21" s="11"/>
      <c r="C21">
        <f>F21+G21</f>
        <v>2.7</v>
      </c>
      <c r="D21" s="11"/>
      <c r="F21">
        <v>-4.8</v>
      </c>
      <c r="G21">
        <v>7.5</v>
      </c>
    </row>
    <row r="22" spans="1:7">
      <c r="A22" s="10" t="s">
        <v>387</v>
      </c>
      <c r="B22" s="11"/>
      <c r="C22" s="11">
        <v>1.77</v>
      </c>
      <c r="D22" s="11"/>
      <c r="F22">
        <v>-4.5599999999999996</v>
      </c>
      <c r="G22">
        <v>6.34</v>
      </c>
    </row>
    <row r="23" spans="1:7">
      <c r="A23" s="10" t="s">
        <v>531</v>
      </c>
      <c r="B23" s="11"/>
      <c r="C23" s="11" t="s">
        <v>899</v>
      </c>
      <c r="D23" s="11"/>
    </row>
    <row r="24" spans="1:7">
      <c r="A24" s="10" t="s">
        <v>539</v>
      </c>
      <c r="B24" s="11"/>
      <c r="C24" s="11" t="s">
        <v>900</v>
      </c>
      <c r="D24" s="11"/>
      <c r="E24" s="11"/>
    </row>
    <row r="25" spans="1:7">
      <c r="A25" s="10" t="s">
        <v>619</v>
      </c>
      <c r="B25" s="11"/>
      <c r="C25" s="11" t="s">
        <v>901</v>
      </c>
      <c r="D25" s="11"/>
      <c r="E25" s="11"/>
    </row>
    <row r="26" spans="1:7">
      <c r="A26" s="10" t="s">
        <v>573</v>
      </c>
      <c r="B26" s="11"/>
      <c r="C26" s="11" t="s">
        <v>902</v>
      </c>
      <c r="D26" s="11"/>
      <c r="E26" s="11"/>
    </row>
    <row r="27" spans="1:7">
      <c r="A27" s="10" t="s">
        <v>589</v>
      </c>
      <c r="B27" s="11"/>
      <c r="C27" s="11" t="s">
        <v>903</v>
      </c>
      <c r="D27" s="11"/>
      <c r="E27" s="11"/>
    </row>
    <row r="28" spans="1:7">
      <c r="A28" s="10" t="s">
        <v>594</v>
      </c>
      <c r="B28" s="11"/>
      <c r="C28" s="11" t="s">
        <v>904</v>
      </c>
      <c r="D28" s="11"/>
      <c r="E28" s="11"/>
    </row>
    <row r="29" spans="1:7">
      <c r="A29" s="10" t="s">
        <v>381</v>
      </c>
      <c r="B29" s="11"/>
      <c r="C29" s="11" t="s">
        <v>905</v>
      </c>
      <c r="D29" s="11"/>
      <c r="E29" s="11"/>
    </row>
    <row r="30" spans="1:7">
      <c r="A30" s="10" t="s">
        <v>378</v>
      </c>
      <c r="B30" s="11"/>
      <c r="C30" s="11" t="s">
        <v>889</v>
      </c>
      <c r="D30" s="11"/>
      <c r="E30" s="11"/>
    </row>
    <row r="31" spans="1:7">
      <c r="A31" s="10"/>
      <c r="B31" s="11"/>
      <c r="C31" s="11"/>
      <c r="D31" s="11"/>
      <c r="E31" s="11"/>
    </row>
    <row r="32" spans="1:7">
      <c r="A32" s="10"/>
      <c r="B32" s="11"/>
      <c r="C32" s="11"/>
      <c r="D32" s="11"/>
      <c r="E32" s="11"/>
    </row>
    <row r="33" spans="1:5">
      <c r="A33" s="10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>
      <selection activeCell="B13" sqref="B13"/>
    </sheetView>
  </sheetViews>
  <sheetFormatPr baseColWidth="10" defaultRowHeight="16" x14ac:dyDescent="0"/>
  <sheetData>
    <row r="2" spans="1:4">
      <c r="B2" s="21"/>
    </row>
    <row r="3" spans="1:4">
      <c r="A3" s="9" t="s">
        <v>470</v>
      </c>
      <c r="B3" s="2" t="s">
        <v>411</v>
      </c>
    </row>
    <row r="4" spans="1:4">
      <c r="A4" s="9" t="s">
        <v>471</v>
      </c>
      <c r="B4" s="23" t="s">
        <v>243</v>
      </c>
    </row>
    <row r="5" spans="1:4">
      <c r="A5" s="9"/>
      <c r="B5" s="21"/>
    </row>
    <row r="6" spans="1:4">
      <c r="A6" s="9" t="s">
        <v>375</v>
      </c>
      <c r="B6" s="22"/>
    </row>
    <row r="7" spans="1:4">
      <c r="A7" s="9" t="s">
        <v>376</v>
      </c>
      <c r="B7" s="22"/>
    </row>
    <row r="8" spans="1:4">
      <c r="A8" s="9"/>
      <c r="B8" s="21"/>
      <c r="C8" s="1"/>
      <c r="D8" s="1"/>
    </row>
    <row r="9" spans="1:4">
      <c r="A9" s="9" t="s">
        <v>467</v>
      </c>
      <c r="B9" s="23">
        <v>4857</v>
      </c>
    </row>
    <row r="10" spans="1:4">
      <c r="A10" s="9" t="s">
        <v>468</v>
      </c>
      <c r="B10" s="23">
        <v>1.54</v>
      </c>
    </row>
    <row r="11" spans="1:4">
      <c r="A11" s="9" t="s">
        <v>469</v>
      </c>
      <c r="B11" s="23">
        <v>-4.1500000000000004</v>
      </c>
    </row>
    <row r="12" spans="1:4">
      <c r="A12" s="9" t="s">
        <v>476</v>
      </c>
      <c r="B12" s="23">
        <v>2.2000000000000002</v>
      </c>
    </row>
    <row r="13" spans="1:4">
      <c r="A13" s="9" t="s">
        <v>687</v>
      </c>
      <c r="B13" s="21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592</v>
      </c>
      <c r="G19" s="10" t="s">
        <v>751</v>
      </c>
    </row>
    <row r="20" spans="1:7">
      <c r="A20" s="10" t="s">
        <v>379</v>
      </c>
      <c r="B20" s="11"/>
      <c r="C20" s="11" t="s">
        <v>920</v>
      </c>
      <c r="D20" s="11" t="s">
        <v>919</v>
      </c>
      <c r="F20" t="e">
        <f>D20+$B$11</f>
        <v>#VALUE!</v>
      </c>
      <c r="G20">
        <v>8.43</v>
      </c>
    </row>
    <row r="21" spans="1:7">
      <c r="A21" s="10" t="s">
        <v>380</v>
      </c>
      <c r="B21" s="11"/>
      <c r="C21" s="11">
        <f t="shared" ref="C21:C32" si="0">F21+G21</f>
        <v>4.75</v>
      </c>
      <c r="D21" s="11">
        <v>1.07</v>
      </c>
      <c r="F21">
        <f>D21+$B$11</f>
        <v>-3.08</v>
      </c>
      <c r="G21">
        <v>7.83</v>
      </c>
    </row>
    <row r="22" spans="1:7">
      <c r="A22" s="10" t="s">
        <v>382</v>
      </c>
      <c r="B22" s="11"/>
      <c r="C22" s="11">
        <f t="shared" si="0"/>
        <v>2.12</v>
      </c>
      <c r="D22" s="11">
        <v>0.03</v>
      </c>
      <c r="F22">
        <f t="shared" ref="F22:F29" si="1">D22+$B$11</f>
        <v>-4.12</v>
      </c>
      <c r="G22">
        <v>6.24</v>
      </c>
    </row>
    <row r="23" spans="1:7">
      <c r="A23" s="10" t="s">
        <v>383</v>
      </c>
      <c r="B23" s="11"/>
      <c r="C23" s="11">
        <f t="shared" si="0"/>
        <v>3.6199999999999992</v>
      </c>
      <c r="D23" s="11">
        <v>0.17</v>
      </c>
      <c r="F23">
        <f t="shared" si="1"/>
        <v>-3.9800000000000004</v>
      </c>
      <c r="G23">
        <v>7.6</v>
      </c>
    </row>
    <row r="24" spans="1:7">
      <c r="A24" s="10" t="s">
        <v>384</v>
      </c>
      <c r="B24" s="11"/>
      <c r="C24" s="11">
        <f t="shared" si="0"/>
        <v>1.6499999999999995</v>
      </c>
      <c r="D24" s="11">
        <v>-0.65</v>
      </c>
      <c r="E24" s="11"/>
      <c r="F24">
        <f t="shared" si="1"/>
        <v>-4.8000000000000007</v>
      </c>
      <c r="G24">
        <v>6.45</v>
      </c>
    </row>
    <row r="25" spans="1:7">
      <c r="A25" s="10" t="s">
        <v>387</v>
      </c>
      <c r="B25" s="11"/>
      <c r="C25" s="11">
        <f t="shared" si="0"/>
        <v>2.4099999999999997</v>
      </c>
      <c r="D25" s="11">
        <v>0.22</v>
      </c>
      <c r="E25" s="11"/>
      <c r="F25">
        <f t="shared" si="1"/>
        <v>-3.93</v>
      </c>
      <c r="G25">
        <v>6.34</v>
      </c>
    </row>
    <row r="26" spans="1:7">
      <c r="A26" s="10" t="s">
        <v>421</v>
      </c>
      <c r="B26" s="11"/>
      <c r="C26" s="11">
        <f t="shared" si="0"/>
        <v>-0.9000000000000008</v>
      </c>
      <c r="D26" s="11">
        <v>0.1</v>
      </c>
      <c r="E26" s="11"/>
      <c r="F26">
        <f t="shared" si="1"/>
        <v>-4.0500000000000007</v>
      </c>
      <c r="G26">
        <v>3.15</v>
      </c>
    </row>
    <row r="27" spans="1:7">
      <c r="A27" s="10" t="s">
        <v>484</v>
      </c>
      <c r="B27" s="11"/>
      <c r="C27" s="11">
        <f t="shared" si="0"/>
        <v>1.2399999999999998</v>
      </c>
      <c r="D27" s="11">
        <v>0.44</v>
      </c>
      <c r="E27" s="11"/>
      <c r="F27">
        <f t="shared" si="1"/>
        <v>-3.7100000000000004</v>
      </c>
      <c r="G27">
        <v>4.95</v>
      </c>
    </row>
    <row r="28" spans="1:7">
      <c r="A28" s="10" t="s">
        <v>485</v>
      </c>
      <c r="B28" s="11"/>
      <c r="C28" s="11">
        <f t="shared" si="0"/>
        <v>1.0899999999999999</v>
      </c>
      <c r="D28" s="11">
        <v>0.28999999999999998</v>
      </c>
      <c r="E28" s="11"/>
      <c r="F28">
        <f t="shared" si="1"/>
        <v>-3.8600000000000003</v>
      </c>
      <c r="G28">
        <v>4.95</v>
      </c>
    </row>
    <row r="29" spans="1:7">
      <c r="A29" s="10" t="s">
        <v>390</v>
      </c>
      <c r="B29" s="11"/>
      <c r="C29" s="11">
        <f t="shared" si="0"/>
        <v>1.089999999999999</v>
      </c>
      <c r="D29" s="11">
        <v>-0.4</v>
      </c>
      <c r="E29" s="11"/>
      <c r="F29">
        <f t="shared" si="1"/>
        <v>-4.5500000000000007</v>
      </c>
      <c r="G29">
        <v>5.64</v>
      </c>
    </row>
    <row r="30" spans="1:7">
      <c r="A30" s="10" t="s">
        <v>487</v>
      </c>
      <c r="B30" s="11"/>
      <c r="C30" s="11">
        <f t="shared" si="0"/>
        <v>3.3899999999999997</v>
      </c>
      <c r="D30" s="11"/>
      <c r="E30" s="11"/>
      <c r="F30">
        <v>-4.1100000000000003</v>
      </c>
      <c r="G30">
        <v>7.5</v>
      </c>
    </row>
    <row r="31" spans="1:7">
      <c r="A31" s="10" t="s">
        <v>393</v>
      </c>
      <c r="B31" s="11"/>
      <c r="C31" s="11">
        <f t="shared" si="0"/>
        <v>1.19</v>
      </c>
      <c r="D31" s="11">
        <v>0.35</v>
      </c>
      <c r="E31" s="11"/>
      <c r="F31">
        <f>D31+$B$11</f>
        <v>-3.8000000000000003</v>
      </c>
      <c r="G31">
        <v>4.99</v>
      </c>
    </row>
    <row r="32" spans="1:7">
      <c r="A32" s="10" t="s">
        <v>394</v>
      </c>
      <c r="B32" s="11"/>
      <c r="C32" s="11">
        <f t="shared" si="0"/>
        <v>1.9299999999999997</v>
      </c>
      <c r="D32" s="11">
        <v>-0.14000000000000001</v>
      </c>
      <c r="E32" s="11"/>
      <c r="F32">
        <f>D32+$B$11</f>
        <v>-4.29</v>
      </c>
      <c r="G32">
        <v>6.22</v>
      </c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topLeftCell="A5" workbookViewId="0">
      <selection activeCell="C22" sqref="C22"/>
    </sheetView>
  </sheetViews>
  <sheetFormatPr baseColWidth="10" defaultRowHeight="16" x14ac:dyDescent="0"/>
  <sheetData>
    <row r="3" spans="1:4">
      <c r="A3" s="9" t="s">
        <v>470</v>
      </c>
      <c r="B3" s="17" t="s">
        <v>408</v>
      </c>
    </row>
    <row r="4" spans="1:4">
      <c r="A4" s="9" t="s">
        <v>471</v>
      </c>
      <c r="B4" t="s">
        <v>243</v>
      </c>
    </row>
    <row r="5" spans="1:4">
      <c r="A5" s="9"/>
    </row>
    <row r="6" spans="1:4">
      <c r="A6" s="9" t="s">
        <v>375</v>
      </c>
      <c r="B6" s="15" t="s">
        <v>699</v>
      </c>
    </row>
    <row r="7" spans="1:4">
      <c r="A7" s="9" t="s">
        <v>376</v>
      </c>
      <c r="B7" s="15" t="s">
        <v>700</v>
      </c>
    </row>
    <row r="8" spans="1:4">
      <c r="A8" s="9"/>
      <c r="B8" s="1"/>
      <c r="C8" s="1"/>
      <c r="D8" s="1"/>
    </row>
    <row r="9" spans="1:4">
      <c r="A9" s="9" t="s">
        <v>467</v>
      </c>
      <c r="B9">
        <v>5257</v>
      </c>
    </row>
    <row r="10" spans="1:4">
      <c r="A10" s="9" t="s">
        <v>468</v>
      </c>
      <c r="B10">
        <v>2.65</v>
      </c>
    </row>
    <row r="11" spans="1:4">
      <c r="A11" s="9" t="s">
        <v>469</v>
      </c>
      <c r="B11">
        <v>-4.08</v>
      </c>
    </row>
    <row r="12" spans="1:4">
      <c r="A12" s="9" t="s">
        <v>476</v>
      </c>
      <c r="B12">
        <v>1.5</v>
      </c>
    </row>
    <row r="13" spans="1:4">
      <c r="A13" s="9" t="s">
        <v>687</v>
      </c>
      <c r="B13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</row>
    <row r="17" spans="1:6">
      <c r="A17" s="9" t="s">
        <v>473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/>
      <c r="C20" s="11">
        <v>5.21</v>
      </c>
      <c r="D20" s="11"/>
    </row>
    <row r="21" spans="1:6">
      <c r="A21" s="10" t="s">
        <v>380</v>
      </c>
      <c r="B21" s="11"/>
      <c r="C21">
        <v>5.9</v>
      </c>
      <c r="D21" s="11"/>
    </row>
    <row r="22" spans="1:6">
      <c r="A22" s="10" t="s">
        <v>382</v>
      </c>
      <c r="B22" s="11">
        <v>2</v>
      </c>
      <c r="C22" s="11">
        <v>4.1399999999999997</v>
      </c>
      <c r="D22" s="11"/>
      <c r="E22">
        <v>0.17</v>
      </c>
    </row>
    <row r="23" spans="1:6">
      <c r="A23" s="10" t="s">
        <v>383</v>
      </c>
      <c r="B23" s="11">
        <v>6</v>
      </c>
      <c r="C23" s="11">
        <v>4.03</v>
      </c>
      <c r="D23" s="11"/>
      <c r="E23">
        <v>0.1</v>
      </c>
    </row>
    <row r="24" spans="1:6">
      <c r="A24" s="10" t="s">
        <v>384</v>
      </c>
      <c r="B24" s="11"/>
      <c r="C24" s="11"/>
      <c r="D24" s="11"/>
      <c r="E24" s="11"/>
    </row>
    <row r="25" spans="1:6">
      <c r="A25" s="10" t="s">
        <v>385</v>
      </c>
      <c r="B25" s="11"/>
      <c r="C25" s="11"/>
      <c r="D25" s="11"/>
      <c r="E25" s="11"/>
    </row>
    <row r="26" spans="1:6">
      <c r="A26" s="10" t="s">
        <v>387</v>
      </c>
      <c r="B26" s="11">
        <v>4</v>
      </c>
      <c r="C26" s="11">
        <v>2.91</v>
      </c>
      <c r="D26" s="11"/>
      <c r="E26" s="11">
        <v>0.14000000000000001</v>
      </c>
    </row>
    <row r="27" spans="1:6">
      <c r="A27" s="10" t="s">
        <v>421</v>
      </c>
      <c r="B27" s="11">
        <v>2</v>
      </c>
      <c r="C27" s="11">
        <v>-0.76</v>
      </c>
      <c r="D27" s="11"/>
      <c r="E27" s="11">
        <v>0.2</v>
      </c>
    </row>
    <row r="28" spans="1:6">
      <c r="A28" s="10" t="s">
        <v>484</v>
      </c>
      <c r="B28" s="11">
        <v>1</v>
      </c>
      <c r="C28" s="11">
        <v>1.55</v>
      </c>
      <c r="D28" s="11"/>
      <c r="E28" s="11"/>
    </row>
    <row r="29" spans="1:6">
      <c r="A29" s="10" t="s">
        <v>485</v>
      </c>
      <c r="B29" s="11">
        <v>13</v>
      </c>
      <c r="C29" s="11">
        <v>1.27</v>
      </c>
      <c r="D29" s="11"/>
      <c r="E29" s="11">
        <v>0.13</v>
      </c>
    </row>
    <row r="30" spans="1:6">
      <c r="A30" s="10" t="s">
        <v>390</v>
      </c>
      <c r="B30" s="11">
        <v>1</v>
      </c>
      <c r="C30" s="11">
        <v>1.06</v>
      </c>
      <c r="D30" s="11"/>
      <c r="E30" s="11"/>
    </row>
    <row r="31" spans="1:6">
      <c r="A31" s="10" t="s">
        <v>688</v>
      </c>
      <c r="B31" s="11">
        <v>1</v>
      </c>
      <c r="C31" s="11" t="s">
        <v>701</v>
      </c>
      <c r="D31" s="11"/>
      <c r="E31" s="11"/>
    </row>
    <row r="32" spans="1:6">
      <c r="A32" s="10" t="s">
        <v>486</v>
      </c>
      <c r="B32" s="11">
        <v>45</v>
      </c>
      <c r="C32" s="11">
        <v>3.42</v>
      </c>
      <c r="D32" s="11"/>
      <c r="E32" s="11">
        <v>0.14000000000000001</v>
      </c>
    </row>
    <row r="33" spans="1:5">
      <c r="A33" s="10" t="s">
        <v>487</v>
      </c>
      <c r="B33" s="11"/>
      <c r="C33" s="11"/>
      <c r="D33" s="11"/>
      <c r="E33" s="11"/>
    </row>
    <row r="34" spans="1:5">
      <c r="A34" s="11" t="s">
        <v>689</v>
      </c>
      <c r="B34" s="11">
        <v>1</v>
      </c>
      <c r="C34" s="11" t="s">
        <v>574</v>
      </c>
      <c r="D34" s="11"/>
      <c r="E34" s="11"/>
    </row>
    <row r="35" spans="1:5">
      <c r="A35" s="11" t="s">
        <v>690</v>
      </c>
      <c r="B35" s="11">
        <v>2</v>
      </c>
      <c r="C35" s="11">
        <v>2.2999999999999998</v>
      </c>
      <c r="D35" s="11"/>
      <c r="E35" s="11">
        <v>0.15</v>
      </c>
    </row>
    <row r="36" spans="1:5">
      <c r="A36" s="11" t="s">
        <v>691</v>
      </c>
      <c r="B36" s="11">
        <v>2</v>
      </c>
      <c r="C36" s="11">
        <v>-2.27</v>
      </c>
      <c r="D36" s="11"/>
      <c r="E36" s="11">
        <v>0.2</v>
      </c>
    </row>
    <row r="37" spans="1:5">
      <c r="A37" s="11" t="s">
        <v>400</v>
      </c>
      <c r="B37" s="11">
        <v>1</v>
      </c>
      <c r="C37" s="11">
        <v>-2.36</v>
      </c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topLeftCell="A8" workbookViewId="0">
      <selection activeCell="C21" sqref="C21"/>
    </sheetView>
  </sheetViews>
  <sheetFormatPr baseColWidth="10" defaultRowHeight="16" x14ac:dyDescent="0"/>
  <sheetData>
    <row r="3" spans="1:4">
      <c r="A3" s="9" t="s">
        <v>470</v>
      </c>
      <c r="B3" s="17" t="s">
        <v>406</v>
      </c>
    </row>
    <row r="4" spans="1:4">
      <c r="A4" s="9" t="s">
        <v>471</v>
      </c>
      <c r="B4" t="s">
        <v>243</v>
      </c>
    </row>
    <row r="5" spans="1:4">
      <c r="A5" s="9"/>
    </row>
    <row r="6" spans="1:4">
      <c r="A6" s="9" t="s">
        <v>375</v>
      </c>
      <c r="B6" s="15" t="s">
        <v>694</v>
      </c>
    </row>
    <row r="7" spans="1:4">
      <c r="A7" s="9" t="s">
        <v>376</v>
      </c>
      <c r="B7" s="15" t="s">
        <v>695</v>
      </c>
    </row>
    <row r="8" spans="1:4">
      <c r="A8" s="9"/>
      <c r="B8" s="1"/>
      <c r="C8" s="1"/>
      <c r="D8" s="1"/>
    </row>
    <row r="9" spans="1:4">
      <c r="A9" s="9" t="s">
        <v>467</v>
      </c>
      <c r="B9">
        <v>4725</v>
      </c>
    </row>
    <row r="10" spans="1:4">
      <c r="A10" s="9" t="s">
        <v>468</v>
      </c>
      <c r="B10">
        <v>1.19</v>
      </c>
    </row>
    <row r="11" spans="1:4">
      <c r="A11" s="9" t="s">
        <v>469</v>
      </c>
      <c r="B11">
        <v>-4.0999999999999996</v>
      </c>
    </row>
    <row r="12" spans="1:4">
      <c r="A12" s="9" t="s">
        <v>476</v>
      </c>
      <c r="B12">
        <v>2.1</v>
      </c>
    </row>
    <row r="13" spans="1:4">
      <c r="A13" s="9" t="s">
        <v>687</v>
      </c>
      <c r="B13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</row>
    <row r="17" spans="1:6">
      <c r="A17" s="9" t="s">
        <v>473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/>
      <c r="C20" s="11" t="s">
        <v>696</v>
      </c>
      <c r="D20" s="11"/>
    </row>
    <row r="21" spans="1:6">
      <c r="A21" s="10" t="s">
        <v>380</v>
      </c>
      <c r="B21" s="11"/>
      <c r="C21">
        <v>4.7</v>
      </c>
      <c r="D21" s="11"/>
    </row>
    <row r="22" spans="1:6">
      <c r="A22" s="10" t="s">
        <v>382</v>
      </c>
      <c r="B22" s="11">
        <v>2</v>
      </c>
      <c r="C22" s="11">
        <v>2.13</v>
      </c>
      <c r="D22" s="11"/>
      <c r="E22" s="11">
        <v>0.15</v>
      </c>
    </row>
    <row r="23" spans="1:6">
      <c r="A23" s="10" t="s">
        <v>383</v>
      </c>
      <c r="B23" s="11">
        <v>7</v>
      </c>
      <c r="C23" s="11">
        <v>3.64</v>
      </c>
      <c r="D23" s="11"/>
      <c r="E23" s="11">
        <v>0.08</v>
      </c>
    </row>
    <row r="24" spans="1:6">
      <c r="A24" s="10" t="s">
        <v>384</v>
      </c>
      <c r="B24" s="11">
        <v>2</v>
      </c>
      <c r="C24" s="11">
        <v>1.58</v>
      </c>
      <c r="D24" s="11"/>
      <c r="E24" s="11">
        <v>0.15</v>
      </c>
    </row>
    <row r="25" spans="1:6">
      <c r="A25" s="10" t="s">
        <v>385</v>
      </c>
      <c r="B25" s="11">
        <v>1</v>
      </c>
      <c r="C25" s="11">
        <v>3.84</v>
      </c>
      <c r="D25" s="11"/>
      <c r="E25" s="11"/>
    </row>
    <row r="26" spans="1:6">
      <c r="A26" s="10" t="s">
        <v>387</v>
      </c>
      <c r="B26" s="11">
        <v>4</v>
      </c>
      <c r="C26">
        <v>2.46</v>
      </c>
      <c r="D26" s="11"/>
      <c r="E26" s="11">
        <v>0.15</v>
      </c>
    </row>
    <row r="27" spans="1:6">
      <c r="A27" s="10" t="s">
        <v>421</v>
      </c>
      <c r="B27" s="11">
        <v>2</v>
      </c>
      <c r="C27" s="11">
        <v>-0.98</v>
      </c>
      <c r="D27" s="11"/>
      <c r="E27" s="11">
        <v>0.19</v>
      </c>
    </row>
    <row r="28" spans="1:6">
      <c r="A28" s="10" t="s">
        <v>484</v>
      </c>
      <c r="B28" s="11">
        <v>2</v>
      </c>
      <c r="C28" s="11">
        <v>1.02</v>
      </c>
      <c r="D28" s="11"/>
      <c r="E28" s="11">
        <v>0.16</v>
      </c>
    </row>
    <row r="29" spans="1:6">
      <c r="A29" s="10" t="s">
        <v>485</v>
      </c>
      <c r="B29" s="11">
        <v>16</v>
      </c>
      <c r="C29" s="11">
        <v>0.87</v>
      </c>
      <c r="D29" s="11"/>
      <c r="E29" s="11">
        <v>0.16</v>
      </c>
    </row>
    <row r="30" spans="1:6">
      <c r="A30" s="10" t="s">
        <v>390</v>
      </c>
      <c r="B30" s="11">
        <v>5</v>
      </c>
      <c r="C30" s="11">
        <v>1.06</v>
      </c>
      <c r="D30" s="11"/>
      <c r="E30" s="11">
        <v>0.11</v>
      </c>
    </row>
    <row r="31" spans="1:6">
      <c r="A31" s="10" t="s">
        <v>688</v>
      </c>
      <c r="B31" s="11">
        <v>3</v>
      </c>
      <c r="C31" s="11">
        <v>0.42</v>
      </c>
      <c r="D31" s="11"/>
      <c r="E31" s="11">
        <v>0.14000000000000001</v>
      </c>
    </row>
    <row r="32" spans="1:6">
      <c r="A32" s="10" t="s">
        <v>486</v>
      </c>
      <c r="B32" s="11">
        <v>80</v>
      </c>
      <c r="C32" s="11">
        <v>3.4</v>
      </c>
      <c r="D32" s="11"/>
      <c r="E32" s="11">
        <v>0.17</v>
      </c>
    </row>
    <row r="33" spans="1:5">
      <c r="A33" s="10" t="s">
        <v>487</v>
      </c>
      <c r="B33" s="11">
        <v>5</v>
      </c>
      <c r="C33" s="11">
        <v>3.4</v>
      </c>
      <c r="D33" s="11"/>
      <c r="E33" s="11">
        <v>0.15</v>
      </c>
    </row>
    <row r="34" spans="1:5">
      <c r="A34" s="11" t="s">
        <v>689</v>
      </c>
      <c r="B34" s="11">
        <v>4</v>
      </c>
      <c r="C34" s="11">
        <v>1.27</v>
      </c>
      <c r="D34" s="11"/>
      <c r="E34" s="11">
        <v>0.12</v>
      </c>
    </row>
    <row r="35" spans="1:5">
      <c r="A35" s="11" t="s">
        <v>690</v>
      </c>
      <c r="B35" s="11">
        <v>3</v>
      </c>
      <c r="C35" s="11">
        <v>2.2200000000000002</v>
      </c>
      <c r="D35" s="11"/>
      <c r="E35" s="11">
        <v>0.12</v>
      </c>
    </row>
    <row r="36" spans="1:5">
      <c r="A36" s="11" t="s">
        <v>691</v>
      </c>
      <c r="B36" s="11">
        <v>2</v>
      </c>
      <c r="C36" s="11">
        <v>-2.86</v>
      </c>
      <c r="D36" s="11"/>
      <c r="E36" s="11">
        <v>0.2</v>
      </c>
    </row>
    <row r="37" spans="1:5">
      <c r="A37" s="11" t="s">
        <v>400</v>
      </c>
      <c r="B37" s="11">
        <v>1</v>
      </c>
      <c r="C37" s="11" t="s">
        <v>697</v>
      </c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workbookViewId="0">
      <selection activeCell="B7" sqref="B7"/>
    </sheetView>
  </sheetViews>
  <sheetFormatPr baseColWidth="10" defaultRowHeight="16" x14ac:dyDescent="0"/>
  <sheetData>
    <row r="3" spans="1:4">
      <c r="A3" s="9" t="s">
        <v>470</v>
      </c>
      <c r="B3" s="17" t="s">
        <v>404</v>
      </c>
    </row>
    <row r="4" spans="1:4">
      <c r="A4" s="9" t="s">
        <v>471</v>
      </c>
      <c r="B4" t="s">
        <v>243</v>
      </c>
    </row>
    <row r="5" spans="1:4">
      <c r="A5" s="9"/>
    </row>
    <row r="6" spans="1:4">
      <c r="A6" s="9" t="s">
        <v>375</v>
      </c>
      <c r="B6" s="15" t="s">
        <v>811</v>
      </c>
    </row>
    <row r="7" spans="1:4">
      <c r="A7" s="9" t="s">
        <v>376</v>
      </c>
      <c r="B7" s="15" t="s">
        <v>812</v>
      </c>
    </row>
    <row r="8" spans="1:4">
      <c r="A8" s="9"/>
      <c r="B8" s="1"/>
      <c r="C8" s="1"/>
      <c r="D8" s="1"/>
    </row>
    <row r="9" spans="1:4">
      <c r="A9" s="9" t="s">
        <v>467</v>
      </c>
      <c r="B9">
        <v>5416</v>
      </c>
    </row>
    <row r="10" spans="1:4">
      <c r="A10" s="9" t="s">
        <v>468</v>
      </c>
      <c r="B10">
        <v>3.04</v>
      </c>
    </row>
    <row r="11" spans="1:4">
      <c r="A11" s="9" t="s">
        <v>469</v>
      </c>
      <c r="B11">
        <v>-4.0199999999999996</v>
      </c>
    </row>
    <row r="12" spans="1:4">
      <c r="A12" s="9" t="s">
        <v>476</v>
      </c>
      <c r="B12">
        <v>0.8</v>
      </c>
    </row>
    <row r="13" spans="1:4">
      <c r="A13" s="9" t="s">
        <v>687</v>
      </c>
      <c r="B13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</row>
    <row r="17" spans="1:6">
      <c r="A17" s="9" t="s">
        <v>473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/>
      <c r="C20" s="11">
        <v>7.01</v>
      </c>
      <c r="D20" s="11"/>
      <c r="E20" s="11"/>
    </row>
    <row r="21" spans="1:6">
      <c r="A21" s="10" t="s">
        <v>380</v>
      </c>
      <c r="B21" s="11"/>
      <c r="C21">
        <v>5.9</v>
      </c>
      <c r="D21" s="11"/>
      <c r="E21" s="11"/>
    </row>
    <row r="22" spans="1:6">
      <c r="A22" s="10" t="s">
        <v>382</v>
      </c>
      <c r="B22" s="11">
        <v>2</v>
      </c>
      <c r="C22" s="11">
        <v>4.37</v>
      </c>
      <c r="D22" s="11"/>
      <c r="E22" s="11">
        <v>0.19</v>
      </c>
    </row>
    <row r="23" spans="1:6">
      <c r="A23" s="10" t="s">
        <v>383</v>
      </c>
      <c r="B23" s="11">
        <v>3</v>
      </c>
      <c r="C23" s="11">
        <v>5.19</v>
      </c>
      <c r="D23" s="11"/>
      <c r="E23" s="11">
        <v>0.16</v>
      </c>
    </row>
    <row r="24" spans="1:6">
      <c r="A24" s="10" t="s">
        <v>384</v>
      </c>
      <c r="B24" s="11">
        <v>1</v>
      </c>
      <c r="C24" s="11">
        <v>2.79</v>
      </c>
      <c r="D24" s="11"/>
      <c r="E24" s="11"/>
    </row>
    <row r="25" spans="1:6">
      <c r="A25" s="10" t="s">
        <v>385</v>
      </c>
      <c r="B25" s="11">
        <v>1</v>
      </c>
      <c r="C25" s="11">
        <v>4.49</v>
      </c>
      <c r="D25" s="11"/>
      <c r="E25" s="11"/>
    </row>
    <row r="26" spans="1:6">
      <c r="A26" s="10" t="s">
        <v>387</v>
      </c>
      <c r="B26" s="11">
        <v>1</v>
      </c>
      <c r="C26" t="s">
        <v>692</v>
      </c>
      <c r="D26" s="11"/>
      <c r="E26" s="11"/>
    </row>
    <row r="27" spans="1:6">
      <c r="A27" s="10" t="s">
        <v>421</v>
      </c>
      <c r="B27" s="11"/>
      <c r="C27" s="11"/>
      <c r="D27" s="11"/>
      <c r="E27" s="11"/>
    </row>
    <row r="28" spans="1:6">
      <c r="A28" s="10" t="s">
        <v>484</v>
      </c>
      <c r="B28" s="11"/>
      <c r="C28" s="11"/>
      <c r="D28" s="11"/>
      <c r="E28" s="11"/>
    </row>
    <row r="29" spans="1:6">
      <c r="A29" s="10" t="s">
        <v>485</v>
      </c>
      <c r="B29" s="11">
        <v>5</v>
      </c>
      <c r="C29" s="11">
        <v>1.24</v>
      </c>
      <c r="D29" s="11"/>
      <c r="E29" s="11">
        <v>0.17</v>
      </c>
    </row>
    <row r="30" spans="1:6">
      <c r="A30" s="10" t="s">
        <v>390</v>
      </c>
      <c r="B30" s="11">
        <v>1</v>
      </c>
      <c r="C30" s="11">
        <v>1.96</v>
      </c>
      <c r="D30" s="11"/>
      <c r="E30" s="11"/>
    </row>
    <row r="31" spans="1:6">
      <c r="A31" s="10" t="s">
        <v>688</v>
      </c>
      <c r="B31" s="11">
        <v>1</v>
      </c>
      <c r="C31" s="11" t="s">
        <v>537</v>
      </c>
      <c r="D31" s="11"/>
      <c r="E31" s="11"/>
    </row>
    <row r="32" spans="1:6">
      <c r="A32" s="10" t="s">
        <v>486</v>
      </c>
      <c r="B32" s="11">
        <v>33</v>
      </c>
      <c r="C32" s="11">
        <v>3.48</v>
      </c>
      <c r="D32" s="11"/>
      <c r="E32" s="11">
        <v>0.16</v>
      </c>
    </row>
    <row r="33" spans="1:5">
      <c r="A33" s="10" t="s">
        <v>487</v>
      </c>
      <c r="B33" s="11">
        <v>1</v>
      </c>
      <c r="C33" s="11">
        <v>3.98</v>
      </c>
      <c r="D33" s="11"/>
      <c r="E33" s="11"/>
    </row>
    <row r="34" spans="1:5">
      <c r="A34" s="11" t="s">
        <v>689</v>
      </c>
      <c r="B34" s="11">
        <v>1</v>
      </c>
      <c r="C34" s="11">
        <v>1.59</v>
      </c>
      <c r="D34" s="11"/>
      <c r="E34" s="11"/>
    </row>
    <row r="35" spans="1:5">
      <c r="A35" s="11" t="s">
        <v>690</v>
      </c>
      <c r="B35" s="11">
        <v>2</v>
      </c>
      <c r="C35" s="11">
        <v>2.37</v>
      </c>
      <c r="D35" s="11"/>
      <c r="E35" s="11">
        <v>0.16</v>
      </c>
    </row>
    <row r="36" spans="1:5">
      <c r="A36" s="11" t="s">
        <v>691</v>
      </c>
      <c r="B36" s="11">
        <v>2</v>
      </c>
      <c r="C36" s="11">
        <v>-1.71</v>
      </c>
      <c r="D36" s="11"/>
      <c r="E36" s="11">
        <v>0.2</v>
      </c>
    </row>
    <row r="37" spans="1:5">
      <c r="A37" s="11" t="s">
        <v>400</v>
      </c>
      <c r="B37" s="11">
        <v>1</v>
      </c>
      <c r="C37" s="11" t="s">
        <v>693</v>
      </c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workbookViewId="0">
      <selection activeCell="G20" sqref="G20"/>
    </sheetView>
  </sheetViews>
  <sheetFormatPr baseColWidth="10" defaultRowHeight="16" x14ac:dyDescent="0"/>
  <sheetData>
    <row r="3" spans="1:4">
      <c r="A3" s="9" t="s">
        <v>470</v>
      </c>
      <c r="B3" s="17" t="s">
        <v>403</v>
      </c>
    </row>
    <row r="4" spans="1:4">
      <c r="A4" s="9" t="s">
        <v>471</v>
      </c>
      <c r="B4" t="s">
        <v>684</v>
      </c>
    </row>
    <row r="5" spans="1:4">
      <c r="A5" s="9"/>
    </row>
    <row r="6" spans="1:4">
      <c r="A6" s="9" t="s">
        <v>375</v>
      </c>
      <c r="B6" t="s">
        <v>813</v>
      </c>
    </row>
    <row r="7" spans="1:4">
      <c r="A7" s="9" t="s">
        <v>376</v>
      </c>
      <c r="B7" t="s">
        <v>814</v>
      </c>
    </row>
    <row r="8" spans="1:4">
      <c r="A8" s="9"/>
      <c r="B8" s="1"/>
      <c r="C8" s="1"/>
      <c r="D8" s="1"/>
    </row>
    <row r="9" spans="1:4">
      <c r="A9" s="9" t="s">
        <v>467</v>
      </c>
      <c r="B9">
        <v>6440</v>
      </c>
    </row>
    <row r="10" spans="1:4">
      <c r="A10" s="9" t="s">
        <v>468</v>
      </c>
      <c r="B10">
        <v>4</v>
      </c>
    </row>
    <row r="11" spans="1:4">
      <c r="A11" s="9" t="s">
        <v>469</v>
      </c>
      <c r="B11">
        <v>-4</v>
      </c>
    </row>
    <row r="12" spans="1:4">
      <c r="A12" s="9" t="s">
        <v>476</v>
      </c>
      <c r="B12">
        <v>1.3</v>
      </c>
    </row>
    <row r="13" spans="1:4">
      <c r="A13" s="9" t="s">
        <v>687</v>
      </c>
      <c r="B13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</row>
    <row r="17" spans="1:6">
      <c r="A17" s="9" t="s">
        <v>473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/>
      <c r="C20" s="11">
        <v>7.1</v>
      </c>
      <c r="D20" s="11"/>
      <c r="E20" s="11"/>
    </row>
    <row r="21" spans="1:6">
      <c r="A21" s="10" t="s">
        <v>381</v>
      </c>
      <c r="B21" s="11">
        <v>3</v>
      </c>
      <c r="C21">
        <v>6.97</v>
      </c>
      <c r="D21" s="11"/>
      <c r="E21" s="11"/>
    </row>
    <row r="22" spans="1:6">
      <c r="A22" s="10" t="s">
        <v>382</v>
      </c>
      <c r="B22" s="11">
        <v>2</v>
      </c>
      <c r="C22" s="11" t="s">
        <v>685</v>
      </c>
      <c r="D22" s="11"/>
      <c r="E22" s="11"/>
    </row>
    <row r="23" spans="1:6">
      <c r="A23" s="10" t="s">
        <v>383</v>
      </c>
      <c r="B23" s="11">
        <v>3</v>
      </c>
      <c r="C23" s="11">
        <v>4.3</v>
      </c>
      <c r="D23" s="11"/>
      <c r="E23" s="11"/>
    </row>
    <row r="24" spans="1:6">
      <c r="A24" s="10" t="s">
        <v>384</v>
      </c>
      <c r="B24" s="11"/>
      <c r="D24" s="11"/>
      <c r="E24" s="11"/>
    </row>
    <row r="25" spans="1:6">
      <c r="A25" s="10" t="s">
        <v>387</v>
      </c>
      <c r="B25" s="11">
        <v>5</v>
      </c>
      <c r="C25" s="11">
        <v>2.92</v>
      </c>
      <c r="D25" s="11"/>
      <c r="E25" s="11"/>
    </row>
    <row r="26" spans="1:6">
      <c r="A26" s="10" t="s">
        <v>388</v>
      </c>
      <c r="B26" s="11"/>
      <c r="D26" s="11"/>
      <c r="E26" s="11"/>
    </row>
    <row r="27" spans="1:6">
      <c r="A27" s="10" t="s">
        <v>390</v>
      </c>
      <c r="B27" s="11"/>
      <c r="C27" s="11"/>
      <c r="D27" s="11"/>
      <c r="E27" s="11"/>
    </row>
    <row r="28" spans="1:6">
      <c r="A28" s="10" t="s">
        <v>391</v>
      </c>
      <c r="B28" s="11"/>
      <c r="C28" s="11"/>
      <c r="D28" s="11"/>
      <c r="E28" s="11"/>
    </row>
    <row r="29" spans="1:6">
      <c r="A29" s="10" t="s">
        <v>486</v>
      </c>
      <c r="B29" s="11">
        <v>6</v>
      </c>
      <c r="C29" s="11">
        <v>3.56</v>
      </c>
      <c r="D29" s="11"/>
      <c r="E29" s="11"/>
    </row>
    <row r="30" spans="1:6">
      <c r="A30" s="10" t="s">
        <v>487</v>
      </c>
      <c r="B30" s="11"/>
      <c r="C30" s="11"/>
      <c r="D30" s="11"/>
      <c r="E30" s="11"/>
    </row>
    <row r="31" spans="1:6">
      <c r="A31" s="10" t="s">
        <v>393</v>
      </c>
      <c r="B31" s="11"/>
      <c r="C31" s="11"/>
      <c r="D31" s="11"/>
      <c r="E31" s="11"/>
    </row>
    <row r="32" spans="1:6">
      <c r="A32" s="10" t="s">
        <v>394</v>
      </c>
      <c r="B32" s="11"/>
      <c r="C32" s="11"/>
      <c r="D32" s="11"/>
      <c r="E32" s="11"/>
    </row>
    <row r="33" spans="1:5">
      <c r="A33" s="10" t="s">
        <v>397</v>
      </c>
      <c r="B33" s="11">
        <v>1</v>
      </c>
      <c r="C33" s="11" t="s">
        <v>686</v>
      </c>
      <c r="D33" s="11"/>
      <c r="E33" s="11"/>
    </row>
    <row r="34" spans="1:5">
      <c r="A34" s="11" t="s">
        <v>400</v>
      </c>
      <c r="B34" s="11">
        <v>1</v>
      </c>
      <c r="C34" s="11" t="s">
        <v>627</v>
      </c>
      <c r="D34" s="11"/>
      <c r="E34" s="11"/>
    </row>
    <row r="35" spans="1:5">
      <c r="A35" s="11" t="s">
        <v>401</v>
      </c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2"/>
  <sheetViews>
    <sheetView topLeftCell="A14" workbookViewId="0">
      <selection activeCell="B41" sqref="B41"/>
    </sheetView>
  </sheetViews>
  <sheetFormatPr baseColWidth="10" defaultRowHeight="16" x14ac:dyDescent="0"/>
  <sheetData>
    <row r="3" spans="1:4">
      <c r="A3" s="9" t="s">
        <v>470</v>
      </c>
      <c r="B3" s="17" t="s">
        <v>405</v>
      </c>
    </row>
    <row r="4" spans="1:4">
      <c r="A4" s="9" t="s">
        <v>471</v>
      </c>
      <c r="B4" t="s">
        <v>682</v>
      </c>
    </row>
    <row r="5" spans="1:4">
      <c r="A5" s="9"/>
    </row>
    <row r="6" spans="1:4">
      <c r="A6" s="9" t="s">
        <v>375</v>
      </c>
      <c r="B6" t="s">
        <v>815</v>
      </c>
      <c r="C6" s="20"/>
    </row>
    <row r="7" spans="1:4">
      <c r="A7" s="9" t="s">
        <v>376</v>
      </c>
      <c r="B7" t="s">
        <v>816</v>
      </c>
    </row>
    <row r="8" spans="1:4">
      <c r="A8" s="9"/>
      <c r="B8" s="1"/>
      <c r="C8" s="1"/>
      <c r="D8" s="1"/>
    </row>
    <row r="9" spans="1:4">
      <c r="A9" s="9" t="s">
        <v>467</v>
      </c>
      <c r="B9">
        <v>4000</v>
      </c>
    </row>
    <row r="10" spans="1:4">
      <c r="A10" s="9" t="s">
        <v>468</v>
      </c>
      <c r="B10">
        <v>5.05</v>
      </c>
    </row>
    <row r="11" spans="1:4">
      <c r="A11" s="9" t="s">
        <v>469</v>
      </c>
      <c r="B11">
        <v>-4.03</v>
      </c>
    </row>
    <row r="12" spans="1:4">
      <c r="A12" s="9" t="s">
        <v>476</v>
      </c>
      <c r="B12">
        <v>0.1</v>
      </c>
    </row>
    <row r="13" spans="1:4">
      <c r="A13" s="9" t="s">
        <v>687</v>
      </c>
      <c r="B13" t="s">
        <v>457</v>
      </c>
    </row>
    <row r="14" spans="1:4">
      <c r="A14" s="9" t="s">
        <v>472</v>
      </c>
      <c r="B14" t="s">
        <v>515</v>
      </c>
    </row>
    <row r="15" spans="1:4">
      <c r="A15" s="9" t="s">
        <v>475</v>
      </c>
      <c r="B15" t="s">
        <v>681</v>
      </c>
    </row>
    <row r="16" spans="1:4">
      <c r="A16" s="9" t="s">
        <v>474</v>
      </c>
      <c r="D16" t="s">
        <v>782</v>
      </c>
    </row>
    <row r="17" spans="1:6">
      <c r="A17" s="9" t="s">
        <v>473</v>
      </c>
      <c r="D17" t="s">
        <v>749</v>
      </c>
    </row>
    <row r="18" spans="1:6">
      <c r="A18" s="9" t="s">
        <v>510</v>
      </c>
      <c r="B18" t="s">
        <v>680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378</v>
      </c>
      <c r="B20" s="11"/>
      <c r="C20" s="11" t="s">
        <v>674</v>
      </c>
      <c r="D20" s="11"/>
      <c r="E20" s="11"/>
    </row>
    <row r="21" spans="1:6">
      <c r="A21" s="10" t="s">
        <v>379</v>
      </c>
      <c r="B21" s="11"/>
      <c r="C21" s="11">
        <v>7</v>
      </c>
      <c r="D21" s="11"/>
      <c r="E21" s="11">
        <v>0.1</v>
      </c>
    </row>
    <row r="22" spans="1:6">
      <c r="A22" s="10" t="s">
        <v>380</v>
      </c>
      <c r="B22" s="11"/>
      <c r="C22" s="11">
        <v>6.4</v>
      </c>
      <c r="D22" s="11"/>
      <c r="E22" s="11">
        <v>0.1</v>
      </c>
    </row>
    <row r="23" spans="1:6">
      <c r="A23" s="10" t="s">
        <v>381</v>
      </c>
      <c r="B23" s="11"/>
      <c r="C23" s="11"/>
      <c r="D23" s="11"/>
      <c r="E23" s="11"/>
    </row>
    <row r="24" spans="1:6">
      <c r="A24" s="10" t="s">
        <v>382</v>
      </c>
      <c r="B24" s="11"/>
      <c r="C24" s="11">
        <v>2.9</v>
      </c>
      <c r="D24" s="11"/>
      <c r="E24" s="11">
        <v>0.2</v>
      </c>
    </row>
    <row r="25" spans="1:6">
      <c r="A25" s="10" t="s">
        <v>383</v>
      </c>
      <c r="B25" s="11"/>
      <c r="C25" s="11">
        <v>4</v>
      </c>
      <c r="D25" s="11"/>
      <c r="E25" s="11">
        <v>0.2</v>
      </c>
    </row>
    <row r="26" spans="1:6">
      <c r="A26" s="10" t="s">
        <v>384</v>
      </c>
      <c r="B26" s="11"/>
      <c r="C26" s="11"/>
      <c r="D26" s="11"/>
      <c r="E26" s="11"/>
    </row>
    <row r="27" spans="1:6">
      <c r="A27" s="10" t="s">
        <v>385</v>
      </c>
      <c r="B27" s="11"/>
      <c r="C27" s="11"/>
      <c r="D27" s="11"/>
      <c r="E27" s="11"/>
    </row>
    <row r="28" spans="1:6">
      <c r="A28" s="10" t="s">
        <v>386</v>
      </c>
      <c r="B28" s="11"/>
      <c r="C28" s="11"/>
      <c r="D28" s="11"/>
      <c r="E28" s="11"/>
    </row>
    <row r="29" spans="1:6">
      <c r="A29" s="10" t="s">
        <v>116</v>
      </c>
      <c r="B29" s="11"/>
      <c r="C29" s="11">
        <v>2.2999999999999998</v>
      </c>
      <c r="D29" s="11"/>
      <c r="E29" s="11">
        <v>0.3</v>
      </c>
    </row>
    <row r="30" spans="1:6">
      <c r="A30" s="10" t="s">
        <v>520</v>
      </c>
      <c r="B30" s="11"/>
      <c r="C30" s="11">
        <v>2.7</v>
      </c>
      <c r="D30" s="11"/>
      <c r="E30" s="11"/>
    </row>
    <row r="31" spans="1:6">
      <c r="A31" s="10" t="s">
        <v>591</v>
      </c>
      <c r="B31" s="11"/>
      <c r="C31" s="11">
        <v>2.9</v>
      </c>
      <c r="D31" s="11"/>
      <c r="E31" s="11">
        <v>0.2</v>
      </c>
    </row>
    <row r="32" spans="1:6">
      <c r="A32" s="10" t="s">
        <v>421</v>
      </c>
      <c r="B32" s="11"/>
      <c r="C32" s="11"/>
      <c r="D32" s="11"/>
      <c r="E32" s="11"/>
    </row>
    <row r="33" spans="1:7">
      <c r="A33" s="10" t="s">
        <v>388</v>
      </c>
      <c r="B33" s="11"/>
      <c r="C33" s="11"/>
      <c r="D33" s="11"/>
      <c r="E33" s="11"/>
    </row>
    <row r="34" spans="1:7">
      <c r="A34" s="10" t="s">
        <v>389</v>
      </c>
      <c r="B34" s="11"/>
      <c r="C34" s="11"/>
      <c r="D34" s="11"/>
      <c r="E34" s="11"/>
    </row>
    <row r="35" spans="1:7">
      <c r="A35" s="11" t="s">
        <v>390</v>
      </c>
      <c r="B35" s="11"/>
      <c r="C35" s="11">
        <v>2</v>
      </c>
      <c r="D35" s="11"/>
      <c r="E35" s="11">
        <v>0.2</v>
      </c>
    </row>
    <row r="36" spans="1:7">
      <c r="A36" s="11" t="s">
        <v>391</v>
      </c>
      <c r="B36" s="11"/>
      <c r="C36" s="11">
        <v>1.3</v>
      </c>
      <c r="D36" s="11"/>
      <c r="E36" s="11">
        <v>0.3</v>
      </c>
    </row>
    <row r="37" spans="1:7">
      <c r="A37" s="11" t="s">
        <v>393</v>
      </c>
      <c r="B37" s="11"/>
      <c r="C37" s="11"/>
      <c r="D37" s="11"/>
      <c r="E37" s="11"/>
    </row>
    <row r="38" spans="1:7">
      <c r="A38" s="11" t="s">
        <v>394</v>
      </c>
      <c r="B38" s="11"/>
      <c r="C38" s="11"/>
      <c r="D38" s="11"/>
      <c r="E38" s="11"/>
    </row>
    <row r="39" spans="1:7">
      <c r="A39" s="11" t="s">
        <v>395</v>
      </c>
      <c r="B39" s="11"/>
      <c r="C39" s="11"/>
      <c r="D39" s="11"/>
      <c r="E39" s="11"/>
    </row>
    <row r="40" spans="1:7">
      <c r="A40" s="10" t="s">
        <v>396</v>
      </c>
      <c r="B40" t="s">
        <v>860</v>
      </c>
      <c r="D40" s="11" t="s">
        <v>677</v>
      </c>
      <c r="E40" s="11"/>
      <c r="F40" t="s">
        <v>856</v>
      </c>
      <c r="G40">
        <v>4.5599999999999996</v>
      </c>
    </row>
    <row r="41" spans="1:7">
      <c r="A41" s="10" t="s">
        <v>397</v>
      </c>
      <c r="B41" s="11" t="s">
        <v>861</v>
      </c>
      <c r="D41" s="11" t="s">
        <v>678</v>
      </c>
      <c r="E41" s="11"/>
      <c r="F41" t="s">
        <v>857</v>
      </c>
      <c r="G41">
        <v>2.87</v>
      </c>
    </row>
    <row r="42" spans="1:7">
      <c r="A42" s="10" t="s">
        <v>400</v>
      </c>
      <c r="B42" t="s">
        <v>862</v>
      </c>
      <c r="D42" s="11" t="s">
        <v>674</v>
      </c>
      <c r="E42" s="11"/>
      <c r="F42" t="s">
        <v>858</v>
      </c>
      <c r="G42">
        <v>2.1800000000000002</v>
      </c>
    </row>
    <row r="43" spans="1:7">
      <c r="A43" s="10" t="s">
        <v>401</v>
      </c>
      <c r="B43" s="11" t="s">
        <v>863</v>
      </c>
      <c r="D43" s="11" t="s">
        <v>679</v>
      </c>
      <c r="E43" s="11"/>
      <c r="F43" t="s">
        <v>859</v>
      </c>
      <c r="G43">
        <v>0.52</v>
      </c>
    </row>
    <row r="44" spans="1:7">
      <c r="A44" s="10" t="s">
        <v>392</v>
      </c>
      <c r="B44" s="11"/>
      <c r="C44" s="11">
        <v>3.42</v>
      </c>
      <c r="D44" s="11"/>
      <c r="E44" s="11">
        <v>0.15</v>
      </c>
    </row>
    <row r="45" spans="1:7">
      <c r="A45" s="10"/>
      <c r="B45" s="11"/>
      <c r="D45" s="11"/>
      <c r="E45" s="11"/>
    </row>
    <row r="46" spans="1:7">
      <c r="A46" s="10"/>
      <c r="B46" s="11"/>
    </row>
    <row r="47" spans="1:7">
      <c r="A47" s="10"/>
      <c r="B47" s="11"/>
      <c r="D47" s="11"/>
      <c r="E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</row>
    <row r="52" spans="1:5">
      <c r="A52" s="10"/>
      <c r="B52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topLeftCell="A6" workbookViewId="0">
      <selection activeCell="C23" sqref="C23"/>
    </sheetView>
  </sheetViews>
  <sheetFormatPr baseColWidth="10" defaultRowHeight="16" x14ac:dyDescent="0"/>
  <sheetData>
    <row r="3" spans="1:4">
      <c r="A3" s="9" t="s">
        <v>470</v>
      </c>
      <c r="B3" s="17" t="s">
        <v>670</v>
      </c>
    </row>
    <row r="4" spans="1:4">
      <c r="A4" s="9" t="s">
        <v>471</v>
      </c>
      <c r="B4" t="s">
        <v>653</v>
      </c>
    </row>
    <row r="5" spans="1:4">
      <c r="A5" s="9"/>
    </row>
    <row r="6" spans="1:4">
      <c r="A6" s="9" t="s">
        <v>375</v>
      </c>
      <c r="B6" t="s">
        <v>672</v>
      </c>
    </row>
    <row r="7" spans="1:4">
      <c r="A7" s="9" t="s">
        <v>376</v>
      </c>
      <c r="B7" t="s">
        <v>673</v>
      </c>
    </row>
    <row r="8" spans="1:4">
      <c r="A8" s="9"/>
      <c r="B8" s="1"/>
      <c r="C8" s="1"/>
      <c r="D8" s="1"/>
    </row>
    <row r="9" spans="1:4">
      <c r="A9" s="9" t="s">
        <v>467</v>
      </c>
      <c r="B9">
        <v>5500</v>
      </c>
    </row>
    <row r="10" spans="1:4">
      <c r="A10" s="9" t="s">
        <v>468</v>
      </c>
      <c r="B10">
        <v>3.2</v>
      </c>
    </row>
    <row r="11" spans="1:4">
      <c r="A11" s="9" t="s">
        <v>469</v>
      </c>
      <c r="B11">
        <v>-4</v>
      </c>
    </row>
    <row r="12" spans="1:4">
      <c r="A12" s="9" t="s">
        <v>476</v>
      </c>
      <c r="B12">
        <v>1.5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  <c r="B14" t="s">
        <v>663</v>
      </c>
    </row>
    <row r="15" spans="1:4">
      <c r="A15" s="9" t="s">
        <v>475</v>
      </c>
      <c r="B15" t="s">
        <v>512</v>
      </c>
    </row>
    <row r="16" spans="1:4">
      <c r="A16" s="9" t="s">
        <v>474</v>
      </c>
      <c r="B16" t="s">
        <v>642</v>
      </c>
    </row>
    <row r="17" spans="1:7">
      <c r="A17" s="9" t="s">
        <v>473</v>
      </c>
    </row>
    <row r="18" spans="1:7">
      <c r="A18" s="9" t="s">
        <v>510</v>
      </c>
      <c r="B18" t="s">
        <v>664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7">
      <c r="A20" s="10" t="s">
        <v>378</v>
      </c>
      <c r="B20" s="11"/>
      <c r="C20" s="11">
        <v>1.27</v>
      </c>
      <c r="D20" s="11"/>
      <c r="E20" s="11">
        <v>0.19</v>
      </c>
    </row>
    <row r="21" spans="1:7">
      <c r="A21" s="10" t="s">
        <v>392</v>
      </c>
      <c r="B21" s="11"/>
      <c r="C21" s="11">
        <f>7.5+F21</f>
        <v>3.52</v>
      </c>
      <c r="D21" s="11"/>
      <c r="E21" s="11">
        <v>0.3</v>
      </c>
      <c r="F21">
        <v>-3.98</v>
      </c>
    </row>
    <row r="22" spans="1:7">
      <c r="A22" s="10" t="s">
        <v>379</v>
      </c>
      <c r="B22" s="11"/>
      <c r="C22">
        <f t="shared" ref="C22" si="0">F22+G22</f>
        <v>5.4499999999999993</v>
      </c>
      <c r="D22" s="11">
        <v>1</v>
      </c>
      <c r="E22" s="11">
        <v>0.26</v>
      </c>
      <c r="F22">
        <f t="shared" ref="F22" si="1">D22+$F$21</f>
        <v>-2.98</v>
      </c>
      <c r="G22">
        <v>8.43</v>
      </c>
    </row>
    <row r="23" spans="1:7">
      <c r="A23" s="10" t="s">
        <v>380</v>
      </c>
      <c r="B23" s="11"/>
      <c r="C23" t="s">
        <v>887</v>
      </c>
      <c r="D23" s="11" t="s">
        <v>674</v>
      </c>
      <c r="E23" s="11"/>
      <c r="F23" t="s">
        <v>781</v>
      </c>
      <c r="G23">
        <v>7.83</v>
      </c>
    </row>
    <row r="24" spans="1:7">
      <c r="A24" s="10" t="s">
        <v>382</v>
      </c>
      <c r="B24" s="11"/>
      <c r="C24">
        <f>F24+G24</f>
        <v>2.0200000000000005</v>
      </c>
      <c r="D24" s="11">
        <v>-0.24</v>
      </c>
      <c r="E24" s="11">
        <v>0.15</v>
      </c>
      <c r="F24">
        <f>D24+$F$21</f>
        <v>-4.22</v>
      </c>
      <c r="G24">
        <v>6.24</v>
      </c>
    </row>
    <row r="25" spans="1:7">
      <c r="A25" s="10" t="s">
        <v>383</v>
      </c>
      <c r="B25" s="11"/>
      <c r="C25">
        <f t="shared" ref="C25:C35" si="2">F25+G25</f>
        <v>3.3699999999999992</v>
      </c>
      <c r="D25" s="11">
        <v>-0.25</v>
      </c>
      <c r="E25" s="11">
        <v>0.14000000000000001</v>
      </c>
      <c r="F25">
        <f t="shared" ref="F25:F35" si="3">D25+$F$21</f>
        <v>-4.2300000000000004</v>
      </c>
      <c r="G25">
        <v>7.6</v>
      </c>
    </row>
    <row r="26" spans="1:7">
      <c r="A26" s="10" t="s">
        <v>384</v>
      </c>
      <c r="B26" s="11"/>
      <c r="C26">
        <f t="shared" si="2"/>
        <v>2.09</v>
      </c>
      <c r="D26" s="11">
        <v>-0.38</v>
      </c>
      <c r="E26" s="11">
        <v>0.2</v>
      </c>
      <c r="F26">
        <f t="shared" si="3"/>
        <v>-4.3600000000000003</v>
      </c>
      <c r="G26">
        <v>6.45</v>
      </c>
    </row>
    <row r="27" spans="1:7">
      <c r="A27" s="10" t="s">
        <v>385</v>
      </c>
      <c r="B27" s="11"/>
      <c r="C27">
        <f t="shared" si="2"/>
        <v>3.5799999999999996</v>
      </c>
      <c r="D27" s="11">
        <v>0.05</v>
      </c>
      <c r="E27" s="11">
        <v>0.16</v>
      </c>
      <c r="F27">
        <f t="shared" si="3"/>
        <v>-3.93</v>
      </c>
      <c r="G27">
        <v>7.51</v>
      </c>
    </row>
    <row r="28" spans="1:7">
      <c r="A28" s="10" t="s">
        <v>387</v>
      </c>
      <c r="B28" s="11"/>
      <c r="C28">
        <f t="shared" si="2"/>
        <v>2.46</v>
      </c>
      <c r="D28" s="11">
        <v>0.1</v>
      </c>
      <c r="E28" s="11">
        <v>0.13</v>
      </c>
      <c r="F28">
        <f t="shared" si="3"/>
        <v>-3.88</v>
      </c>
      <c r="G28">
        <v>6.34</v>
      </c>
    </row>
    <row r="29" spans="1:7">
      <c r="A29" s="10" t="s">
        <v>421</v>
      </c>
      <c r="B29" s="11"/>
      <c r="C29">
        <f t="shared" si="2"/>
        <v>-0.93000000000000016</v>
      </c>
      <c r="D29" s="11">
        <v>-0.1</v>
      </c>
      <c r="E29" s="11">
        <v>0.18</v>
      </c>
      <c r="F29">
        <f t="shared" si="3"/>
        <v>-4.08</v>
      </c>
      <c r="G29">
        <v>3.15</v>
      </c>
    </row>
    <row r="30" spans="1:7">
      <c r="A30" s="10" t="s">
        <v>388</v>
      </c>
      <c r="B30" s="11"/>
      <c r="C30">
        <f t="shared" si="2"/>
        <v>1.08</v>
      </c>
      <c r="D30" s="11">
        <v>0.11</v>
      </c>
      <c r="E30" s="11">
        <v>0.21</v>
      </c>
      <c r="F30">
        <f t="shared" si="3"/>
        <v>-3.87</v>
      </c>
      <c r="G30">
        <v>4.95</v>
      </c>
    </row>
    <row r="31" spans="1:7">
      <c r="A31" s="10" t="s">
        <v>390</v>
      </c>
      <c r="B31" s="11"/>
      <c r="C31">
        <f t="shared" si="2"/>
        <v>1.4399999999999995</v>
      </c>
      <c r="D31" s="11">
        <v>-0.22</v>
      </c>
      <c r="E31" s="11">
        <v>0.18</v>
      </c>
      <c r="F31">
        <f t="shared" si="3"/>
        <v>-4.2</v>
      </c>
      <c r="G31">
        <v>5.64</v>
      </c>
    </row>
    <row r="32" spans="1:7">
      <c r="A32" s="10" t="s">
        <v>391</v>
      </c>
      <c r="B32" s="11"/>
      <c r="C32">
        <f t="shared" si="2"/>
        <v>0.25999999999999979</v>
      </c>
      <c r="D32" s="11">
        <v>-1.19</v>
      </c>
      <c r="E32" s="11">
        <v>0.19</v>
      </c>
      <c r="F32">
        <f t="shared" si="3"/>
        <v>-5.17</v>
      </c>
      <c r="G32">
        <v>5.43</v>
      </c>
    </row>
    <row r="33" spans="1:7">
      <c r="A33" s="10" t="s">
        <v>393</v>
      </c>
      <c r="B33" s="11"/>
      <c r="C33">
        <f t="shared" si="2"/>
        <v>1.2600000000000002</v>
      </c>
      <c r="D33" s="11">
        <v>0.25</v>
      </c>
      <c r="E33" s="11">
        <v>0.18</v>
      </c>
      <c r="F33">
        <f t="shared" si="3"/>
        <v>-3.73</v>
      </c>
      <c r="G33">
        <v>4.99</v>
      </c>
    </row>
    <row r="34" spans="1:7">
      <c r="A34" s="11" t="s">
        <v>394</v>
      </c>
      <c r="B34" s="11"/>
      <c r="C34">
        <f t="shared" si="2"/>
        <v>2.4299999999999997</v>
      </c>
      <c r="D34" s="11">
        <v>0.19</v>
      </c>
      <c r="E34" s="11">
        <v>0.19</v>
      </c>
      <c r="F34">
        <f t="shared" si="3"/>
        <v>-3.79</v>
      </c>
      <c r="G34">
        <v>6.22</v>
      </c>
    </row>
    <row r="35" spans="1:7">
      <c r="A35" s="11" t="s">
        <v>397</v>
      </c>
      <c r="B35" s="11"/>
      <c r="C35">
        <f t="shared" si="2"/>
        <v>-1.4100000000000001</v>
      </c>
      <c r="D35" s="11">
        <v>-0.3</v>
      </c>
      <c r="E35" s="11">
        <v>0.19</v>
      </c>
      <c r="F35">
        <f t="shared" si="3"/>
        <v>-4.28</v>
      </c>
      <c r="G35">
        <v>2.87</v>
      </c>
    </row>
    <row r="36" spans="1:7">
      <c r="A36" s="11" t="s">
        <v>400</v>
      </c>
      <c r="B36" s="11"/>
      <c r="C36" t="s">
        <v>645</v>
      </c>
      <c r="D36" s="11" t="s">
        <v>675</v>
      </c>
      <c r="E36" s="11"/>
      <c r="F36" t="s">
        <v>886</v>
      </c>
      <c r="G36">
        <v>2.1800000000000002</v>
      </c>
    </row>
    <row r="37" spans="1:7">
      <c r="A37" s="11"/>
      <c r="B37" s="11"/>
      <c r="C37" s="11"/>
      <c r="D37" s="11"/>
      <c r="E37" s="11"/>
    </row>
    <row r="38" spans="1:7">
      <c r="A38" s="11"/>
      <c r="B38" s="11"/>
      <c r="C38" s="11"/>
      <c r="D38" s="11"/>
      <c r="E38" s="11"/>
    </row>
    <row r="39" spans="1:7">
      <c r="A39" s="10"/>
      <c r="B39" s="11"/>
      <c r="C39" s="11"/>
      <c r="D39" s="11"/>
      <c r="E39" s="11"/>
    </row>
    <row r="40" spans="1:7">
      <c r="A40" s="10"/>
      <c r="B40" s="11"/>
      <c r="C40" s="11"/>
      <c r="D40" s="11"/>
      <c r="E40" s="11"/>
    </row>
    <row r="41" spans="1:7">
      <c r="A41" s="10"/>
      <c r="B41" s="11"/>
      <c r="C41" s="11"/>
      <c r="D41" s="11"/>
      <c r="E41" s="11"/>
    </row>
    <row r="42" spans="1:7">
      <c r="A42" s="10"/>
      <c r="B42" s="11"/>
      <c r="C42" s="11"/>
      <c r="D42" s="11"/>
      <c r="E42" s="11"/>
    </row>
    <row r="43" spans="1:7">
      <c r="A43" s="10"/>
      <c r="B43" s="11"/>
      <c r="C43" s="11"/>
      <c r="D43" s="11"/>
      <c r="E43" s="11"/>
    </row>
    <row r="44" spans="1:7">
      <c r="A44" s="10"/>
      <c r="B44" s="11"/>
      <c r="D44" s="11"/>
      <c r="E44" s="11"/>
    </row>
    <row r="45" spans="1:7">
      <c r="A45" s="10"/>
      <c r="B45" s="11"/>
    </row>
    <row r="46" spans="1:7">
      <c r="A46" s="10"/>
      <c r="B46" s="11"/>
      <c r="D46" s="11"/>
      <c r="E46" s="11"/>
    </row>
    <row r="47" spans="1:7">
      <c r="A47" s="10"/>
      <c r="B47" s="11"/>
      <c r="D47" s="11"/>
      <c r="E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topLeftCell="A5" workbookViewId="0">
      <selection activeCell="C20" sqref="C20"/>
    </sheetView>
  </sheetViews>
  <sheetFormatPr baseColWidth="10" defaultRowHeight="16" x14ac:dyDescent="0"/>
  <sheetData>
    <row r="3" spans="1:4">
      <c r="A3" s="9" t="s">
        <v>470</v>
      </c>
      <c r="B3" s="17" t="s">
        <v>413</v>
      </c>
    </row>
    <row r="4" spans="1:4">
      <c r="A4" s="9" t="s">
        <v>471</v>
      </c>
      <c r="B4" t="s">
        <v>653</v>
      </c>
    </row>
    <row r="5" spans="1:4">
      <c r="A5" s="9"/>
    </row>
    <row r="6" spans="1:4">
      <c r="A6" s="9" t="s">
        <v>375</v>
      </c>
      <c r="B6" t="s">
        <v>668</v>
      </c>
    </row>
    <row r="7" spans="1:4">
      <c r="A7" s="9" t="s">
        <v>376</v>
      </c>
      <c r="B7" t="s">
        <v>669</v>
      </c>
    </row>
    <row r="8" spans="1:4">
      <c r="A8" s="9"/>
      <c r="B8" s="1"/>
      <c r="C8" s="1"/>
      <c r="D8" s="1"/>
    </row>
    <row r="9" spans="1:4">
      <c r="A9" s="9" t="s">
        <v>467</v>
      </c>
      <c r="B9">
        <v>6100</v>
      </c>
    </row>
    <row r="10" spans="1:4">
      <c r="A10" s="9" t="s">
        <v>468</v>
      </c>
      <c r="B10">
        <v>3.4</v>
      </c>
    </row>
    <row r="11" spans="1:4">
      <c r="A11" s="9" t="s">
        <v>469</v>
      </c>
      <c r="B11">
        <v>-4.7</v>
      </c>
    </row>
    <row r="12" spans="1:4">
      <c r="A12" s="9" t="s">
        <v>476</v>
      </c>
      <c r="B12">
        <v>2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  <c r="B14" t="s">
        <v>663</v>
      </c>
    </row>
    <row r="15" spans="1:4">
      <c r="A15" s="9" t="s">
        <v>475</v>
      </c>
      <c r="B15" t="s">
        <v>512</v>
      </c>
    </row>
    <row r="16" spans="1:4">
      <c r="A16" s="9" t="s">
        <v>474</v>
      </c>
      <c r="B16" t="s">
        <v>642</v>
      </c>
    </row>
    <row r="17" spans="1:7">
      <c r="A17" s="9" t="s">
        <v>473</v>
      </c>
    </row>
    <row r="18" spans="1:7">
      <c r="A18" s="9" t="s">
        <v>510</v>
      </c>
      <c r="B18" t="s">
        <v>664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7">
      <c r="A20" s="10" t="s">
        <v>378</v>
      </c>
      <c r="B20" s="11"/>
      <c r="C20" s="11">
        <v>1.77</v>
      </c>
      <c r="D20" s="11"/>
      <c r="E20" s="11">
        <v>0.18</v>
      </c>
    </row>
    <row r="21" spans="1:7">
      <c r="A21" s="10" t="s">
        <v>392</v>
      </c>
      <c r="B21" s="11"/>
      <c r="C21">
        <v>2.82</v>
      </c>
      <c r="D21" s="11"/>
      <c r="E21" s="11">
        <v>0.3</v>
      </c>
      <c r="F21" s="11">
        <v>-4.68</v>
      </c>
    </row>
    <row r="22" spans="1:7">
      <c r="A22" s="10" t="s">
        <v>379</v>
      </c>
      <c r="B22" s="11"/>
      <c r="C22">
        <f t="shared" ref="C22" si="0">F22+G22</f>
        <v>7.23</v>
      </c>
      <c r="D22" s="11">
        <v>3.48</v>
      </c>
      <c r="E22" s="11">
        <v>0.24</v>
      </c>
      <c r="F22">
        <f t="shared" ref="F22:F23" si="1">D22+$F$21</f>
        <v>-1.1999999999999997</v>
      </c>
      <c r="G22">
        <v>8.43</v>
      </c>
    </row>
    <row r="23" spans="1:7">
      <c r="A23" s="10" t="s">
        <v>380</v>
      </c>
      <c r="B23" s="11"/>
      <c r="C23" t="s">
        <v>894</v>
      </c>
      <c r="D23" s="11" t="s">
        <v>718</v>
      </c>
      <c r="E23" s="11"/>
      <c r="F23" t="e">
        <f t="shared" si="1"/>
        <v>#VALUE!</v>
      </c>
      <c r="G23">
        <v>7.83</v>
      </c>
    </row>
    <row r="24" spans="1:7">
      <c r="A24" s="10" t="s">
        <v>382</v>
      </c>
      <c r="B24" s="11"/>
      <c r="C24" t="s">
        <v>888</v>
      </c>
      <c r="D24" s="11" t="s">
        <v>624</v>
      </c>
      <c r="E24" s="11"/>
      <c r="F24" t="e">
        <f>D24+$F$21</f>
        <v>#VALUE!</v>
      </c>
      <c r="G24">
        <v>6.24</v>
      </c>
    </row>
    <row r="25" spans="1:7">
      <c r="A25" s="10" t="s">
        <v>383</v>
      </c>
      <c r="B25" s="11"/>
      <c r="C25">
        <f t="shared" ref="C25:C36" si="2">F25+G25</f>
        <v>3.51</v>
      </c>
      <c r="D25" s="11">
        <v>0.59</v>
      </c>
      <c r="E25" s="11">
        <v>0.15</v>
      </c>
      <c r="F25">
        <f t="shared" ref="F25:F36" si="3">D25+$F$21</f>
        <v>-4.09</v>
      </c>
      <c r="G25">
        <v>7.6</v>
      </c>
    </row>
    <row r="26" spans="1:7">
      <c r="A26" s="10" t="s">
        <v>384</v>
      </c>
      <c r="B26" s="11"/>
      <c r="C26" t="s">
        <v>889</v>
      </c>
      <c r="D26" s="11" t="s">
        <v>895</v>
      </c>
      <c r="E26" s="11"/>
      <c r="F26" t="e">
        <f t="shared" si="3"/>
        <v>#VALUE!</v>
      </c>
      <c r="G26">
        <v>6.45</v>
      </c>
    </row>
    <row r="27" spans="1:7">
      <c r="A27" s="10" t="s">
        <v>385</v>
      </c>
      <c r="B27" s="11"/>
      <c r="C27">
        <f t="shared" si="2"/>
        <v>3.2</v>
      </c>
      <c r="D27" s="11">
        <v>0.37</v>
      </c>
      <c r="E27" s="11">
        <v>0.15</v>
      </c>
      <c r="F27">
        <f t="shared" si="3"/>
        <v>-4.3099999999999996</v>
      </c>
      <c r="G27">
        <v>7.51</v>
      </c>
    </row>
    <row r="28" spans="1:7">
      <c r="A28" s="10" t="s">
        <v>387</v>
      </c>
      <c r="B28" s="11"/>
      <c r="C28">
        <f t="shared" si="2"/>
        <v>2</v>
      </c>
      <c r="D28" s="11">
        <v>0.34</v>
      </c>
      <c r="E28" s="11">
        <v>0.15</v>
      </c>
      <c r="F28">
        <f t="shared" si="3"/>
        <v>-4.34</v>
      </c>
      <c r="G28">
        <v>6.34</v>
      </c>
    </row>
    <row r="29" spans="1:7">
      <c r="A29" s="10" t="s">
        <v>421</v>
      </c>
      <c r="B29" s="11"/>
      <c r="C29" t="s">
        <v>890</v>
      </c>
      <c r="D29" s="11" t="s">
        <v>896</v>
      </c>
      <c r="E29" s="11"/>
      <c r="F29" t="e">
        <f t="shared" si="3"/>
        <v>#VALUE!</v>
      </c>
      <c r="G29">
        <v>3.15</v>
      </c>
    </row>
    <row r="30" spans="1:7">
      <c r="A30" s="10" t="s">
        <v>388</v>
      </c>
      <c r="B30" s="11"/>
      <c r="C30">
        <f t="shared" si="2"/>
        <v>0.45000000000000018</v>
      </c>
      <c r="D30" s="11">
        <v>0.18</v>
      </c>
      <c r="E30" s="11">
        <v>0.17</v>
      </c>
      <c r="F30">
        <f t="shared" si="3"/>
        <v>-4.5</v>
      </c>
      <c r="G30">
        <v>4.95</v>
      </c>
    </row>
    <row r="31" spans="1:7">
      <c r="A31" s="10" t="s">
        <v>390</v>
      </c>
      <c r="B31" s="11"/>
      <c r="C31" t="s">
        <v>891</v>
      </c>
      <c r="D31" s="11" t="s">
        <v>624</v>
      </c>
      <c r="E31" s="11"/>
      <c r="F31" t="e">
        <f t="shared" si="3"/>
        <v>#VALUE!</v>
      </c>
      <c r="G31">
        <v>5.64</v>
      </c>
    </row>
    <row r="32" spans="1:7">
      <c r="A32" s="10" t="s">
        <v>391</v>
      </c>
      <c r="B32" s="11"/>
      <c r="C32" t="s">
        <v>892</v>
      </c>
      <c r="D32" s="11" t="s">
        <v>494</v>
      </c>
      <c r="E32" s="11"/>
      <c r="F32" t="e">
        <f t="shared" si="3"/>
        <v>#VALUE!</v>
      </c>
      <c r="G32">
        <v>5.43</v>
      </c>
    </row>
    <row r="33" spans="1:7">
      <c r="A33" s="10" t="s">
        <v>393</v>
      </c>
      <c r="B33" s="11"/>
      <c r="C33" t="s">
        <v>737</v>
      </c>
      <c r="D33" s="11" t="s">
        <v>722</v>
      </c>
      <c r="E33" s="11"/>
      <c r="F33" t="e">
        <f t="shared" si="3"/>
        <v>#VALUE!</v>
      </c>
      <c r="G33">
        <v>4.99</v>
      </c>
    </row>
    <row r="34" spans="1:7">
      <c r="A34" s="11" t="s">
        <v>394</v>
      </c>
      <c r="B34" s="11"/>
      <c r="C34" t="s">
        <v>893</v>
      </c>
      <c r="D34" s="11" t="s">
        <v>897</v>
      </c>
      <c r="E34" s="11"/>
      <c r="F34" t="e">
        <f t="shared" si="3"/>
        <v>#VALUE!</v>
      </c>
      <c r="G34">
        <v>6.22</v>
      </c>
    </row>
    <row r="35" spans="1:7">
      <c r="A35" s="11" t="s">
        <v>397</v>
      </c>
      <c r="B35" s="11"/>
      <c r="C35">
        <f t="shared" si="2"/>
        <v>-1.4899999999999993</v>
      </c>
      <c r="D35" s="11">
        <v>0.32</v>
      </c>
      <c r="E35" s="11">
        <v>0.19</v>
      </c>
      <c r="F35">
        <f t="shared" si="3"/>
        <v>-4.3599999999999994</v>
      </c>
      <c r="G35">
        <v>2.87</v>
      </c>
    </row>
    <row r="36" spans="1:7">
      <c r="A36" s="11" t="s">
        <v>400</v>
      </c>
      <c r="B36" s="11"/>
      <c r="C36">
        <f t="shared" si="2"/>
        <v>-1.6999999999999997</v>
      </c>
      <c r="D36" s="11">
        <v>0.8</v>
      </c>
      <c r="E36" s="11"/>
      <c r="F36">
        <f t="shared" si="3"/>
        <v>-3.88</v>
      </c>
      <c r="G36">
        <v>2.1800000000000002</v>
      </c>
    </row>
    <row r="37" spans="1:7">
      <c r="A37" s="11"/>
      <c r="B37" s="11"/>
      <c r="C37" s="11"/>
      <c r="D37" s="11"/>
      <c r="E37" s="11"/>
    </row>
    <row r="38" spans="1:7">
      <c r="A38" s="11"/>
      <c r="B38" s="11"/>
      <c r="C38" s="11"/>
      <c r="D38" s="11"/>
      <c r="E38" s="11"/>
    </row>
    <row r="39" spans="1:7">
      <c r="A39" s="10"/>
      <c r="B39" s="11"/>
      <c r="C39" s="11"/>
      <c r="D39" s="11"/>
      <c r="E39" s="11"/>
    </row>
    <row r="40" spans="1:7">
      <c r="A40" s="10"/>
      <c r="B40" s="11"/>
      <c r="C40" s="11"/>
      <c r="D40" s="11"/>
      <c r="E40" s="11"/>
    </row>
    <row r="41" spans="1:7">
      <c r="A41" s="10"/>
      <c r="B41" s="11"/>
      <c r="C41" s="11"/>
      <c r="D41" s="11"/>
      <c r="E41" s="11"/>
    </row>
    <row r="42" spans="1:7">
      <c r="A42" s="10"/>
      <c r="B42" s="11"/>
      <c r="C42" s="11"/>
      <c r="D42" s="11"/>
      <c r="E42" s="11"/>
    </row>
    <row r="43" spans="1:7">
      <c r="A43" s="10"/>
      <c r="B43" s="11"/>
      <c r="C43" s="11"/>
      <c r="D43" s="11"/>
      <c r="E43" s="11"/>
    </row>
    <row r="44" spans="1:7">
      <c r="A44" s="10"/>
      <c r="B44" s="11"/>
      <c r="D44" s="11"/>
      <c r="E44" s="11"/>
    </row>
    <row r="45" spans="1:7">
      <c r="A45" s="10"/>
      <c r="B45" s="11"/>
    </row>
    <row r="46" spans="1:7">
      <c r="A46" s="10"/>
      <c r="B46" s="11"/>
      <c r="D46" s="11"/>
      <c r="E46" s="11"/>
    </row>
    <row r="47" spans="1:7">
      <c r="A47" s="10"/>
      <c r="B47" s="11"/>
      <c r="D47" s="11"/>
      <c r="E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1"/>
  <sheetViews>
    <sheetView topLeftCell="A5" workbookViewId="0">
      <selection activeCell="D38" sqref="D38"/>
    </sheetView>
  </sheetViews>
  <sheetFormatPr baseColWidth="10" defaultRowHeight="16" x14ac:dyDescent="0"/>
  <sheetData>
    <row r="3" spans="1:4">
      <c r="A3" s="9" t="s">
        <v>470</v>
      </c>
      <c r="B3" s="17" t="s">
        <v>410</v>
      </c>
    </row>
    <row r="4" spans="1:4">
      <c r="A4" s="9" t="s">
        <v>471</v>
      </c>
      <c r="B4" t="s">
        <v>653</v>
      </c>
    </row>
    <row r="5" spans="1:4">
      <c r="A5" s="9"/>
    </row>
    <row r="6" spans="1:4">
      <c r="A6" s="9" t="s">
        <v>375</v>
      </c>
      <c r="B6" t="s">
        <v>665</v>
      </c>
    </row>
    <row r="7" spans="1:4">
      <c r="A7" s="9" t="s">
        <v>376</v>
      </c>
      <c r="B7" t="s">
        <v>666</v>
      </c>
    </row>
    <row r="8" spans="1:4">
      <c r="A8" s="9"/>
      <c r="B8" s="1"/>
      <c r="C8" s="1"/>
      <c r="D8" s="1"/>
    </row>
    <row r="9" spans="1:4">
      <c r="A9" s="9" t="s">
        <v>467</v>
      </c>
      <c r="B9">
        <v>5000</v>
      </c>
    </row>
    <row r="10" spans="1:4">
      <c r="A10" s="9" t="s">
        <v>468</v>
      </c>
      <c r="B10">
        <v>1.9</v>
      </c>
    </row>
    <row r="11" spans="1:4">
      <c r="A11" s="9" t="s">
        <v>469</v>
      </c>
      <c r="B11">
        <v>-4.2</v>
      </c>
    </row>
    <row r="12" spans="1:4">
      <c r="A12" s="9" t="s">
        <v>476</v>
      </c>
      <c r="B12">
        <v>2.2000000000000002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  <c r="B14" t="s">
        <v>663</v>
      </c>
    </row>
    <row r="15" spans="1:4">
      <c r="A15" s="9" t="s">
        <v>475</v>
      </c>
      <c r="B15" t="s">
        <v>512</v>
      </c>
    </row>
    <row r="16" spans="1:4">
      <c r="A16" s="9" t="s">
        <v>474</v>
      </c>
      <c r="B16" t="s">
        <v>642</v>
      </c>
    </row>
    <row r="17" spans="1:8">
      <c r="A17" s="9" t="s">
        <v>473</v>
      </c>
    </row>
    <row r="18" spans="1:8">
      <c r="A18" s="9" t="s">
        <v>510</v>
      </c>
      <c r="B18" t="s">
        <v>664</v>
      </c>
    </row>
    <row r="19" spans="1:8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592</v>
      </c>
      <c r="G19" s="10" t="s">
        <v>751</v>
      </c>
    </row>
    <row r="20" spans="1:8">
      <c r="A20" s="10" t="s">
        <v>378</v>
      </c>
      <c r="B20" s="11"/>
      <c r="C20" s="11" t="s">
        <v>667</v>
      </c>
      <c r="D20" s="11"/>
      <c r="E20" s="11"/>
    </row>
    <row r="21" spans="1:8">
      <c r="A21" s="10" t="s">
        <v>392</v>
      </c>
      <c r="B21" s="11"/>
      <c r="C21">
        <v>3.35</v>
      </c>
      <c r="D21" s="11"/>
      <c r="E21" s="11">
        <v>0.3</v>
      </c>
      <c r="F21" s="11">
        <v>-4.1500000000000004</v>
      </c>
    </row>
    <row r="22" spans="1:8">
      <c r="A22" s="10" t="s">
        <v>379</v>
      </c>
      <c r="B22" s="11"/>
      <c r="C22">
        <f>F22+G22</f>
        <v>6.6399999999999988</v>
      </c>
      <c r="D22" s="11">
        <v>2.36</v>
      </c>
      <c r="E22" s="11">
        <v>0.23</v>
      </c>
      <c r="F22">
        <f>D22+$F$21</f>
        <v>-1.7900000000000005</v>
      </c>
      <c r="G22">
        <v>8.43</v>
      </c>
      <c r="H22" s="10"/>
    </row>
    <row r="23" spans="1:8">
      <c r="A23" s="10" t="s">
        <v>380</v>
      </c>
      <c r="B23" s="11"/>
      <c r="C23">
        <f t="shared" ref="C23:C36" si="0">F23+G23</f>
        <v>6.88</v>
      </c>
      <c r="D23" s="11">
        <v>3.2</v>
      </c>
      <c r="E23" s="11">
        <v>0.37</v>
      </c>
      <c r="F23">
        <f t="shared" ref="F23:F36" si="1">D23+$F$21</f>
        <v>-0.95000000000000018</v>
      </c>
      <c r="G23">
        <v>7.83</v>
      </c>
      <c r="H23" s="10"/>
    </row>
    <row r="24" spans="1:8">
      <c r="A24" s="10" t="s">
        <v>382</v>
      </c>
      <c r="B24" s="11"/>
      <c r="C24">
        <f t="shared" si="0"/>
        <v>2.2799999999999998</v>
      </c>
      <c r="D24" s="11">
        <v>0.19</v>
      </c>
      <c r="E24" s="11">
        <v>0.14000000000000001</v>
      </c>
      <c r="F24">
        <f t="shared" si="1"/>
        <v>-3.9600000000000004</v>
      </c>
      <c r="G24">
        <v>6.24</v>
      </c>
      <c r="H24" s="10"/>
    </row>
    <row r="25" spans="1:8">
      <c r="A25" s="10" t="s">
        <v>383</v>
      </c>
      <c r="B25" s="11"/>
      <c r="C25">
        <f t="shared" si="0"/>
        <v>3.8699999999999992</v>
      </c>
      <c r="D25" s="11">
        <v>0.42</v>
      </c>
      <c r="E25" s="11">
        <v>0.16</v>
      </c>
      <c r="F25">
        <f t="shared" si="1"/>
        <v>-3.7300000000000004</v>
      </c>
      <c r="G25">
        <v>7.6</v>
      </c>
      <c r="H25" s="10"/>
    </row>
    <row r="26" spans="1:8">
      <c r="A26" s="10" t="s">
        <v>384</v>
      </c>
      <c r="B26" s="11"/>
      <c r="C26">
        <f t="shared" si="0"/>
        <v>1.9100000000000001</v>
      </c>
      <c r="D26" s="11">
        <v>-0.39</v>
      </c>
      <c r="E26" s="11">
        <v>0.21</v>
      </c>
      <c r="F26">
        <f t="shared" si="1"/>
        <v>-4.54</v>
      </c>
      <c r="G26">
        <v>6.45</v>
      </c>
      <c r="H26" s="10"/>
    </row>
    <row r="27" spans="1:8">
      <c r="A27" s="10" t="s">
        <v>385</v>
      </c>
      <c r="B27" s="11"/>
      <c r="C27" t="s">
        <v>882</v>
      </c>
      <c r="D27" s="11" t="s">
        <v>754</v>
      </c>
      <c r="E27" s="11"/>
      <c r="F27" t="s">
        <v>883</v>
      </c>
      <c r="G27">
        <v>7.51</v>
      </c>
      <c r="H27" s="10"/>
    </row>
    <row r="28" spans="1:8">
      <c r="A28" s="10" t="s">
        <v>387</v>
      </c>
      <c r="B28" s="11"/>
      <c r="C28">
        <f t="shared" si="0"/>
        <v>2.1899999999999995</v>
      </c>
      <c r="D28" s="11">
        <v>0</v>
      </c>
      <c r="E28" s="11">
        <v>0.2</v>
      </c>
      <c r="F28">
        <f t="shared" si="1"/>
        <v>-4.1500000000000004</v>
      </c>
      <c r="G28">
        <v>6.34</v>
      </c>
      <c r="H28" s="10"/>
    </row>
    <row r="29" spans="1:8">
      <c r="A29" s="10" t="s">
        <v>421</v>
      </c>
      <c r="B29" s="11"/>
      <c r="C29">
        <f t="shared" si="0"/>
        <v>-1.2300000000000009</v>
      </c>
      <c r="D29" s="11">
        <v>-0.23</v>
      </c>
      <c r="E29" s="11">
        <v>0.16</v>
      </c>
      <c r="F29">
        <f t="shared" si="1"/>
        <v>-4.3800000000000008</v>
      </c>
      <c r="G29">
        <v>3.15</v>
      </c>
      <c r="H29" s="10"/>
    </row>
    <row r="30" spans="1:8">
      <c r="A30" s="10" t="s">
        <v>388</v>
      </c>
      <c r="B30" s="11"/>
      <c r="C30">
        <f t="shared" si="0"/>
        <v>1.1499999999999999</v>
      </c>
      <c r="D30" s="11">
        <v>0.35</v>
      </c>
      <c r="E30" s="11">
        <v>0.18</v>
      </c>
      <c r="F30">
        <f t="shared" si="1"/>
        <v>-3.8000000000000003</v>
      </c>
      <c r="G30">
        <v>4.95</v>
      </c>
      <c r="H30" s="10"/>
    </row>
    <row r="31" spans="1:8">
      <c r="A31" s="10" t="s">
        <v>390</v>
      </c>
      <c r="B31" s="11"/>
      <c r="C31">
        <f t="shared" si="0"/>
        <v>0.99999999999999911</v>
      </c>
      <c r="D31" s="11">
        <v>-0.49</v>
      </c>
      <c r="E31" s="11">
        <v>0.26</v>
      </c>
      <c r="F31">
        <f t="shared" si="1"/>
        <v>-4.6400000000000006</v>
      </c>
      <c r="G31">
        <v>5.64</v>
      </c>
      <c r="H31" s="10"/>
    </row>
    <row r="32" spans="1:8">
      <c r="A32" s="10" t="s">
        <v>391</v>
      </c>
      <c r="B32" s="11"/>
      <c r="C32">
        <f t="shared" si="0"/>
        <v>-0.12000000000000099</v>
      </c>
      <c r="D32" s="11">
        <v>-1.4</v>
      </c>
      <c r="E32" s="11">
        <v>0.2</v>
      </c>
      <c r="F32">
        <f t="shared" si="1"/>
        <v>-5.5500000000000007</v>
      </c>
      <c r="G32">
        <v>5.43</v>
      </c>
      <c r="H32" s="10"/>
    </row>
    <row r="33" spans="1:8">
      <c r="A33" s="10" t="s">
        <v>393</v>
      </c>
      <c r="B33" s="11"/>
      <c r="C33">
        <f t="shared" si="0"/>
        <v>0.9399999999999995</v>
      </c>
      <c r="D33" s="11">
        <v>0.1</v>
      </c>
      <c r="E33" s="11">
        <v>0.16</v>
      </c>
      <c r="F33">
        <f t="shared" si="1"/>
        <v>-4.0500000000000007</v>
      </c>
      <c r="G33">
        <v>4.99</v>
      </c>
      <c r="H33" s="10"/>
    </row>
    <row r="34" spans="1:8">
      <c r="A34" s="11" t="s">
        <v>394</v>
      </c>
      <c r="B34" s="11"/>
      <c r="C34">
        <f t="shared" si="0"/>
        <v>1.9499999999999993</v>
      </c>
      <c r="D34" s="11">
        <v>-0.12</v>
      </c>
      <c r="E34" s="11">
        <v>0.2</v>
      </c>
      <c r="F34">
        <f t="shared" si="1"/>
        <v>-4.2700000000000005</v>
      </c>
      <c r="G34">
        <v>6.22</v>
      </c>
      <c r="H34" s="11"/>
    </row>
    <row r="35" spans="1:8">
      <c r="A35" s="11" t="s">
        <v>397</v>
      </c>
      <c r="B35" s="11"/>
      <c r="C35">
        <f t="shared" si="0"/>
        <v>-2.3600000000000003</v>
      </c>
      <c r="D35" s="11">
        <v>-1.08</v>
      </c>
      <c r="E35" s="11">
        <v>0.14000000000000001</v>
      </c>
      <c r="F35">
        <f t="shared" si="1"/>
        <v>-5.23</v>
      </c>
      <c r="G35">
        <v>2.87</v>
      </c>
      <c r="H35" s="11"/>
    </row>
    <row r="36" spans="1:8">
      <c r="A36" s="11" t="s">
        <v>400</v>
      </c>
      <c r="B36" s="11"/>
      <c r="C36">
        <f t="shared" si="0"/>
        <v>-2.4700000000000002</v>
      </c>
      <c r="D36" s="11">
        <v>-0.5</v>
      </c>
      <c r="E36" s="11">
        <v>0.15</v>
      </c>
      <c r="F36">
        <f t="shared" si="1"/>
        <v>-4.6500000000000004</v>
      </c>
      <c r="G36">
        <v>2.1800000000000002</v>
      </c>
      <c r="H36" s="11"/>
    </row>
    <row r="37" spans="1:8">
      <c r="A37" s="11"/>
      <c r="B37" s="11"/>
      <c r="C37" s="11"/>
      <c r="D37" s="11"/>
      <c r="E37" s="11"/>
    </row>
    <row r="38" spans="1:8">
      <c r="A38" s="11"/>
      <c r="B38" s="11"/>
      <c r="C38" s="11"/>
      <c r="D38" s="11"/>
      <c r="E38" s="11"/>
    </row>
    <row r="39" spans="1:8">
      <c r="A39" s="10"/>
      <c r="B39" s="11"/>
      <c r="C39" s="11"/>
      <c r="D39" s="11"/>
      <c r="E39" s="11"/>
    </row>
    <row r="40" spans="1:8">
      <c r="A40" s="10"/>
      <c r="B40" s="11"/>
      <c r="C40" s="11"/>
      <c r="D40" s="11"/>
      <c r="E40" s="11"/>
    </row>
    <row r="41" spans="1:8">
      <c r="A41" s="10"/>
      <c r="B41" s="11"/>
      <c r="C41" s="11"/>
      <c r="D41" s="11"/>
      <c r="E41" s="11"/>
    </row>
    <row r="42" spans="1:8">
      <c r="A42" s="10"/>
      <c r="B42" s="11"/>
      <c r="C42" s="11"/>
      <c r="D42" s="11"/>
      <c r="E42" s="11"/>
    </row>
    <row r="43" spans="1:8">
      <c r="A43" s="10"/>
      <c r="B43" s="11"/>
      <c r="C43" s="11"/>
      <c r="D43" s="11"/>
      <c r="E43" s="11"/>
    </row>
    <row r="44" spans="1:8">
      <c r="A44" s="10"/>
      <c r="B44" s="11"/>
      <c r="D44" s="11"/>
      <c r="E44" s="11"/>
    </row>
    <row r="45" spans="1:8">
      <c r="A45" s="10"/>
      <c r="B45" s="11"/>
    </row>
    <row r="46" spans="1:8">
      <c r="A46" s="10"/>
      <c r="B46" s="11"/>
      <c r="D46" s="11"/>
      <c r="E46" s="11"/>
    </row>
    <row r="47" spans="1:8">
      <c r="A47" s="10"/>
      <c r="B47" s="11"/>
      <c r="D47" s="11"/>
      <c r="E47" s="11"/>
    </row>
    <row r="48" spans="1:8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N206"/>
  <sheetViews>
    <sheetView topLeftCell="F1" workbookViewId="0">
      <selection activeCell="B7" sqref="B7"/>
    </sheetView>
  </sheetViews>
  <sheetFormatPr baseColWidth="10" defaultRowHeight="16" x14ac:dyDescent="0"/>
  <cols>
    <col min="1" max="1" width="19.125" customWidth="1"/>
    <col min="2" max="2" width="26.25" customWidth="1"/>
  </cols>
  <sheetData>
    <row r="3" spans="1:20">
      <c r="K3" s="21" t="s">
        <v>855</v>
      </c>
    </row>
    <row r="4" spans="1:20">
      <c r="A4" t="s">
        <v>374</v>
      </c>
      <c r="B4" t="s">
        <v>89</v>
      </c>
      <c r="C4" t="s">
        <v>375</v>
      </c>
      <c r="D4" t="s">
        <v>376</v>
      </c>
      <c r="E4" t="s">
        <v>101</v>
      </c>
      <c r="F4" t="s">
        <v>102</v>
      </c>
      <c r="G4" t="s">
        <v>90</v>
      </c>
      <c r="H4" t="s">
        <v>246</v>
      </c>
    </row>
    <row r="5" spans="1:20">
      <c r="A5">
        <v>1</v>
      </c>
      <c r="B5" s="2" t="s">
        <v>403</v>
      </c>
      <c r="G5">
        <v>-4</v>
      </c>
      <c r="H5" t="s">
        <v>5</v>
      </c>
      <c r="J5" t="s">
        <v>491</v>
      </c>
      <c r="K5" s="21" t="s">
        <v>853</v>
      </c>
      <c r="T5" t="s">
        <v>852</v>
      </c>
    </row>
    <row r="6" spans="1:20">
      <c r="A6">
        <v>2</v>
      </c>
      <c r="B6" s="2" t="s">
        <v>404</v>
      </c>
      <c r="G6">
        <v>-4.0199999999999996</v>
      </c>
      <c r="H6" t="s">
        <v>11</v>
      </c>
      <c r="J6" t="s">
        <v>491</v>
      </c>
      <c r="K6" t="s">
        <v>854</v>
      </c>
    </row>
    <row r="7" spans="1:20">
      <c r="A7">
        <v>3</v>
      </c>
      <c r="B7" s="2" t="s">
        <v>405</v>
      </c>
      <c r="G7">
        <v>-4.03</v>
      </c>
      <c r="H7" t="s">
        <v>15</v>
      </c>
      <c r="J7" t="s">
        <v>491</v>
      </c>
      <c r="K7" s="21" t="s">
        <v>864</v>
      </c>
    </row>
    <row r="8" spans="1:20">
      <c r="A8">
        <v>4</v>
      </c>
      <c r="B8" s="2" t="s">
        <v>406</v>
      </c>
      <c r="G8">
        <v>-4.03</v>
      </c>
      <c r="H8" t="s">
        <v>11</v>
      </c>
      <c r="J8" t="s">
        <v>491</v>
      </c>
      <c r="K8" s="21" t="s">
        <v>865</v>
      </c>
    </row>
    <row r="9" spans="1:20">
      <c r="A9">
        <v>5</v>
      </c>
      <c r="B9" s="2" t="s">
        <v>407</v>
      </c>
      <c r="G9">
        <v>-4.05</v>
      </c>
      <c r="H9" t="s">
        <v>11</v>
      </c>
      <c r="J9" s="21" t="s">
        <v>698</v>
      </c>
    </row>
    <row r="10" spans="1:20">
      <c r="A10">
        <v>6</v>
      </c>
      <c r="B10" s="2" t="s">
        <v>408</v>
      </c>
      <c r="G10">
        <v>-4.08</v>
      </c>
      <c r="H10" t="s">
        <v>11</v>
      </c>
      <c r="J10" t="s">
        <v>491</v>
      </c>
      <c r="K10" t="s">
        <v>866</v>
      </c>
    </row>
    <row r="11" spans="1:20">
      <c r="A11">
        <v>7</v>
      </c>
      <c r="B11" s="2" t="s">
        <v>24</v>
      </c>
      <c r="G11">
        <v>-4.09</v>
      </c>
      <c r="H11" t="s">
        <v>11</v>
      </c>
      <c r="J11" t="s">
        <v>702</v>
      </c>
    </row>
    <row r="12" spans="1:20">
      <c r="A12">
        <v>8</v>
      </c>
      <c r="B12" s="2" t="s">
        <v>409</v>
      </c>
      <c r="G12">
        <v>-4.1500000000000004</v>
      </c>
      <c r="H12" t="s">
        <v>32</v>
      </c>
      <c r="J12" t="s">
        <v>491</v>
      </c>
      <c r="K12" t="s">
        <v>881</v>
      </c>
    </row>
    <row r="13" spans="1:20">
      <c r="A13">
        <v>9</v>
      </c>
      <c r="B13" s="2" t="s">
        <v>410</v>
      </c>
      <c r="G13">
        <v>-4.1500000000000004</v>
      </c>
      <c r="H13" t="s">
        <v>32</v>
      </c>
      <c r="J13" t="s">
        <v>491</v>
      </c>
      <c r="K13" s="21" t="s">
        <v>884</v>
      </c>
    </row>
    <row r="14" spans="1:20">
      <c r="A14">
        <v>10</v>
      </c>
      <c r="B14" s="2" t="s">
        <v>411</v>
      </c>
      <c r="G14">
        <v>-4.1500000000000004</v>
      </c>
      <c r="H14" t="s">
        <v>11</v>
      </c>
      <c r="J14" s="23" t="s">
        <v>491</v>
      </c>
    </row>
    <row r="15" spans="1:20">
      <c r="A15">
        <v>11</v>
      </c>
      <c r="B15" s="2" t="s">
        <v>38</v>
      </c>
      <c r="G15">
        <v>-4.34</v>
      </c>
      <c r="H15" t="s">
        <v>741</v>
      </c>
      <c r="J15" t="s">
        <v>491</v>
      </c>
      <c r="K15" t="s">
        <v>885</v>
      </c>
    </row>
    <row r="16" spans="1:20">
      <c r="A16">
        <v>12</v>
      </c>
      <c r="B16" s="2" t="s">
        <v>412</v>
      </c>
      <c r="G16">
        <v>-4.38</v>
      </c>
      <c r="H16" t="s">
        <v>48</v>
      </c>
      <c r="J16" s="21" t="s">
        <v>746</v>
      </c>
      <c r="P16" s="21" t="s">
        <v>747</v>
      </c>
      <c r="Q16" s="21"/>
      <c r="R16" s="21" t="s">
        <v>748</v>
      </c>
    </row>
    <row r="17" spans="1:92">
      <c r="A17">
        <v>13</v>
      </c>
      <c r="B17" s="2" t="s">
        <v>413</v>
      </c>
      <c r="G17">
        <v>-4.68</v>
      </c>
      <c r="H17" t="s">
        <v>32</v>
      </c>
      <c r="J17" t="s">
        <v>491</v>
      </c>
      <c r="K17" t="s">
        <v>898</v>
      </c>
    </row>
    <row r="18" spans="1:92">
      <c r="A18">
        <v>14</v>
      </c>
      <c r="B18" s="2" t="s">
        <v>414</v>
      </c>
      <c r="G18">
        <v>-4.75</v>
      </c>
      <c r="H18" t="s">
        <v>57</v>
      </c>
      <c r="J18" t="s">
        <v>683</v>
      </c>
    </row>
    <row r="19" spans="1:92">
      <c r="A19">
        <v>15</v>
      </c>
      <c r="B19" s="2" t="s">
        <v>58</v>
      </c>
      <c r="G19">
        <v>-4.8</v>
      </c>
      <c r="H19" t="s">
        <v>61</v>
      </c>
      <c r="J19" t="s">
        <v>595</v>
      </c>
      <c r="K19" t="s">
        <v>906</v>
      </c>
    </row>
    <row r="20" spans="1:92">
      <c r="A20">
        <v>16</v>
      </c>
      <c r="B20" s="2" t="s">
        <v>62</v>
      </c>
      <c r="G20">
        <v>-4.99</v>
      </c>
      <c r="H20" t="s">
        <v>67</v>
      </c>
      <c r="J20" t="s">
        <v>491</v>
      </c>
      <c r="K20" t="s">
        <v>907</v>
      </c>
    </row>
    <row r="21" spans="1:92">
      <c r="A21">
        <v>17</v>
      </c>
      <c r="B21" s="2" t="s">
        <v>68</v>
      </c>
      <c r="G21">
        <v>-5</v>
      </c>
      <c r="H21" t="s">
        <v>71</v>
      </c>
      <c r="J21" t="s">
        <v>491</v>
      </c>
      <c r="K21" t="s">
        <v>908</v>
      </c>
    </row>
    <row r="22" spans="1:92">
      <c r="A22">
        <v>18</v>
      </c>
      <c r="B22" s="2" t="s">
        <v>72</v>
      </c>
      <c r="G22" t="s">
        <v>418</v>
      </c>
      <c r="H22" t="s">
        <v>61</v>
      </c>
      <c r="J22" t="s">
        <v>491</v>
      </c>
      <c r="K22" t="s">
        <v>914</v>
      </c>
    </row>
    <row r="23" spans="1:92">
      <c r="A23">
        <v>19</v>
      </c>
      <c r="B23" s="2" t="s">
        <v>415</v>
      </c>
      <c r="G23">
        <v>-5.54</v>
      </c>
      <c r="H23" t="s">
        <v>78</v>
      </c>
      <c r="J23" t="s">
        <v>491</v>
      </c>
    </row>
    <row r="24" spans="1:92">
      <c r="A24">
        <v>20</v>
      </c>
      <c r="B24" s="2" t="s">
        <v>416</v>
      </c>
      <c r="G24">
        <v>-5.65</v>
      </c>
      <c r="H24" t="s">
        <v>82</v>
      </c>
      <c r="J24" t="s">
        <v>491</v>
      </c>
    </row>
    <row r="25" spans="1:92">
      <c r="A25">
        <v>21</v>
      </c>
      <c r="B25" s="2" t="s">
        <v>417</v>
      </c>
      <c r="G25" t="s">
        <v>419</v>
      </c>
      <c r="H25" t="s">
        <v>88</v>
      </c>
      <c r="J25" t="s">
        <v>491</v>
      </c>
      <c r="K25" t="s">
        <v>918</v>
      </c>
      <c r="AN25" t="s">
        <v>389</v>
      </c>
      <c r="AP25" t="s">
        <v>390</v>
      </c>
      <c r="AR25" t="s">
        <v>391</v>
      </c>
      <c r="AT25" t="s">
        <v>392</v>
      </c>
      <c r="AV25" t="s">
        <v>393</v>
      </c>
      <c r="AX25" t="s">
        <v>394</v>
      </c>
      <c r="AZ25" t="s">
        <v>395</v>
      </c>
      <c r="BB25" t="s">
        <v>396</v>
      </c>
      <c r="BD25" t="s">
        <v>397</v>
      </c>
      <c r="BF25" t="s">
        <v>398</v>
      </c>
      <c r="BH25" t="s">
        <v>399</v>
      </c>
      <c r="BJ25" t="s">
        <v>451</v>
      </c>
      <c r="BL25" t="s">
        <v>452</v>
      </c>
      <c r="BN25" t="s">
        <v>400</v>
      </c>
      <c r="BP25" t="s">
        <v>453</v>
      </c>
      <c r="BR25" t="s">
        <v>454</v>
      </c>
      <c r="BT25" t="s">
        <v>455</v>
      </c>
      <c r="BV25" t="s">
        <v>456</v>
      </c>
      <c r="BX25" t="s">
        <v>401</v>
      </c>
      <c r="BZ25" t="s">
        <v>402</v>
      </c>
      <c r="CB25" t="s">
        <v>458</v>
      </c>
      <c r="CD25" t="s">
        <v>459</v>
      </c>
      <c r="CF25" t="s">
        <v>460</v>
      </c>
      <c r="CH25" t="s">
        <v>461</v>
      </c>
      <c r="CJ25" t="s">
        <v>462</v>
      </c>
      <c r="CL25" t="s">
        <v>463</v>
      </c>
    </row>
    <row r="26" spans="1:92">
      <c r="A26" s="3">
        <f>A25+1</f>
        <v>22</v>
      </c>
      <c r="B26" s="3" t="s">
        <v>248</v>
      </c>
      <c r="E26">
        <v>5430</v>
      </c>
      <c r="F26">
        <v>3.4</v>
      </c>
      <c r="G26">
        <v>-3.83</v>
      </c>
      <c r="H26" t="s">
        <v>251</v>
      </c>
      <c r="I26" t="str">
        <f t="shared" ref="I26:I57" si="0">IF(H26=$A$106,"YES","")</f>
        <v/>
      </c>
      <c r="J26" t="s">
        <v>377</v>
      </c>
      <c r="L26">
        <v>1</v>
      </c>
      <c r="N26" t="s">
        <v>420</v>
      </c>
      <c r="P26">
        <v>5.95</v>
      </c>
      <c r="R26">
        <v>4.4000000000000004</v>
      </c>
      <c r="T26">
        <v>6.5</v>
      </c>
      <c r="V26">
        <v>2.71</v>
      </c>
      <c r="X26">
        <v>4.2300000000000004</v>
      </c>
      <c r="Z26">
        <v>2.06</v>
      </c>
      <c r="AB26">
        <v>4.17</v>
      </c>
      <c r="AD26" t="s">
        <v>422</v>
      </c>
      <c r="AF26" t="s">
        <v>423</v>
      </c>
      <c r="AH26" t="s">
        <v>425</v>
      </c>
      <c r="AJ26">
        <v>-0.39</v>
      </c>
      <c r="AL26">
        <v>1.48</v>
      </c>
      <c r="AN26" t="s">
        <v>424</v>
      </c>
      <c r="AP26">
        <v>1.44</v>
      </c>
      <c r="AR26">
        <v>0.49</v>
      </c>
      <c r="AT26">
        <v>3.67</v>
      </c>
      <c r="AV26">
        <v>1.7</v>
      </c>
      <c r="AX26">
        <v>2.4700000000000002</v>
      </c>
      <c r="AZ26">
        <v>-0.55000000000000004</v>
      </c>
      <c r="BB26" t="s">
        <v>426</v>
      </c>
      <c r="BD26">
        <v>-1.19</v>
      </c>
      <c r="BF26">
        <v>-1.86</v>
      </c>
      <c r="BH26">
        <v>-1.21</v>
      </c>
      <c r="BN26">
        <v>-2.25</v>
      </c>
      <c r="BX26" t="s">
        <v>427</v>
      </c>
      <c r="BZ26" t="s">
        <v>428</v>
      </c>
      <c r="CN26" t="s">
        <v>429</v>
      </c>
    </row>
    <row r="27" spans="1:92">
      <c r="A27">
        <f t="shared" ref="A27:A79" si="1">A26+1</f>
        <v>23</v>
      </c>
      <c r="B27" s="3" t="s">
        <v>252</v>
      </c>
      <c r="C27">
        <v>192.09458000000001</v>
      </c>
      <c r="D27">
        <v>20.944700000000001</v>
      </c>
      <c r="E27">
        <v>5199</v>
      </c>
      <c r="F27">
        <v>3</v>
      </c>
      <c r="G27">
        <v>-3.81</v>
      </c>
      <c r="H27" t="s">
        <v>254</v>
      </c>
      <c r="I27" t="str">
        <f t="shared" si="0"/>
        <v>YES</v>
      </c>
      <c r="J27" t="s">
        <v>491</v>
      </c>
      <c r="P27" s="4">
        <f>0.34-G27</f>
        <v>4.1500000000000004</v>
      </c>
      <c r="Q27" s="4">
        <v>0.1</v>
      </c>
      <c r="X27" s="4">
        <f>0.58-G27</f>
        <v>4.3899999999999997</v>
      </c>
      <c r="Y27" s="4">
        <v>0.05</v>
      </c>
      <c r="AB27">
        <f>0.31-G27</f>
        <v>4.12</v>
      </c>
      <c r="AH27">
        <f>0.39-G27</f>
        <v>4.2</v>
      </c>
      <c r="AI27">
        <v>0.14000000000000001</v>
      </c>
      <c r="AJ27">
        <f>0.42-G27</f>
        <v>4.2300000000000004</v>
      </c>
      <c r="AL27">
        <f>0.34-G27</f>
        <v>4.1500000000000004</v>
      </c>
      <c r="AM27">
        <v>7.0000000000000007E-2</v>
      </c>
      <c r="AP27">
        <f>-0.41 -G27</f>
        <v>3.4</v>
      </c>
      <c r="AQ27">
        <v>0.16</v>
      </c>
      <c r="AR27">
        <f>-0.93 - G27</f>
        <v>2.88</v>
      </c>
      <c r="AT27">
        <f>7.5-3.81</f>
        <v>3.69</v>
      </c>
      <c r="AV27">
        <f>0.39-G27</f>
        <v>4.2</v>
      </c>
      <c r="AW27">
        <v>0.05</v>
      </c>
      <c r="AX27">
        <f>-0.05-G27</f>
        <v>3.7600000000000002</v>
      </c>
      <c r="AY27">
        <v>0.04</v>
      </c>
      <c r="BD27" t="s">
        <v>430</v>
      </c>
      <c r="BF27" t="s">
        <v>431</v>
      </c>
      <c r="CN27" t="s">
        <v>432</v>
      </c>
    </row>
    <row r="28" spans="1:92">
      <c r="A28">
        <f t="shared" si="1"/>
        <v>24</v>
      </c>
      <c r="B28" t="s">
        <v>255</v>
      </c>
      <c r="E28">
        <v>5200</v>
      </c>
      <c r="F28">
        <v>2.5</v>
      </c>
      <c r="G28">
        <v>-3.77</v>
      </c>
      <c r="H28" t="s">
        <v>264</v>
      </c>
      <c r="I28" t="str">
        <f t="shared" si="0"/>
        <v/>
      </c>
      <c r="J28" t="s">
        <v>491</v>
      </c>
    </row>
    <row r="29" spans="1:92">
      <c r="A29" s="3">
        <f t="shared" si="1"/>
        <v>25</v>
      </c>
      <c r="B29" t="s">
        <v>269</v>
      </c>
      <c r="C29" s="6" t="s">
        <v>434</v>
      </c>
      <c r="D29" s="5" t="s">
        <v>433</v>
      </c>
      <c r="E29">
        <v>6115</v>
      </c>
      <c r="F29">
        <v>3.6</v>
      </c>
      <c r="G29">
        <v>-3.53</v>
      </c>
      <c r="H29" t="s">
        <v>271</v>
      </c>
      <c r="I29" t="str">
        <f t="shared" si="0"/>
        <v/>
      </c>
      <c r="X29">
        <v>0.37</v>
      </c>
      <c r="Y29">
        <v>0.02</v>
      </c>
      <c r="Z29">
        <v>-0.03</v>
      </c>
      <c r="AA29">
        <v>0.09</v>
      </c>
      <c r="AB29">
        <v>-0.14000000000000001</v>
      </c>
      <c r="AH29">
        <v>0.43</v>
      </c>
      <c r="AI29">
        <v>0.16</v>
      </c>
      <c r="AJ29">
        <v>0.14000000000000001</v>
      </c>
      <c r="AL29">
        <v>0.37</v>
      </c>
      <c r="AM29">
        <v>0.12</v>
      </c>
      <c r="AP29">
        <v>-0.21</v>
      </c>
      <c r="AQ29">
        <v>0.05</v>
      </c>
      <c r="AR29">
        <v>-0.43</v>
      </c>
      <c r="AT29">
        <f>-3.53</f>
        <v>-3.53</v>
      </c>
      <c r="AV29">
        <v>0.74</v>
      </c>
      <c r="AW29">
        <v>0.11</v>
      </c>
      <c r="AX29">
        <v>0.19</v>
      </c>
      <c r="BD29">
        <v>-0.27</v>
      </c>
      <c r="BE29">
        <v>0.06</v>
      </c>
      <c r="BN29">
        <v>0.02</v>
      </c>
      <c r="BO29">
        <v>0.2</v>
      </c>
      <c r="CN29" t="s">
        <v>449</v>
      </c>
    </row>
    <row r="30" spans="1:92">
      <c r="A30" s="7">
        <f t="shared" si="1"/>
        <v>26</v>
      </c>
      <c r="B30" t="s">
        <v>272</v>
      </c>
      <c r="E30">
        <v>4750</v>
      </c>
      <c r="F30">
        <v>1.31</v>
      </c>
      <c r="G30">
        <v>-3.53</v>
      </c>
      <c r="H30" t="s">
        <v>264</v>
      </c>
      <c r="I30" t="str">
        <f t="shared" si="0"/>
        <v/>
      </c>
      <c r="J30" t="s">
        <v>491</v>
      </c>
      <c r="K30" t="s">
        <v>464</v>
      </c>
      <c r="P30" s="8" t="s">
        <v>465</v>
      </c>
      <c r="Q30" s="8">
        <v>0.22</v>
      </c>
      <c r="R30" s="8">
        <v>1.1100000000000001</v>
      </c>
      <c r="CN30" t="s">
        <v>457</v>
      </c>
    </row>
    <row r="31" spans="1:92">
      <c r="A31">
        <f t="shared" si="1"/>
        <v>27</v>
      </c>
      <c r="B31" t="s">
        <v>273</v>
      </c>
      <c r="E31">
        <v>5821</v>
      </c>
      <c r="F31">
        <v>3.5</v>
      </c>
      <c r="G31">
        <v>-3.66</v>
      </c>
      <c r="H31" t="s">
        <v>274</v>
      </c>
      <c r="I31" t="str">
        <f t="shared" si="0"/>
        <v/>
      </c>
      <c r="J31" t="s">
        <v>595</v>
      </c>
    </row>
    <row r="32" spans="1:92">
      <c r="A32">
        <f t="shared" si="1"/>
        <v>28</v>
      </c>
      <c r="B32" t="s">
        <v>279</v>
      </c>
      <c r="E32">
        <v>4800</v>
      </c>
      <c r="F32">
        <v>1.3</v>
      </c>
      <c r="G32">
        <v>-3.86</v>
      </c>
      <c r="H32" t="s">
        <v>268</v>
      </c>
      <c r="I32" t="str">
        <f t="shared" si="0"/>
        <v/>
      </c>
      <c r="J32" t="s">
        <v>606</v>
      </c>
    </row>
    <row r="33" spans="1:82">
      <c r="A33">
        <f t="shared" si="1"/>
        <v>29</v>
      </c>
      <c r="B33" s="1" t="s">
        <v>280</v>
      </c>
      <c r="D33" s="1"/>
      <c r="E33" s="1">
        <v>6500</v>
      </c>
      <c r="F33" s="1">
        <v>4.4000000000000004</v>
      </c>
      <c r="G33" s="1">
        <v>-3.66</v>
      </c>
      <c r="H33" s="1" t="s">
        <v>282</v>
      </c>
      <c r="I33" t="str">
        <f t="shared" si="0"/>
        <v/>
      </c>
      <c r="J33" t="s">
        <v>639</v>
      </c>
    </row>
    <row r="34" spans="1:82">
      <c r="A34">
        <f t="shared" si="1"/>
        <v>30</v>
      </c>
      <c r="B34" t="s">
        <v>283</v>
      </c>
      <c r="E34">
        <v>5900</v>
      </c>
      <c r="F34">
        <v>4.5999999999999996</v>
      </c>
      <c r="G34">
        <v>-3.57</v>
      </c>
      <c r="H34" t="s">
        <v>282</v>
      </c>
      <c r="I34" t="str">
        <f t="shared" si="0"/>
        <v/>
      </c>
      <c r="J34" t="s">
        <v>639</v>
      </c>
    </row>
    <row r="35" spans="1:82">
      <c r="A35">
        <f t="shared" si="1"/>
        <v>31</v>
      </c>
      <c r="B35" t="s">
        <v>284</v>
      </c>
      <c r="E35">
        <v>5050</v>
      </c>
      <c r="F35">
        <v>2.6</v>
      </c>
      <c r="G35">
        <v>-3.78</v>
      </c>
      <c r="H35" t="s">
        <v>268</v>
      </c>
      <c r="I35" t="str">
        <f t="shared" si="0"/>
        <v/>
      </c>
      <c r="J35" t="s">
        <v>606</v>
      </c>
    </row>
    <row r="36" spans="1:82">
      <c r="A36">
        <f t="shared" si="1"/>
        <v>32</v>
      </c>
      <c r="B36" t="s">
        <v>285</v>
      </c>
      <c r="E36">
        <v>4500</v>
      </c>
      <c r="F36">
        <v>0.45</v>
      </c>
      <c r="G36">
        <v>-3.92</v>
      </c>
      <c r="H36" t="s">
        <v>286</v>
      </c>
      <c r="I36" t="str">
        <f t="shared" si="0"/>
        <v/>
      </c>
      <c r="J36" t="s">
        <v>491</v>
      </c>
    </row>
    <row r="37" spans="1:82">
      <c r="A37">
        <f t="shared" si="1"/>
        <v>33</v>
      </c>
      <c r="B37" t="s">
        <v>292</v>
      </c>
      <c r="E37">
        <v>4850</v>
      </c>
      <c r="F37">
        <v>1.7</v>
      </c>
      <c r="G37">
        <v>-3.56</v>
      </c>
      <c r="H37" t="s">
        <v>268</v>
      </c>
      <c r="I37" t="str">
        <f t="shared" si="0"/>
        <v/>
      </c>
      <c r="J37" t="s">
        <v>606</v>
      </c>
    </row>
    <row r="38" spans="1:82">
      <c r="A38">
        <f t="shared" si="1"/>
        <v>34</v>
      </c>
      <c r="B38" t="s">
        <v>293</v>
      </c>
      <c r="E38">
        <v>4400</v>
      </c>
      <c r="F38">
        <v>0.6</v>
      </c>
      <c r="G38">
        <v>-3.75</v>
      </c>
      <c r="H38" t="s">
        <v>296</v>
      </c>
      <c r="I38" t="str">
        <f t="shared" si="0"/>
        <v/>
      </c>
      <c r="J38" t="s">
        <v>491</v>
      </c>
    </row>
    <row r="39" spans="1:82">
      <c r="A39">
        <f t="shared" si="1"/>
        <v>35</v>
      </c>
      <c r="B39" t="s">
        <v>297</v>
      </c>
      <c r="E39">
        <v>6240</v>
      </c>
      <c r="F39">
        <v>4</v>
      </c>
      <c r="G39">
        <v>-3.55</v>
      </c>
      <c r="H39" t="s">
        <v>268</v>
      </c>
      <c r="I39" t="str">
        <f t="shared" si="0"/>
        <v/>
      </c>
      <c r="J39" t="s">
        <v>606</v>
      </c>
    </row>
    <row r="40" spans="1:82">
      <c r="A40">
        <f t="shared" si="1"/>
        <v>36</v>
      </c>
      <c r="B40" t="s">
        <v>300</v>
      </c>
      <c r="E40">
        <v>5901</v>
      </c>
      <c r="F40">
        <v>4.5</v>
      </c>
      <c r="G40">
        <v>-3.5</v>
      </c>
      <c r="H40" t="s">
        <v>301</v>
      </c>
      <c r="I40" t="str">
        <f t="shared" si="0"/>
        <v/>
      </c>
      <c r="J40" t="s">
        <v>585</v>
      </c>
    </row>
    <row r="41" spans="1:82">
      <c r="A41">
        <f t="shared" si="1"/>
        <v>37</v>
      </c>
      <c r="B41" t="s">
        <v>302</v>
      </c>
      <c r="E41">
        <v>5299</v>
      </c>
      <c r="F41">
        <v>3.39</v>
      </c>
      <c r="G41">
        <v>-3.77</v>
      </c>
      <c r="H41" t="s">
        <v>274</v>
      </c>
      <c r="I41" t="str">
        <f t="shared" si="0"/>
        <v/>
      </c>
      <c r="J41" t="s">
        <v>595</v>
      </c>
    </row>
    <row r="42" spans="1:82">
      <c r="A42">
        <f t="shared" si="1"/>
        <v>38</v>
      </c>
      <c r="B42" t="s">
        <v>308</v>
      </c>
      <c r="E42">
        <v>4500</v>
      </c>
      <c r="F42">
        <v>0.5</v>
      </c>
      <c r="G42">
        <v>-3.82</v>
      </c>
      <c r="H42" t="s">
        <v>286</v>
      </c>
      <c r="I42" t="str">
        <f t="shared" si="0"/>
        <v/>
      </c>
      <c r="J42" t="s">
        <v>491</v>
      </c>
    </row>
    <row r="43" spans="1:82">
      <c r="A43">
        <f t="shared" si="1"/>
        <v>39</v>
      </c>
      <c r="B43" t="s">
        <v>309</v>
      </c>
      <c r="E43">
        <v>4378</v>
      </c>
      <c r="F43">
        <v>0.15</v>
      </c>
      <c r="G43">
        <v>-3.75</v>
      </c>
      <c r="H43" t="s">
        <v>310</v>
      </c>
      <c r="I43" t="str">
        <f t="shared" si="0"/>
        <v/>
      </c>
      <c r="J43" t="s">
        <v>491</v>
      </c>
    </row>
    <row r="44" spans="1:82">
      <c r="A44">
        <f t="shared" si="1"/>
        <v>40</v>
      </c>
      <c r="B44" t="s">
        <v>311</v>
      </c>
      <c r="E44">
        <v>6466</v>
      </c>
      <c r="G44">
        <v>-3.68</v>
      </c>
      <c r="H44" t="s">
        <v>299</v>
      </c>
      <c r="I44" t="str">
        <f t="shared" si="0"/>
        <v/>
      </c>
      <c r="J44" t="s">
        <v>491</v>
      </c>
    </row>
    <row r="45" spans="1:82">
      <c r="A45">
        <f t="shared" si="1"/>
        <v>41</v>
      </c>
      <c r="B45" t="s">
        <v>316</v>
      </c>
      <c r="C45" s="5" t="s">
        <v>435</v>
      </c>
      <c r="D45" s="5" t="s">
        <v>436</v>
      </c>
      <c r="G45">
        <v>-3.55</v>
      </c>
      <c r="H45" t="s">
        <v>271</v>
      </c>
      <c r="I45" t="str">
        <f t="shared" si="0"/>
        <v/>
      </c>
      <c r="J45" t="s">
        <v>491</v>
      </c>
      <c r="P45">
        <v>0.62</v>
      </c>
      <c r="R45">
        <v>1.07</v>
      </c>
      <c r="T45">
        <v>1.57</v>
      </c>
      <c r="U45">
        <v>0.2</v>
      </c>
      <c r="V45">
        <v>-0.11</v>
      </c>
      <c r="W45">
        <v>0.08</v>
      </c>
      <c r="X45">
        <v>0.35</v>
      </c>
      <c r="Y45">
        <v>0.08</v>
      </c>
      <c r="Z45">
        <v>-0.19</v>
      </c>
      <c r="AA45">
        <v>0.17</v>
      </c>
      <c r="AB45">
        <v>0.56999999999999995</v>
      </c>
      <c r="AH45">
        <v>0.27</v>
      </c>
      <c r="AI45">
        <v>0.11</v>
      </c>
      <c r="AJ45">
        <v>0.75</v>
      </c>
      <c r="AK45">
        <v>0.04</v>
      </c>
      <c r="AL45">
        <v>0.61</v>
      </c>
      <c r="AM45">
        <v>0.1</v>
      </c>
      <c r="AN45">
        <v>0.36</v>
      </c>
      <c r="AP45">
        <v>-0.43</v>
      </c>
      <c r="AQ45">
        <v>0.12</v>
      </c>
      <c r="AR45">
        <v>-0.9</v>
      </c>
      <c r="AS45">
        <v>0.02</v>
      </c>
      <c r="AT45">
        <v>0</v>
      </c>
      <c r="AV45">
        <v>0.55000000000000004</v>
      </c>
      <c r="AW45">
        <v>0.18</v>
      </c>
      <c r="AX45">
        <v>-0.04</v>
      </c>
      <c r="AY45">
        <v>0.06</v>
      </c>
      <c r="AZ45">
        <v>-0.85</v>
      </c>
      <c r="BA45">
        <v>0.06</v>
      </c>
      <c r="BB45">
        <v>0.84</v>
      </c>
      <c r="BD45">
        <v>0.05</v>
      </c>
      <c r="BE45">
        <v>0.05</v>
      </c>
      <c r="BF45">
        <v>0.33</v>
      </c>
      <c r="BN45">
        <v>-0.85</v>
      </c>
      <c r="BO45">
        <v>0.04</v>
      </c>
      <c r="BX45">
        <v>1.18</v>
      </c>
      <c r="BY45">
        <v>0.17</v>
      </c>
      <c r="CD45" t="s">
        <v>449</v>
      </c>
    </row>
    <row r="46" spans="1:82">
      <c r="A46">
        <f t="shared" si="1"/>
        <v>42</v>
      </c>
      <c r="B46" t="s">
        <v>318</v>
      </c>
      <c r="E46">
        <v>6550</v>
      </c>
      <c r="F46">
        <v>4.3</v>
      </c>
      <c r="G46">
        <v>-3.52</v>
      </c>
      <c r="H46" t="s">
        <v>317</v>
      </c>
      <c r="I46" t="str">
        <f t="shared" si="0"/>
        <v/>
      </c>
      <c r="J46" t="s">
        <v>491</v>
      </c>
    </row>
    <row r="47" spans="1:82">
      <c r="A47">
        <f t="shared" si="1"/>
        <v>43</v>
      </c>
      <c r="B47" t="s">
        <v>319</v>
      </c>
      <c r="E47">
        <v>6515</v>
      </c>
      <c r="F47">
        <v>3.8</v>
      </c>
      <c r="G47">
        <v>-3.75</v>
      </c>
      <c r="H47" t="s">
        <v>299</v>
      </c>
      <c r="I47" t="str">
        <f t="shared" si="0"/>
        <v/>
      </c>
      <c r="J47" t="s">
        <v>490</v>
      </c>
    </row>
    <row r="48" spans="1:82">
      <c r="A48">
        <f t="shared" si="1"/>
        <v>44</v>
      </c>
      <c r="B48" t="s">
        <v>320</v>
      </c>
      <c r="E48">
        <v>4400</v>
      </c>
      <c r="F48">
        <v>0.2</v>
      </c>
      <c r="G48">
        <v>-3.7</v>
      </c>
      <c r="H48" t="s">
        <v>286</v>
      </c>
      <c r="I48" t="str">
        <f t="shared" si="0"/>
        <v/>
      </c>
      <c r="J48" t="s">
        <v>491</v>
      </c>
    </row>
    <row r="49" spans="1:83">
      <c r="A49">
        <f t="shared" si="1"/>
        <v>45</v>
      </c>
      <c r="B49" t="s">
        <v>321</v>
      </c>
      <c r="C49" s="5" t="s">
        <v>437</v>
      </c>
      <c r="D49" s="5" t="s">
        <v>438</v>
      </c>
      <c r="E49">
        <v>6350</v>
      </c>
      <c r="F49">
        <v>3.8</v>
      </c>
      <c r="G49">
        <v>-3.63</v>
      </c>
      <c r="H49" t="s">
        <v>271</v>
      </c>
      <c r="I49" t="str">
        <f t="shared" si="0"/>
        <v/>
      </c>
      <c r="J49" t="s">
        <v>491</v>
      </c>
      <c r="X49">
        <v>0.21</v>
      </c>
      <c r="Y49">
        <v>7.0000000000000007E-2</v>
      </c>
      <c r="Z49">
        <v>-0.62</v>
      </c>
      <c r="AB49">
        <v>-0.05</v>
      </c>
      <c r="AH49">
        <v>0.34</v>
      </c>
      <c r="AI49">
        <v>0.05</v>
      </c>
      <c r="AJ49">
        <v>-0.12</v>
      </c>
      <c r="AL49">
        <v>0.16</v>
      </c>
      <c r="AM49">
        <v>0.22</v>
      </c>
      <c r="AT49">
        <v>-3.63</v>
      </c>
      <c r="AU49">
        <v>0.11</v>
      </c>
      <c r="BD49">
        <v>-0.49</v>
      </c>
      <c r="BE49">
        <v>0.14000000000000001</v>
      </c>
      <c r="BN49">
        <v>0.52</v>
      </c>
      <c r="BO49">
        <v>0.2</v>
      </c>
      <c r="CD49" t="s">
        <v>449</v>
      </c>
    </row>
    <row r="50" spans="1:83">
      <c r="A50">
        <f t="shared" si="1"/>
        <v>46</v>
      </c>
      <c r="B50" t="s">
        <v>325</v>
      </c>
      <c r="C50" s="5" t="s">
        <v>439</v>
      </c>
      <c r="D50" s="5" t="s">
        <v>440</v>
      </c>
      <c r="E50">
        <v>5159</v>
      </c>
      <c r="F50">
        <v>2.5</v>
      </c>
      <c r="G50">
        <v>-3.73</v>
      </c>
      <c r="H50" t="s">
        <v>271</v>
      </c>
      <c r="I50" t="str">
        <f t="shared" si="0"/>
        <v/>
      </c>
      <c r="J50" t="s">
        <v>491</v>
      </c>
      <c r="P50">
        <v>0.5</v>
      </c>
      <c r="R50">
        <v>1.2</v>
      </c>
      <c r="V50">
        <v>0.38</v>
      </c>
      <c r="W50">
        <v>0.08</v>
      </c>
      <c r="X50">
        <v>0.34</v>
      </c>
      <c r="Y50">
        <v>0.12</v>
      </c>
      <c r="Z50">
        <v>-0.18</v>
      </c>
      <c r="AA50">
        <v>0.09</v>
      </c>
      <c r="AB50">
        <v>0.39</v>
      </c>
      <c r="AC50">
        <v>0.05</v>
      </c>
      <c r="AH50">
        <v>0.12</v>
      </c>
      <c r="AI50">
        <v>0.1</v>
      </c>
      <c r="AJ50">
        <v>0.18</v>
      </c>
      <c r="AK50">
        <v>0.14000000000000001</v>
      </c>
      <c r="AL50">
        <v>0.35</v>
      </c>
      <c r="AM50">
        <v>7.0000000000000007E-2</v>
      </c>
      <c r="AN50">
        <v>0.26</v>
      </c>
      <c r="AO50">
        <v>7.0000000000000007E-2</v>
      </c>
      <c r="AP50">
        <v>-0.49</v>
      </c>
      <c r="AQ50">
        <v>0.16</v>
      </c>
      <c r="AR50">
        <v>-0.83</v>
      </c>
      <c r="AT50">
        <v>-3.73</v>
      </c>
      <c r="AU50">
        <v>0.16</v>
      </c>
      <c r="AV50">
        <v>0.56999999999999995</v>
      </c>
      <c r="AW50">
        <v>0.16</v>
      </c>
      <c r="AX50">
        <v>0.01</v>
      </c>
      <c r="AY50">
        <v>0.01</v>
      </c>
      <c r="AZ50">
        <v>-0.96</v>
      </c>
      <c r="BA50">
        <v>0.01</v>
      </c>
      <c r="BD50">
        <v>-1.32</v>
      </c>
      <c r="BE50">
        <v>7.0000000000000007E-2</v>
      </c>
      <c r="BN50">
        <v>-0.78</v>
      </c>
      <c r="CD50" t="s">
        <v>449</v>
      </c>
      <c r="CE50" t="s">
        <v>450</v>
      </c>
    </row>
    <row r="51" spans="1:83">
      <c r="A51">
        <f t="shared" si="1"/>
        <v>47</v>
      </c>
      <c r="B51" t="s">
        <v>326</v>
      </c>
      <c r="E51">
        <v>6344</v>
      </c>
      <c r="F51">
        <v>3.71</v>
      </c>
      <c r="G51">
        <v>-3.77</v>
      </c>
      <c r="H51" t="s">
        <v>299</v>
      </c>
      <c r="I51" t="str">
        <f t="shared" si="0"/>
        <v/>
      </c>
      <c r="J51" t="s">
        <v>490</v>
      </c>
    </row>
    <row r="52" spans="1:83">
      <c r="A52">
        <f t="shared" si="1"/>
        <v>48</v>
      </c>
      <c r="B52" t="s">
        <v>327</v>
      </c>
      <c r="C52" s="5" t="s">
        <v>441</v>
      </c>
      <c r="D52" s="5" t="s">
        <v>442</v>
      </c>
      <c r="E52">
        <v>5520</v>
      </c>
      <c r="F52">
        <v>4.7</v>
      </c>
      <c r="G52">
        <v>-3.51</v>
      </c>
      <c r="H52" t="s">
        <v>271</v>
      </c>
      <c r="I52" t="str">
        <f t="shared" si="0"/>
        <v/>
      </c>
      <c r="J52" t="s">
        <v>491</v>
      </c>
      <c r="P52">
        <v>2.2200000000000002</v>
      </c>
      <c r="R52">
        <v>1.25</v>
      </c>
      <c r="T52">
        <v>2.14</v>
      </c>
      <c r="V52">
        <v>1.02</v>
      </c>
      <c r="X52">
        <v>1.38</v>
      </c>
      <c r="Z52">
        <v>0.49</v>
      </c>
      <c r="AB52">
        <v>0.56000000000000005</v>
      </c>
      <c r="AH52">
        <v>0.53</v>
      </c>
      <c r="AI52">
        <v>0.14000000000000001</v>
      </c>
      <c r="AJ52">
        <v>0.13</v>
      </c>
      <c r="AL52">
        <v>0.75</v>
      </c>
      <c r="AN52">
        <v>0.47</v>
      </c>
      <c r="AO52">
        <v>0.12</v>
      </c>
      <c r="AP52">
        <v>-0.32</v>
      </c>
      <c r="AQ52">
        <v>0.09</v>
      </c>
      <c r="AR52">
        <v>-0.54</v>
      </c>
      <c r="AS52">
        <v>0.01</v>
      </c>
      <c r="AT52">
        <v>-3.51</v>
      </c>
      <c r="AU52">
        <v>0.16</v>
      </c>
      <c r="AV52">
        <v>0.23</v>
      </c>
      <c r="AX52">
        <v>-0.27</v>
      </c>
      <c r="AY52">
        <v>0.12</v>
      </c>
      <c r="AZ52">
        <v>0.28999999999999998</v>
      </c>
      <c r="BD52">
        <v>-0.03</v>
      </c>
      <c r="BN52">
        <v>0.19</v>
      </c>
      <c r="BO52">
        <v>0.01</v>
      </c>
      <c r="BX52">
        <v>2.1</v>
      </c>
      <c r="BZ52">
        <v>2.76</v>
      </c>
      <c r="CD52" t="s">
        <v>449</v>
      </c>
      <c r="CE52" t="s">
        <v>450</v>
      </c>
    </row>
    <row r="53" spans="1:83">
      <c r="A53">
        <f t="shared" si="1"/>
        <v>49</v>
      </c>
      <c r="B53" t="s">
        <v>328</v>
      </c>
      <c r="E53">
        <v>4400</v>
      </c>
      <c r="F53">
        <v>0.1</v>
      </c>
      <c r="G53">
        <v>-3.73</v>
      </c>
      <c r="H53" t="s">
        <v>286</v>
      </c>
      <c r="I53" t="str">
        <f t="shared" si="0"/>
        <v/>
      </c>
      <c r="J53" t="s">
        <v>491</v>
      </c>
    </row>
    <row r="54" spans="1:83">
      <c r="A54">
        <f t="shared" si="1"/>
        <v>50</v>
      </c>
      <c r="B54" t="s">
        <v>329</v>
      </c>
      <c r="E54">
        <v>5725</v>
      </c>
      <c r="F54">
        <v>3.39</v>
      </c>
      <c r="G54">
        <v>-3.86</v>
      </c>
      <c r="H54" t="s">
        <v>299</v>
      </c>
      <c r="I54" t="str">
        <f t="shared" si="0"/>
        <v/>
      </c>
      <c r="J54" t="s">
        <v>490</v>
      </c>
    </row>
    <row r="55" spans="1:83">
      <c r="A55">
        <f t="shared" si="1"/>
        <v>51</v>
      </c>
      <c r="B55" t="s">
        <v>330</v>
      </c>
      <c r="C55" s="5" t="s">
        <v>443</v>
      </c>
      <c r="D55" s="5" t="s">
        <v>444</v>
      </c>
      <c r="E55">
        <v>5550</v>
      </c>
      <c r="F55">
        <v>3.3</v>
      </c>
      <c r="G55">
        <v>-3.61</v>
      </c>
      <c r="H55" t="s">
        <v>271</v>
      </c>
      <c r="I55" t="str">
        <f t="shared" si="0"/>
        <v/>
      </c>
      <c r="J55" t="s">
        <v>491</v>
      </c>
      <c r="P55">
        <v>1.1299999999999999</v>
      </c>
      <c r="R55">
        <v>0.61</v>
      </c>
      <c r="T55">
        <v>1.49</v>
      </c>
      <c r="U55">
        <v>0.18</v>
      </c>
      <c r="V55">
        <v>-0.26</v>
      </c>
      <c r="W55">
        <v>7.0000000000000007E-2</v>
      </c>
      <c r="X55">
        <v>0.34</v>
      </c>
      <c r="Y55">
        <v>0.1</v>
      </c>
      <c r="Z55">
        <v>-0.22</v>
      </c>
      <c r="AB55">
        <v>0.48</v>
      </c>
      <c r="AH55">
        <v>0.27</v>
      </c>
      <c r="AI55">
        <v>0.13</v>
      </c>
      <c r="AJ55">
        <v>0.19</v>
      </c>
      <c r="AL55">
        <v>0.15</v>
      </c>
      <c r="AM55">
        <v>0.06</v>
      </c>
      <c r="AP55">
        <v>-0.52</v>
      </c>
      <c r="AQ55">
        <v>7.0000000000000007E-2</v>
      </c>
      <c r="AR55">
        <v>-0.86</v>
      </c>
      <c r="AS55">
        <v>0.02</v>
      </c>
      <c r="AT55">
        <v>-3.49</v>
      </c>
      <c r="AU55">
        <v>0.14000000000000001</v>
      </c>
      <c r="AV55">
        <v>0.39</v>
      </c>
      <c r="AW55">
        <v>0.08</v>
      </c>
      <c r="AX55">
        <v>-0.03</v>
      </c>
      <c r="AY55">
        <v>0.06</v>
      </c>
      <c r="AZ55">
        <v>-0.69</v>
      </c>
      <c r="BA55">
        <v>0.02</v>
      </c>
      <c r="BD55">
        <v>-1.53</v>
      </c>
      <c r="BN55">
        <v>-0.74</v>
      </c>
      <c r="CD55" t="s">
        <v>449</v>
      </c>
      <c r="CE55" t="s">
        <v>450</v>
      </c>
    </row>
    <row r="56" spans="1:83">
      <c r="A56">
        <f t="shared" si="1"/>
        <v>52</v>
      </c>
      <c r="B56" t="s">
        <v>334</v>
      </c>
      <c r="E56">
        <v>5106</v>
      </c>
      <c r="F56">
        <v>2.2599999999999998</v>
      </c>
      <c r="G56">
        <v>-3.69</v>
      </c>
      <c r="H56" t="s">
        <v>299</v>
      </c>
      <c r="I56" t="str">
        <f t="shared" si="0"/>
        <v/>
      </c>
      <c r="J56" t="s">
        <v>491</v>
      </c>
    </row>
    <row r="57" spans="1:83">
      <c r="A57">
        <f t="shared" si="1"/>
        <v>53</v>
      </c>
      <c r="B57" t="s">
        <v>339</v>
      </c>
      <c r="E57">
        <v>6070</v>
      </c>
      <c r="F57">
        <v>3.58</v>
      </c>
      <c r="G57">
        <v>-3.56</v>
      </c>
      <c r="H57" t="s">
        <v>274</v>
      </c>
      <c r="I57" t="str">
        <f t="shared" si="0"/>
        <v/>
      </c>
      <c r="J57" t="s">
        <v>595</v>
      </c>
    </row>
    <row r="58" spans="1:83">
      <c r="A58">
        <f t="shared" si="1"/>
        <v>54</v>
      </c>
      <c r="B58" t="s">
        <v>340</v>
      </c>
      <c r="E58">
        <v>6255</v>
      </c>
      <c r="F58">
        <v>3.69</v>
      </c>
      <c r="G58">
        <v>-3.57</v>
      </c>
      <c r="H58" t="s">
        <v>299</v>
      </c>
      <c r="I58" t="str">
        <f t="shared" ref="I58:I75" si="2">IF(H58=$A$106,"YES","")</f>
        <v/>
      </c>
      <c r="J58" t="s">
        <v>490</v>
      </c>
    </row>
    <row r="59" spans="1:83">
      <c r="A59">
        <f t="shared" si="1"/>
        <v>55</v>
      </c>
      <c r="B59" t="s">
        <v>341</v>
      </c>
      <c r="C59" s="5" t="s">
        <v>445</v>
      </c>
      <c r="D59" s="5" t="s">
        <v>446</v>
      </c>
      <c r="E59">
        <v>4600</v>
      </c>
      <c r="F59">
        <v>1.05</v>
      </c>
      <c r="G59">
        <v>-3.8</v>
      </c>
      <c r="H59" t="s">
        <v>271</v>
      </c>
      <c r="I59" t="str">
        <f t="shared" si="2"/>
        <v/>
      </c>
      <c r="J59" t="s">
        <v>491</v>
      </c>
    </row>
    <row r="60" spans="1:83">
      <c r="A60">
        <f t="shared" si="1"/>
        <v>56</v>
      </c>
      <c r="B60" t="s">
        <v>344</v>
      </c>
      <c r="E60">
        <v>5016</v>
      </c>
      <c r="F60">
        <v>2.0099999999999998</v>
      </c>
      <c r="G60">
        <v>-3.54</v>
      </c>
      <c r="H60" t="s">
        <v>299</v>
      </c>
      <c r="I60" t="str">
        <f t="shared" si="2"/>
        <v/>
      </c>
      <c r="J60" t="s">
        <v>491</v>
      </c>
    </row>
    <row r="61" spans="1:83">
      <c r="A61">
        <f t="shared" si="1"/>
        <v>57</v>
      </c>
      <c r="B61" t="s">
        <v>345</v>
      </c>
      <c r="E61">
        <v>6457</v>
      </c>
      <c r="F61">
        <v>3.78</v>
      </c>
      <c r="G61">
        <v>-3.63</v>
      </c>
      <c r="H61" t="s">
        <v>299</v>
      </c>
      <c r="I61" t="str">
        <f t="shared" si="2"/>
        <v/>
      </c>
      <c r="J61" t="s">
        <v>491</v>
      </c>
    </row>
    <row r="62" spans="1:83">
      <c r="A62">
        <f t="shared" si="1"/>
        <v>58</v>
      </c>
      <c r="B62" t="s">
        <v>347</v>
      </c>
      <c r="C62" s="5" t="s">
        <v>447</v>
      </c>
      <c r="D62" s="5" t="s">
        <v>448</v>
      </c>
      <c r="E62">
        <v>6305</v>
      </c>
      <c r="F62">
        <v>4.3</v>
      </c>
      <c r="G62">
        <v>-3.66</v>
      </c>
      <c r="H62" t="s">
        <v>271</v>
      </c>
      <c r="I62" t="str">
        <f t="shared" si="2"/>
        <v/>
      </c>
      <c r="J62" t="s">
        <v>491</v>
      </c>
    </row>
    <row r="63" spans="1:83">
      <c r="A63">
        <f t="shared" si="1"/>
        <v>59</v>
      </c>
      <c r="B63" t="s">
        <v>348</v>
      </c>
      <c r="E63">
        <v>4360</v>
      </c>
      <c r="F63">
        <v>0.4</v>
      </c>
      <c r="G63">
        <v>-3.65</v>
      </c>
      <c r="H63" t="s">
        <v>310</v>
      </c>
      <c r="I63" t="str">
        <f t="shared" si="2"/>
        <v/>
      </c>
      <c r="J63" t="s">
        <v>491</v>
      </c>
    </row>
    <row r="64" spans="1:83">
      <c r="A64">
        <f t="shared" si="1"/>
        <v>60</v>
      </c>
      <c r="B64" t="s">
        <v>349</v>
      </c>
      <c r="E64">
        <v>4675</v>
      </c>
      <c r="F64">
        <v>0.9</v>
      </c>
      <c r="G64">
        <v>-3.88</v>
      </c>
      <c r="H64" t="s">
        <v>286</v>
      </c>
      <c r="I64" t="str">
        <f t="shared" si="2"/>
        <v/>
      </c>
      <c r="J64" t="s">
        <v>491</v>
      </c>
    </row>
    <row r="65" spans="1:10">
      <c r="A65">
        <f t="shared" si="1"/>
        <v>61</v>
      </c>
      <c r="B65" t="s">
        <v>350</v>
      </c>
      <c r="E65">
        <v>4846</v>
      </c>
      <c r="F65">
        <v>1.4</v>
      </c>
      <c r="G65">
        <v>-3.67</v>
      </c>
      <c r="H65" t="s">
        <v>310</v>
      </c>
      <c r="I65" t="str">
        <f t="shared" si="2"/>
        <v/>
      </c>
      <c r="J65" t="s">
        <v>491</v>
      </c>
    </row>
    <row r="66" spans="1:10">
      <c r="A66">
        <f t="shared" si="1"/>
        <v>62</v>
      </c>
      <c r="B66" t="s">
        <v>353</v>
      </c>
      <c r="E66">
        <v>6194</v>
      </c>
      <c r="F66">
        <v>4</v>
      </c>
      <c r="G66">
        <v>-3.71</v>
      </c>
      <c r="H66" t="s">
        <v>354</v>
      </c>
      <c r="I66" t="str">
        <f t="shared" si="2"/>
        <v/>
      </c>
      <c r="J66" t="s">
        <v>586</v>
      </c>
    </row>
    <row r="67" spans="1:10">
      <c r="A67">
        <f t="shared" si="1"/>
        <v>63</v>
      </c>
      <c r="B67" t="s">
        <v>355</v>
      </c>
      <c r="E67">
        <v>6250</v>
      </c>
      <c r="F67">
        <v>4</v>
      </c>
      <c r="G67">
        <v>-3.7</v>
      </c>
      <c r="H67" t="s">
        <v>352</v>
      </c>
      <c r="I67" t="str">
        <f t="shared" si="2"/>
        <v/>
      </c>
      <c r="J67" t="s">
        <v>612</v>
      </c>
    </row>
    <row r="68" spans="1:10">
      <c r="A68">
        <f t="shared" si="1"/>
        <v>64</v>
      </c>
      <c r="B68" t="s">
        <v>358</v>
      </c>
      <c r="E68">
        <v>6400</v>
      </c>
      <c r="F68">
        <v>4</v>
      </c>
      <c r="G68">
        <v>-3.6</v>
      </c>
      <c r="H68" t="s">
        <v>352</v>
      </c>
      <c r="I68" t="str">
        <f t="shared" si="2"/>
        <v/>
      </c>
      <c r="J68" t="s">
        <v>612</v>
      </c>
    </row>
    <row r="69" spans="1:10">
      <c r="A69">
        <f t="shared" si="1"/>
        <v>65</v>
      </c>
      <c r="B69" t="s">
        <v>359</v>
      </c>
      <c r="E69">
        <v>5934</v>
      </c>
      <c r="F69">
        <v>4</v>
      </c>
      <c r="G69">
        <v>-3.52</v>
      </c>
      <c r="H69" t="s">
        <v>354</v>
      </c>
      <c r="I69" t="str">
        <f t="shared" si="2"/>
        <v/>
      </c>
      <c r="J69" t="s">
        <v>491</v>
      </c>
    </row>
    <row r="70" spans="1:10">
      <c r="A70">
        <f t="shared" si="1"/>
        <v>66</v>
      </c>
      <c r="B70" t="s">
        <v>362</v>
      </c>
      <c r="E70">
        <v>6450</v>
      </c>
      <c r="F70">
        <v>4</v>
      </c>
      <c r="G70">
        <v>-3.53</v>
      </c>
      <c r="H70" t="s">
        <v>352</v>
      </c>
      <c r="I70" t="str">
        <f t="shared" si="2"/>
        <v/>
      </c>
      <c r="J70" t="s">
        <v>612</v>
      </c>
    </row>
    <row r="71" spans="1:10">
      <c r="A71">
        <f t="shared" si="1"/>
        <v>67</v>
      </c>
      <c r="B71" t="s">
        <v>364</v>
      </c>
      <c r="E71">
        <v>6150</v>
      </c>
      <c r="F71">
        <v>4</v>
      </c>
      <c r="G71">
        <v>-3.6</v>
      </c>
      <c r="H71" t="s">
        <v>352</v>
      </c>
      <c r="I71" t="str">
        <f t="shared" si="2"/>
        <v/>
      </c>
      <c r="J71" t="s">
        <v>612</v>
      </c>
    </row>
    <row r="72" spans="1:10">
      <c r="A72">
        <f t="shared" si="1"/>
        <v>68</v>
      </c>
      <c r="B72" t="s">
        <v>365</v>
      </c>
      <c r="E72">
        <v>5850</v>
      </c>
      <c r="F72">
        <v>4</v>
      </c>
      <c r="G72">
        <v>-4.09</v>
      </c>
      <c r="H72" t="s">
        <v>366</v>
      </c>
      <c r="I72" t="str">
        <f t="shared" si="2"/>
        <v/>
      </c>
      <c r="J72" t="s">
        <v>597</v>
      </c>
    </row>
    <row r="73" spans="1:10">
      <c r="A73">
        <f t="shared" si="1"/>
        <v>69</v>
      </c>
      <c r="B73" t="s">
        <v>367</v>
      </c>
      <c r="E73">
        <v>6000</v>
      </c>
      <c r="F73">
        <v>4</v>
      </c>
      <c r="G73">
        <v>-3.59</v>
      </c>
      <c r="H73" t="s">
        <v>352</v>
      </c>
      <c r="I73" t="str">
        <f t="shared" si="2"/>
        <v/>
      </c>
      <c r="J73" t="s">
        <v>612</v>
      </c>
    </row>
    <row r="74" spans="1:10">
      <c r="A74">
        <f t="shared" si="1"/>
        <v>70</v>
      </c>
      <c r="B74" t="s">
        <v>368</v>
      </c>
      <c r="E74">
        <v>6191</v>
      </c>
      <c r="F74">
        <v>4</v>
      </c>
      <c r="G74">
        <v>-3.57</v>
      </c>
      <c r="H74" t="s">
        <v>366</v>
      </c>
      <c r="I74" t="str">
        <f t="shared" si="2"/>
        <v/>
      </c>
      <c r="J74" t="s">
        <v>597</v>
      </c>
    </row>
    <row r="75" spans="1:10">
      <c r="A75">
        <f t="shared" si="1"/>
        <v>71</v>
      </c>
      <c r="B75" t="s">
        <v>371</v>
      </c>
      <c r="E75">
        <v>5000</v>
      </c>
      <c r="F75">
        <v>4.8</v>
      </c>
      <c r="G75">
        <v>-3.5</v>
      </c>
      <c r="H75" t="s">
        <v>372</v>
      </c>
      <c r="I75" t="str">
        <f t="shared" si="2"/>
        <v/>
      </c>
      <c r="J75" t="s">
        <v>491</v>
      </c>
    </row>
    <row r="76" spans="1:10">
      <c r="A76">
        <f t="shared" si="1"/>
        <v>72</v>
      </c>
      <c r="B76" t="s">
        <v>633</v>
      </c>
      <c r="E76">
        <v>4468</v>
      </c>
      <c r="F76">
        <v>1.05</v>
      </c>
      <c r="G76">
        <v>-3.67</v>
      </c>
      <c r="H76" t="s">
        <v>638</v>
      </c>
      <c r="J76" t="s">
        <v>491</v>
      </c>
    </row>
    <row r="77" spans="1:10">
      <c r="A77">
        <f t="shared" si="1"/>
        <v>73</v>
      </c>
      <c r="B77" t="s">
        <v>634</v>
      </c>
      <c r="E77">
        <v>5413</v>
      </c>
      <c r="F77">
        <v>3.41</v>
      </c>
      <c r="G77">
        <v>-3.78</v>
      </c>
      <c r="H77" t="s">
        <v>638</v>
      </c>
      <c r="J77" t="s">
        <v>491</v>
      </c>
    </row>
    <row r="78" spans="1:10">
      <c r="A78">
        <f t="shared" si="1"/>
        <v>74</v>
      </c>
      <c r="B78" t="s">
        <v>635</v>
      </c>
      <c r="E78">
        <v>4486</v>
      </c>
      <c r="F78">
        <v>1.1499999999999999</v>
      </c>
      <c r="G78">
        <v>-3.63</v>
      </c>
      <c r="H78" t="s">
        <v>638</v>
      </c>
      <c r="J78" t="s">
        <v>491</v>
      </c>
    </row>
    <row r="79" spans="1:10">
      <c r="A79">
        <f t="shared" si="1"/>
        <v>75</v>
      </c>
      <c r="B79" t="s">
        <v>636</v>
      </c>
      <c r="E79">
        <v>4846</v>
      </c>
      <c r="F79">
        <v>2.33</v>
      </c>
      <c r="G79">
        <v>-3.74</v>
      </c>
      <c r="H79" t="s">
        <v>638</v>
      </c>
      <c r="J79" t="s">
        <v>491</v>
      </c>
    </row>
    <row r="80" spans="1:10">
      <c r="A80">
        <v>76</v>
      </c>
      <c r="B80" t="s">
        <v>637</v>
      </c>
      <c r="E80">
        <v>4450</v>
      </c>
      <c r="F80">
        <v>1.25</v>
      </c>
      <c r="G80">
        <v>-3.73</v>
      </c>
      <c r="H80" t="s">
        <v>638</v>
      </c>
      <c r="J80" t="s">
        <v>491</v>
      </c>
    </row>
    <row r="81" spans="1:11">
      <c r="A81">
        <v>77</v>
      </c>
      <c r="B81" t="s">
        <v>670</v>
      </c>
      <c r="E81">
        <v>5500</v>
      </c>
      <c r="F81">
        <v>3.2</v>
      </c>
      <c r="G81">
        <v>-4</v>
      </c>
      <c r="H81" t="s">
        <v>671</v>
      </c>
      <c r="J81" t="s">
        <v>491</v>
      </c>
      <c r="K81" t="s">
        <v>676</v>
      </c>
    </row>
    <row r="82" spans="1:11" ht="19">
      <c r="B82" s="19" t="s">
        <v>703</v>
      </c>
      <c r="G82">
        <v>-2.5</v>
      </c>
      <c r="H82" t="s">
        <v>704</v>
      </c>
      <c r="J82" t="s">
        <v>705</v>
      </c>
    </row>
    <row r="89" spans="1:11">
      <c r="A89" t="s">
        <v>466</v>
      </c>
    </row>
    <row r="90" spans="1:11">
      <c r="A90" t="s">
        <v>299</v>
      </c>
    </row>
    <row r="91" spans="1:11">
      <c r="A91" t="s">
        <v>286</v>
      </c>
    </row>
    <row r="92" spans="1:11">
      <c r="A92" t="s">
        <v>310</v>
      </c>
    </row>
    <row r="93" spans="1:11">
      <c r="A93" t="s">
        <v>301</v>
      </c>
    </row>
    <row r="94" spans="1:11">
      <c r="A94" t="s">
        <v>354</v>
      </c>
    </row>
    <row r="95" spans="1:11">
      <c r="A95" t="s">
        <v>274</v>
      </c>
    </row>
    <row r="96" spans="1:11">
      <c r="A96" t="s">
        <v>366</v>
      </c>
    </row>
    <row r="97" spans="1:1">
      <c r="A97" t="s">
        <v>372</v>
      </c>
    </row>
    <row r="98" spans="1:1">
      <c r="A98" t="s">
        <v>268</v>
      </c>
    </row>
    <row r="99" spans="1:1">
      <c r="A99" t="s">
        <v>264</v>
      </c>
    </row>
    <row r="100" spans="1:1">
      <c r="A100" t="s">
        <v>282</v>
      </c>
    </row>
    <row r="101" spans="1:1">
      <c r="A101" t="s">
        <v>352</v>
      </c>
    </row>
    <row r="102" spans="1:1">
      <c r="A102" t="s">
        <v>251</v>
      </c>
    </row>
    <row r="103" spans="1:1">
      <c r="A103" t="s">
        <v>296</v>
      </c>
    </row>
    <row r="104" spans="1:1">
      <c r="A104" t="s">
        <v>317</v>
      </c>
    </row>
    <row r="105" spans="1:1">
      <c r="A105" t="s">
        <v>271</v>
      </c>
    </row>
    <row r="106" spans="1:1">
      <c r="A106" t="s">
        <v>254</v>
      </c>
    </row>
    <row r="203" spans="12:12">
      <c r="L203" t="s">
        <v>569</v>
      </c>
    </row>
    <row r="206" spans="12:12">
      <c r="L206" t="s">
        <v>570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topLeftCell="A10" workbookViewId="0">
      <selection activeCell="A22" sqref="A22:A36"/>
    </sheetView>
  </sheetViews>
  <sheetFormatPr baseColWidth="10" defaultRowHeight="16" x14ac:dyDescent="0"/>
  <sheetData>
    <row r="3" spans="1:4">
      <c r="A3" s="9" t="s">
        <v>470</v>
      </c>
      <c r="B3" s="17" t="s">
        <v>409</v>
      </c>
    </row>
    <row r="4" spans="1:4">
      <c r="A4" s="9" t="s">
        <v>471</v>
      </c>
      <c r="B4" t="s">
        <v>653</v>
      </c>
    </row>
    <row r="5" spans="1:4">
      <c r="A5" s="9"/>
    </row>
    <row r="6" spans="1:4">
      <c r="A6" s="9" t="s">
        <v>375</v>
      </c>
      <c r="B6" t="s">
        <v>654</v>
      </c>
    </row>
    <row r="7" spans="1:4">
      <c r="A7" s="9" t="s">
        <v>376</v>
      </c>
      <c r="B7" t="s">
        <v>655</v>
      </c>
    </row>
    <row r="8" spans="1:4">
      <c r="A8" s="9"/>
      <c r="B8" s="1"/>
      <c r="C8" s="1"/>
      <c r="D8" s="1"/>
    </row>
    <row r="9" spans="1:4">
      <c r="A9" s="9" t="s">
        <v>467</v>
      </c>
      <c r="B9">
        <v>6100</v>
      </c>
    </row>
    <row r="10" spans="1:4">
      <c r="A10" s="9" t="s">
        <v>468</v>
      </c>
      <c r="B10">
        <v>3.5</v>
      </c>
    </row>
    <row r="11" spans="1:4">
      <c r="A11" s="9" t="s">
        <v>469</v>
      </c>
      <c r="B11">
        <v>-4.2</v>
      </c>
    </row>
    <row r="12" spans="1:4">
      <c r="A12" s="9" t="s">
        <v>476</v>
      </c>
      <c r="B12">
        <v>1.8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  <c r="B14" t="s">
        <v>663</v>
      </c>
      <c r="D14" t="s">
        <v>651</v>
      </c>
    </row>
    <row r="15" spans="1:4">
      <c r="A15" s="9" t="s">
        <v>475</v>
      </c>
      <c r="B15" t="s">
        <v>512</v>
      </c>
      <c r="D15" t="s">
        <v>867</v>
      </c>
    </row>
    <row r="16" spans="1:4">
      <c r="A16" s="9" t="s">
        <v>474</v>
      </c>
      <c r="B16" t="s">
        <v>642</v>
      </c>
      <c r="D16" t="s">
        <v>749</v>
      </c>
    </row>
    <row r="17" spans="1:7">
      <c r="A17" s="9" t="s">
        <v>473</v>
      </c>
    </row>
    <row r="18" spans="1:7">
      <c r="A18" s="9" t="s">
        <v>510</v>
      </c>
      <c r="B18" t="s">
        <v>664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7">
      <c r="A20" s="10" t="s">
        <v>378</v>
      </c>
      <c r="B20" s="11"/>
      <c r="C20" s="11" t="s">
        <v>656</v>
      </c>
      <c r="D20" s="11"/>
      <c r="E20" s="11"/>
    </row>
    <row r="21" spans="1:7">
      <c r="A21" s="10" t="s">
        <v>392</v>
      </c>
      <c r="B21" s="11"/>
      <c r="C21">
        <f>F21+7.5</f>
        <v>3.3499999999999996</v>
      </c>
      <c r="D21" s="11">
        <f>7.5+F21</f>
        <v>3.3499999999999996</v>
      </c>
      <c r="E21" s="11">
        <v>0.3</v>
      </c>
      <c r="F21">
        <v>-4.1500000000000004</v>
      </c>
      <c r="G21">
        <v>7.5</v>
      </c>
    </row>
    <row r="22" spans="1:7">
      <c r="A22" s="10" t="s">
        <v>379</v>
      </c>
      <c r="B22" s="11"/>
      <c r="C22" t="s">
        <v>874</v>
      </c>
      <c r="D22" s="11" t="s">
        <v>657</v>
      </c>
      <c r="E22" s="11"/>
      <c r="F22" t="s">
        <v>868</v>
      </c>
      <c r="G22">
        <v>8.43</v>
      </c>
    </row>
    <row r="23" spans="1:7">
      <c r="A23" s="10" t="s">
        <v>380</v>
      </c>
      <c r="B23" s="11"/>
      <c r="C23" t="s">
        <v>875</v>
      </c>
      <c r="D23" s="11" t="s">
        <v>658</v>
      </c>
      <c r="E23" s="11"/>
      <c r="F23" t="s">
        <v>869</v>
      </c>
      <c r="G23">
        <v>7.83</v>
      </c>
    </row>
    <row r="24" spans="1:7">
      <c r="A24" s="10" t="s">
        <v>382</v>
      </c>
      <c r="B24" s="11"/>
      <c r="C24" t="s">
        <v>876</v>
      </c>
      <c r="D24" s="11" t="s">
        <v>659</v>
      </c>
      <c r="E24" s="11"/>
      <c r="F24" t="s">
        <v>870</v>
      </c>
      <c r="G24">
        <v>6.24</v>
      </c>
    </row>
    <row r="25" spans="1:7">
      <c r="A25" s="10" t="s">
        <v>383</v>
      </c>
      <c r="B25" s="11"/>
      <c r="C25">
        <f>F25+G25</f>
        <v>3.8999999999999995</v>
      </c>
      <c r="D25" s="11">
        <v>0.45</v>
      </c>
      <c r="E25" s="11">
        <v>0.15</v>
      </c>
      <c r="F25">
        <f>D25+$F$21</f>
        <v>-3.7</v>
      </c>
      <c r="G25">
        <v>7.6</v>
      </c>
    </row>
    <row r="26" spans="1:7">
      <c r="A26" s="10" t="s">
        <v>384</v>
      </c>
      <c r="B26" s="11"/>
      <c r="C26">
        <f t="shared" ref="C26:C34" si="0">F26+G26</f>
        <v>1.7299999999999995</v>
      </c>
      <c r="D26" s="11">
        <v>-0.56999999999999995</v>
      </c>
      <c r="E26" s="11">
        <v>0.21</v>
      </c>
      <c r="F26">
        <f t="shared" ref="F26:F31" si="1">D26+$F$21</f>
        <v>-4.7200000000000006</v>
      </c>
      <c r="G26">
        <v>6.45</v>
      </c>
    </row>
    <row r="27" spans="1:7">
      <c r="A27" s="10" t="s">
        <v>385</v>
      </c>
      <c r="B27" s="11"/>
      <c r="C27">
        <f t="shared" si="0"/>
        <v>3.419999999999999</v>
      </c>
      <c r="D27" s="11">
        <v>0.06</v>
      </c>
      <c r="E27" s="11">
        <v>0.15</v>
      </c>
      <c r="F27">
        <f t="shared" si="1"/>
        <v>-4.0900000000000007</v>
      </c>
      <c r="G27">
        <v>7.51</v>
      </c>
    </row>
    <row r="28" spans="1:7">
      <c r="A28" s="10" t="s">
        <v>387</v>
      </c>
      <c r="B28" s="11"/>
      <c r="C28">
        <f t="shared" si="0"/>
        <v>2.4199999999999995</v>
      </c>
      <c r="D28" s="11">
        <v>0.23</v>
      </c>
      <c r="E28" s="11">
        <v>0.15</v>
      </c>
      <c r="F28">
        <f t="shared" si="1"/>
        <v>-3.9200000000000004</v>
      </c>
      <c r="G28">
        <v>6.34</v>
      </c>
    </row>
    <row r="29" spans="1:7">
      <c r="A29" s="10" t="s">
        <v>421</v>
      </c>
      <c r="B29" s="11"/>
      <c r="C29">
        <f t="shared" si="0"/>
        <v>-0.74000000000000066</v>
      </c>
      <c r="D29" s="11">
        <v>0.26</v>
      </c>
      <c r="E29" s="11">
        <v>0.16</v>
      </c>
      <c r="F29">
        <f t="shared" si="1"/>
        <v>-3.8900000000000006</v>
      </c>
      <c r="G29">
        <v>3.15</v>
      </c>
    </row>
    <row r="30" spans="1:7">
      <c r="A30" s="10" t="s">
        <v>388</v>
      </c>
      <c r="B30" s="11"/>
      <c r="C30">
        <f t="shared" si="0"/>
        <v>1.17</v>
      </c>
      <c r="D30" s="11">
        <v>0.37</v>
      </c>
      <c r="E30" s="11">
        <v>0.17</v>
      </c>
      <c r="F30">
        <f t="shared" si="1"/>
        <v>-3.7800000000000002</v>
      </c>
      <c r="G30">
        <v>4.95</v>
      </c>
    </row>
    <row r="31" spans="1:7">
      <c r="A31" s="10" t="s">
        <v>390</v>
      </c>
      <c r="B31" s="11"/>
      <c r="C31">
        <f t="shared" si="0"/>
        <v>1.4899999999999993</v>
      </c>
      <c r="D31" s="11">
        <v>0</v>
      </c>
      <c r="E31" s="11">
        <v>0.17</v>
      </c>
      <c r="F31">
        <f t="shared" si="1"/>
        <v>-4.1500000000000004</v>
      </c>
      <c r="G31">
        <v>5.64</v>
      </c>
    </row>
    <row r="32" spans="1:7">
      <c r="A32" s="10" t="s">
        <v>391</v>
      </c>
      <c r="B32" s="11"/>
      <c r="C32" t="s">
        <v>877</v>
      </c>
      <c r="D32" s="11" t="s">
        <v>660</v>
      </c>
      <c r="E32" s="11"/>
      <c r="F32" t="s">
        <v>871</v>
      </c>
      <c r="G32">
        <v>5.43</v>
      </c>
    </row>
    <row r="33" spans="1:7">
      <c r="A33" s="10" t="s">
        <v>393</v>
      </c>
      <c r="B33" s="11"/>
      <c r="C33" t="s">
        <v>878</v>
      </c>
      <c r="D33" s="11" t="s">
        <v>661</v>
      </c>
      <c r="E33" s="11"/>
      <c r="F33" t="s">
        <v>873</v>
      </c>
      <c r="G33">
        <v>4.99</v>
      </c>
    </row>
    <row r="34" spans="1:7">
      <c r="A34" s="11" t="s">
        <v>394</v>
      </c>
      <c r="B34" s="11"/>
      <c r="C34">
        <f t="shared" si="0"/>
        <v>2.3099999999999996</v>
      </c>
      <c r="D34" s="11">
        <v>0.24</v>
      </c>
      <c r="E34" s="11">
        <v>0.17</v>
      </c>
      <c r="F34">
        <f>-3.91</f>
        <v>-3.91</v>
      </c>
      <c r="G34">
        <v>6.22</v>
      </c>
    </row>
    <row r="35" spans="1:7">
      <c r="A35" s="11" t="s">
        <v>397</v>
      </c>
      <c r="B35" s="11"/>
      <c r="C35" t="s">
        <v>879</v>
      </c>
      <c r="D35" s="11" t="s">
        <v>604</v>
      </c>
      <c r="E35" s="11"/>
      <c r="F35" t="s">
        <v>871</v>
      </c>
      <c r="G35">
        <v>2.87</v>
      </c>
    </row>
    <row r="36" spans="1:7">
      <c r="A36" s="11" t="s">
        <v>400</v>
      </c>
      <c r="B36" s="11"/>
      <c r="C36" t="s">
        <v>880</v>
      </c>
      <c r="D36" s="11" t="s">
        <v>662</v>
      </c>
      <c r="E36" s="11"/>
      <c r="F36" t="s">
        <v>872</v>
      </c>
      <c r="G36">
        <v>2.1800000000000002</v>
      </c>
    </row>
    <row r="37" spans="1:7">
      <c r="A37" s="11"/>
      <c r="B37" s="11"/>
      <c r="C37" s="11"/>
      <c r="D37" s="11"/>
      <c r="E37" s="11"/>
    </row>
    <row r="38" spans="1:7">
      <c r="A38" s="11"/>
      <c r="B38" s="11"/>
      <c r="C38" s="11"/>
      <c r="D38" s="11"/>
      <c r="E38" s="11"/>
    </row>
    <row r="39" spans="1:7">
      <c r="A39" s="10"/>
      <c r="B39" s="11"/>
      <c r="C39" s="11"/>
      <c r="D39" s="11"/>
      <c r="E39" s="11"/>
    </row>
    <row r="40" spans="1:7">
      <c r="A40" s="10"/>
      <c r="B40" s="11"/>
      <c r="C40" s="11"/>
      <c r="D40" s="11"/>
      <c r="E40" s="11"/>
    </row>
    <row r="41" spans="1:7">
      <c r="A41" s="10"/>
      <c r="B41" s="11"/>
      <c r="C41" s="11"/>
      <c r="D41" s="11"/>
      <c r="E41" s="11"/>
    </row>
    <row r="42" spans="1:7">
      <c r="A42" s="10"/>
      <c r="B42" s="11"/>
      <c r="C42" s="11"/>
      <c r="D42" s="11"/>
      <c r="E42" s="11"/>
    </row>
    <row r="43" spans="1:7">
      <c r="A43" s="10"/>
      <c r="B43" s="11"/>
      <c r="C43" s="11"/>
      <c r="D43" s="11"/>
      <c r="E43" s="11"/>
    </row>
    <row r="44" spans="1:7">
      <c r="A44" s="10"/>
      <c r="B44" s="11"/>
      <c r="D44" s="11"/>
      <c r="E44" s="11"/>
    </row>
    <row r="45" spans="1:7">
      <c r="A45" s="10"/>
      <c r="B45" s="11"/>
    </row>
    <row r="46" spans="1:7">
      <c r="A46" s="10"/>
      <c r="B46" s="11"/>
      <c r="D46" s="11"/>
      <c r="E46" s="11"/>
    </row>
    <row r="47" spans="1:7">
      <c r="A47" s="10"/>
      <c r="B47" s="11"/>
      <c r="D47" s="11"/>
      <c r="E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workbookViewId="0">
      <selection activeCell="B8" sqref="B8"/>
    </sheetView>
  </sheetViews>
  <sheetFormatPr baseColWidth="10" defaultRowHeight="16" x14ac:dyDescent="0"/>
  <sheetData>
    <row r="3" spans="1:4">
      <c r="A3" s="9" t="s">
        <v>470</v>
      </c>
      <c r="B3" s="1" t="s">
        <v>637</v>
      </c>
    </row>
    <row r="4" spans="1:4">
      <c r="A4" s="9" t="s">
        <v>471</v>
      </c>
      <c r="B4" t="s">
        <v>640</v>
      </c>
    </row>
    <row r="5" spans="1:4">
      <c r="A5" s="9"/>
    </row>
    <row r="6" spans="1:4">
      <c r="A6" s="9" t="s">
        <v>375</v>
      </c>
      <c r="B6" t="s">
        <v>817</v>
      </c>
    </row>
    <row r="7" spans="1:4">
      <c r="A7" s="9" t="s">
        <v>376</v>
      </c>
      <c r="B7" t="s">
        <v>818</v>
      </c>
    </row>
    <row r="8" spans="1:4">
      <c r="A8" s="9"/>
      <c r="B8" s="1"/>
      <c r="C8" s="1"/>
      <c r="D8" s="1"/>
    </row>
    <row r="9" spans="1:4">
      <c r="A9" s="9" t="s">
        <v>467</v>
      </c>
      <c r="B9">
        <v>4450</v>
      </c>
    </row>
    <row r="10" spans="1:4">
      <c r="A10" s="9" t="s">
        <v>468</v>
      </c>
      <c r="B10">
        <v>1.25</v>
      </c>
    </row>
    <row r="11" spans="1:4">
      <c r="A11" s="9" t="s">
        <v>469</v>
      </c>
      <c r="B11">
        <v>-3.73</v>
      </c>
    </row>
    <row r="12" spans="1:4">
      <c r="A12" s="9" t="s">
        <v>476</v>
      </c>
      <c r="B12">
        <v>2.85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  <c r="B14" t="s">
        <v>516</v>
      </c>
    </row>
    <row r="15" spans="1:4">
      <c r="A15" s="9" t="s">
        <v>475</v>
      </c>
      <c r="B15" t="s">
        <v>512</v>
      </c>
    </row>
    <row r="16" spans="1:4">
      <c r="A16" s="9" t="s">
        <v>474</v>
      </c>
      <c r="B16" t="s">
        <v>642</v>
      </c>
    </row>
    <row r="17" spans="1:6">
      <c r="A17" s="9" t="s">
        <v>473</v>
      </c>
      <c r="B17" t="s">
        <v>641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>
        <v>1</v>
      </c>
      <c r="C20" s="11" t="s">
        <v>647</v>
      </c>
      <c r="D20" s="11"/>
      <c r="E20" s="11"/>
    </row>
    <row r="21" spans="1:6">
      <c r="A21" s="10" t="s">
        <v>382</v>
      </c>
      <c r="B21" s="11">
        <v>1</v>
      </c>
      <c r="C21" s="11">
        <v>2.56</v>
      </c>
      <c r="D21" s="11"/>
      <c r="E21" s="11"/>
    </row>
    <row r="22" spans="1:6">
      <c r="A22" s="10" t="s">
        <v>383</v>
      </c>
      <c r="B22" s="11">
        <v>9</v>
      </c>
      <c r="C22" s="11">
        <v>4.33</v>
      </c>
      <c r="D22" s="11"/>
      <c r="E22" s="11">
        <v>0.09</v>
      </c>
    </row>
    <row r="23" spans="1:6">
      <c r="A23" s="10" t="s">
        <v>384</v>
      </c>
      <c r="B23" s="11">
        <v>1</v>
      </c>
      <c r="C23" s="11">
        <v>2.19</v>
      </c>
      <c r="D23" s="11"/>
      <c r="E23" s="11"/>
    </row>
    <row r="24" spans="1:6">
      <c r="A24" s="10" t="s">
        <v>385</v>
      </c>
      <c r="B24" s="11">
        <v>2</v>
      </c>
      <c r="C24" s="11">
        <v>4.5599999999999996</v>
      </c>
      <c r="D24" s="11"/>
      <c r="E24" s="11">
        <v>0.06</v>
      </c>
    </row>
    <row r="25" spans="1:6">
      <c r="A25" s="10" t="s">
        <v>387</v>
      </c>
      <c r="B25" s="11">
        <v>13</v>
      </c>
      <c r="C25" s="11">
        <v>3.05</v>
      </c>
      <c r="D25" s="11"/>
      <c r="E25" s="11">
        <v>0.11</v>
      </c>
    </row>
    <row r="26" spans="1:6">
      <c r="A26" s="10" t="s">
        <v>421</v>
      </c>
      <c r="B26" s="11">
        <v>5</v>
      </c>
      <c r="C26" s="11">
        <v>-1.1200000000000001</v>
      </c>
      <c r="D26" s="11"/>
      <c r="E26" s="11">
        <v>0.12</v>
      </c>
    </row>
    <row r="27" spans="1:6">
      <c r="A27" s="10" t="s">
        <v>484</v>
      </c>
      <c r="B27" s="11">
        <v>4</v>
      </c>
      <c r="C27" s="11">
        <v>1.17</v>
      </c>
      <c r="D27" s="11"/>
      <c r="E27" s="11">
        <v>0.1</v>
      </c>
    </row>
    <row r="28" spans="1:6">
      <c r="A28" s="10" t="s">
        <v>485</v>
      </c>
      <c r="B28" s="11">
        <v>24</v>
      </c>
      <c r="C28" s="11">
        <v>1.24</v>
      </c>
      <c r="D28" s="11"/>
      <c r="E28" s="11">
        <v>0.11</v>
      </c>
    </row>
    <row r="29" spans="1:6">
      <c r="A29" s="10" t="s">
        <v>522</v>
      </c>
      <c r="B29" s="11">
        <v>4</v>
      </c>
      <c r="C29" s="11">
        <v>1.06</v>
      </c>
      <c r="D29" s="11"/>
      <c r="E29" s="11">
        <v>0.1</v>
      </c>
    </row>
    <row r="30" spans="1:6">
      <c r="A30" s="10" t="s">
        <v>523</v>
      </c>
      <c r="B30" s="11">
        <v>0</v>
      </c>
      <c r="C30" s="11"/>
      <c r="D30" s="11"/>
      <c r="E30" s="11"/>
    </row>
    <row r="31" spans="1:6">
      <c r="A31" s="10" t="s">
        <v>391</v>
      </c>
      <c r="B31" s="11">
        <v>1</v>
      </c>
      <c r="C31" s="11" t="s">
        <v>648</v>
      </c>
      <c r="D31" s="11"/>
      <c r="E31" s="11"/>
    </row>
    <row r="32" spans="1:6">
      <c r="A32" s="10" t="s">
        <v>486</v>
      </c>
      <c r="B32" s="11">
        <v>80</v>
      </c>
      <c r="C32" s="11">
        <v>3.61</v>
      </c>
      <c r="D32" s="11"/>
      <c r="E32" s="11">
        <v>0.11</v>
      </c>
    </row>
    <row r="33" spans="1:5">
      <c r="A33" s="10" t="s">
        <v>487</v>
      </c>
      <c r="B33" s="11">
        <v>10</v>
      </c>
      <c r="C33" s="11">
        <v>3.61</v>
      </c>
      <c r="D33" s="11"/>
      <c r="E33" s="11">
        <v>0.11</v>
      </c>
    </row>
    <row r="34" spans="1:5">
      <c r="A34" s="11" t="s">
        <v>393</v>
      </c>
      <c r="B34" s="11">
        <v>2</v>
      </c>
      <c r="C34" s="11">
        <v>0.92</v>
      </c>
      <c r="D34" s="11"/>
      <c r="E34" s="11">
        <v>0.01</v>
      </c>
    </row>
    <row r="35" spans="1:5">
      <c r="A35" s="11" t="s">
        <v>394</v>
      </c>
      <c r="B35" s="11">
        <v>2</v>
      </c>
      <c r="C35" s="11">
        <v>1.98</v>
      </c>
      <c r="D35" s="11"/>
      <c r="E35" s="11">
        <v>0.06</v>
      </c>
    </row>
    <row r="36" spans="1:5">
      <c r="A36" s="11" t="s">
        <v>396</v>
      </c>
      <c r="B36" s="11">
        <v>0</v>
      </c>
      <c r="C36" s="11"/>
      <c r="D36" s="11"/>
      <c r="E36" s="11"/>
    </row>
    <row r="37" spans="1:5">
      <c r="A37" s="11" t="s">
        <v>397</v>
      </c>
      <c r="B37" s="11">
        <v>2</v>
      </c>
      <c r="C37" s="11">
        <v>-2.79</v>
      </c>
      <c r="D37" s="11"/>
      <c r="E37" s="11">
        <v>0.08</v>
      </c>
    </row>
    <row r="38" spans="1:5">
      <c r="A38" s="11" t="s">
        <v>400</v>
      </c>
      <c r="B38" s="11">
        <v>2</v>
      </c>
      <c r="C38" s="11">
        <v>-2.98</v>
      </c>
      <c r="D38" s="11"/>
      <c r="E38" s="11">
        <v>0.02</v>
      </c>
    </row>
    <row r="39" spans="1:5">
      <c r="A39" s="10" t="s">
        <v>401</v>
      </c>
      <c r="B39" s="11">
        <v>1</v>
      </c>
      <c r="C39" s="11" t="s">
        <v>649</v>
      </c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3"/>
  <sheetViews>
    <sheetView workbookViewId="0">
      <selection activeCell="B8" sqref="B8"/>
    </sheetView>
  </sheetViews>
  <sheetFormatPr baseColWidth="10" defaultRowHeight="16" x14ac:dyDescent="0"/>
  <sheetData>
    <row r="3" spans="1:4">
      <c r="A3" s="9" t="s">
        <v>470</v>
      </c>
      <c r="B3" s="1" t="s">
        <v>636</v>
      </c>
    </row>
    <row r="4" spans="1:4">
      <c r="A4" s="9" t="s">
        <v>471</v>
      </c>
      <c r="B4" t="s">
        <v>640</v>
      </c>
    </row>
    <row r="5" spans="1:4">
      <c r="A5" s="9"/>
    </row>
    <row r="6" spans="1:4">
      <c r="A6" s="9" t="s">
        <v>375</v>
      </c>
      <c r="B6" t="s">
        <v>819</v>
      </c>
    </row>
    <row r="7" spans="1:4">
      <c r="A7" s="9" t="s">
        <v>376</v>
      </c>
      <c r="B7" t="s">
        <v>820</v>
      </c>
    </row>
    <row r="8" spans="1:4">
      <c r="A8" s="9"/>
      <c r="B8" s="1"/>
      <c r="C8" s="1"/>
      <c r="D8" s="1"/>
    </row>
    <row r="9" spans="1:4">
      <c r="A9" s="9" t="s">
        <v>467</v>
      </c>
      <c r="B9">
        <v>4846</v>
      </c>
    </row>
    <row r="10" spans="1:4">
      <c r="A10" s="9" t="s">
        <v>468</v>
      </c>
      <c r="B10">
        <v>2.33</v>
      </c>
    </row>
    <row r="11" spans="1:4">
      <c r="A11" s="9" t="s">
        <v>469</v>
      </c>
      <c r="B11">
        <v>-3.74</v>
      </c>
    </row>
    <row r="12" spans="1:4">
      <c r="A12" s="9" t="s">
        <v>476</v>
      </c>
      <c r="B12">
        <v>2.0499999999999998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  <c r="B14" t="s">
        <v>516</v>
      </c>
    </row>
    <row r="15" spans="1:4">
      <c r="A15" s="9" t="s">
        <v>475</v>
      </c>
      <c r="B15" t="s">
        <v>512</v>
      </c>
    </row>
    <row r="16" spans="1:4">
      <c r="A16" s="9" t="s">
        <v>474</v>
      </c>
      <c r="B16" t="s">
        <v>642</v>
      </c>
    </row>
    <row r="17" spans="1:6">
      <c r="A17" s="9" t="s">
        <v>473</v>
      </c>
      <c r="B17" t="s">
        <v>641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>
        <v>2</v>
      </c>
      <c r="C20" s="11">
        <v>4.53</v>
      </c>
      <c r="D20" s="11"/>
      <c r="E20" s="11">
        <v>7.0000000000000007E-2</v>
      </c>
    </row>
    <row r="21" spans="1:6">
      <c r="A21" s="10" t="s">
        <v>382</v>
      </c>
      <c r="B21" s="11">
        <v>2</v>
      </c>
      <c r="C21" s="11">
        <v>2.27</v>
      </c>
      <c r="D21" s="11"/>
      <c r="E21" s="11">
        <v>0.04</v>
      </c>
    </row>
    <row r="22" spans="1:6">
      <c r="A22" s="10" t="s">
        <v>383</v>
      </c>
      <c r="B22" s="11">
        <v>5</v>
      </c>
      <c r="C22" s="11">
        <v>4.25</v>
      </c>
      <c r="D22" s="11"/>
      <c r="E22" s="11">
        <v>0.1</v>
      </c>
    </row>
    <row r="23" spans="1:6">
      <c r="A23" s="10" t="s">
        <v>384</v>
      </c>
      <c r="B23" s="11">
        <v>1</v>
      </c>
      <c r="C23" s="11">
        <v>2.1</v>
      </c>
      <c r="D23" s="11"/>
      <c r="E23" s="11"/>
    </row>
    <row r="24" spans="1:6">
      <c r="A24" s="10" t="s">
        <v>385</v>
      </c>
      <c r="B24" s="11">
        <v>2</v>
      </c>
      <c r="C24" s="11">
        <v>4.0999999999999996</v>
      </c>
      <c r="D24" s="11"/>
      <c r="E24" s="11">
        <v>0.1</v>
      </c>
    </row>
    <row r="25" spans="1:6">
      <c r="A25" s="10" t="s">
        <v>387</v>
      </c>
      <c r="B25" s="11">
        <v>5</v>
      </c>
      <c r="C25" s="11">
        <v>2.78</v>
      </c>
      <c r="D25" s="11"/>
      <c r="E25" s="11">
        <v>7.0000000000000007E-2</v>
      </c>
    </row>
    <row r="26" spans="1:6">
      <c r="A26" s="10" t="s">
        <v>421</v>
      </c>
      <c r="B26" s="11">
        <v>1</v>
      </c>
      <c r="C26" s="11">
        <v>-0.47</v>
      </c>
      <c r="D26" s="11"/>
      <c r="E26" s="11"/>
    </row>
    <row r="27" spans="1:6">
      <c r="A27" s="10" t="s">
        <v>484</v>
      </c>
      <c r="B27" s="11">
        <v>3</v>
      </c>
      <c r="C27" s="11">
        <v>1.33</v>
      </c>
      <c r="D27" s="11"/>
      <c r="E27" s="11">
        <v>0.16</v>
      </c>
    </row>
    <row r="28" spans="1:6">
      <c r="A28" s="10" t="s">
        <v>485</v>
      </c>
      <c r="B28" s="11">
        <v>19</v>
      </c>
      <c r="C28" s="11">
        <v>1.32</v>
      </c>
      <c r="D28" s="11"/>
      <c r="E28" s="11">
        <v>0.12</v>
      </c>
    </row>
    <row r="29" spans="1:6">
      <c r="A29" s="10" t="s">
        <v>522</v>
      </c>
      <c r="B29" s="11">
        <v>4</v>
      </c>
      <c r="C29" s="11">
        <v>1.1399999999999999</v>
      </c>
      <c r="D29" s="11"/>
      <c r="E29" s="11">
        <v>0.06</v>
      </c>
    </row>
    <row r="30" spans="1:6">
      <c r="A30" s="10" t="s">
        <v>523</v>
      </c>
      <c r="B30" s="11">
        <v>0</v>
      </c>
      <c r="C30" s="11"/>
      <c r="D30" s="11"/>
      <c r="E30" s="11"/>
    </row>
    <row r="31" spans="1:6">
      <c r="A31" s="10" t="s">
        <v>391</v>
      </c>
      <c r="B31" s="11">
        <v>3</v>
      </c>
      <c r="C31" s="11">
        <v>0.89</v>
      </c>
      <c r="D31" s="11"/>
      <c r="E31" s="11">
        <v>0.15</v>
      </c>
    </row>
    <row r="32" spans="1:6">
      <c r="A32" s="10" t="s">
        <v>486</v>
      </c>
      <c r="B32" s="11">
        <v>96</v>
      </c>
      <c r="C32" s="11">
        <v>3.53</v>
      </c>
      <c r="D32" s="11"/>
      <c r="E32" s="11">
        <v>0.14000000000000001</v>
      </c>
    </row>
    <row r="33" spans="1:5">
      <c r="A33" s="10" t="s">
        <v>487</v>
      </c>
      <c r="B33" s="11">
        <v>6</v>
      </c>
      <c r="C33" s="11">
        <v>3.55</v>
      </c>
      <c r="D33" s="11"/>
      <c r="E33" s="11">
        <v>0.08</v>
      </c>
    </row>
    <row r="34" spans="1:5">
      <c r="A34" s="11" t="s">
        <v>393</v>
      </c>
      <c r="B34" s="11">
        <v>4</v>
      </c>
      <c r="C34" s="11">
        <v>1.3</v>
      </c>
      <c r="D34" s="11"/>
      <c r="E34" s="11">
        <v>0.09</v>
      </c>
    </row>
    <row r="35" spans="1:5">
      <c r="A35" s="11" t="s">
        <v>394</v>
      </c>
      <c r="B35" s="11">
        <v>7</v>
      </c>
      <c r="C35" s="11">
        <v>2.19</v>
      </c>
      <c r="D35" s="11"/>
      <c r="E35" s="11">
        <v>0.1</v>
      </c>
    </row>
    <row r="36" spans="1:5">
      <c r="A36" s="11" t="s">
        <v>396</v>
      </c>
      <c r="B36" s="11">
        <v>0</v>
      </c>
      <c r="C36" s="11"/>
      <c r="D36" s="11"/>
      <c r="E36" s="11"/>
    </row>
    <row r="37" spans="1:5">
      <c r="A37" s="11" t="s">
        <v>397</v>
      </c>
      <c r="B37" s="11">
        <v>2</v>
      </c>
      <c r="C37" s="11">
        <v>-0.02</v>
      </c>
      <c r="D37" s="11"/>
      <c r="E37" s="11">
        <v>0.04</v>
      </c>
    </row>
    <row r="38" spans="1:5">
      <c r="A38" s="11" t="s">
        <v>398</v>
      </c>
      <c r="B38" s="11">
        <v>4</v>
      </c>
      <c r="C38" s="11">
        <v>-0.97</v>
      </c>
      <c r="D38" s="11"/>
      <c r="E38" s="11">
        <v>0.26</v>
      </c>
    </row>
    <row r="39" spans="1:5">
      <c r="A39" s="11" t="s">
        <v>399</v>
      </c>
      <c r="B39" s="11">
        <v>3</v>
      </c>
      <c r="C39" s="11">
        <v>-0.33</v>
      </c>
      <c r="D39" s="11"/>
      <c r="E39" s="11">
        <v>0.16</v>
      </c>
    </row>
    <row r="40" spans="1:5">
      <c r="A40" s="11" t="s">
        <v>400</v>
      </c>
      <c r="B40" s="11">
        <v>1</v>
      </c>
      <c r="C40" s="11" t="s">
        <v>646</v>
      </c>
      <c r="D40" s="11"/>
      <c r="E40" s="11"/>
    </row>
    <row r="41" spans="1:5">
      <c r="A41" s="10" t="s">
        <v>401</v>
      </c>
      <c r="B41" s="11">
        <v>1</v>
      </c>
      <c r="C41" s="11" t="s">
        <v>645</v>
      </c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C44" s="11"/>
      <c r="D44" s="11"/>
      <c r="E44" s="11"/>
    </row>
    <row r="45" spans="1:5">
      <c r="A45" s="10"/>
      <c r="B45" s="11"/>
      <c r="C45" s="11"/>
      <c r="D45" s="11"/>
      <c r="E45" s="11"/>
    </row>
    <row r="46" spans="1:5">
      <c r="A46" s="10"/>
      <c r="B46" s="11"/>
      <c r="D46" s="11"/>
      <c r="E46" s="11"/>
    </row>
    <row r="47" spans="1:5">
      <c r="A47" s="10"/>
      <c r="B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3"/>
  <sheetViews>
    <sheetView workbookViewId="0">
      <selection activeCell="B8" sqref="B8"/>
    </sheetView>
  </sheetViews>
  <sheetFormatPr baseColWidth="10" defaultRowHeight="16" x14ac:dyDescent="0"/>
  <sheetData>
    <row r="3" spans="1:4">
      <c r="A3" s="9" t="s">
        <v>470</v>
      </c>
      <c r="B3" s="1" t="s">
        <v>635</v>
      </c>
    </row>
    <row r="4" spans="1:4">
      <c r="A4" s="9" t="s">
        <v>471</v>
      </c>
      <c r="B4" t="s">
        <v>640</v>
      </c>
    </row>
    <row r="5" spans="1:4">
      <c r="A5" s="9"/>
    </row>
    <row r="6" spans="1:4">
      <c r="A6" s="9" t="s">
        <v>375</v>
      </c>
      <c r="B6" t="s">
        <v>821</v>
      </c>
    </row>
    <row r="7" spans="1:4">
      <c r="A7" s="9" t="s">
        <v>376</v>
      </c>
      <c r="B7" t="s">
        <v>822</v>
      </c>
    </row>
    <row r="8" spans="1:4">
      <c r="A8" s="9"/>
      <c r="B8" s="1"/>
      <c r="C8" s="1"/>
      <c r="D8" s="1"/>
    </row>
    <row r="9" spans="1:4">
      <c r="A9" s="9" t="s">
        <v>467</v>
      </c>
      <c r="B9" s="1">
        <v>4486</v>
      </c>
      <c r="C9" s="1"/>
    </row>
    <row r="10" spans="1:4">
      <c r="A10" s="9" t="s">
        <v>468</v>
      </c>
      <c r="B10">
        <v>1.1499999999999999</v>
      </c>
    </row>
    <row r="11" spans="1:4">
      <c r="A11" s="9" t="s">
        <v>469</v>
      </c>
      <c r="B11">
        <v>-3.63</v>
      </c>
    </row>
    <row r="12" spans="1:4">
      <c r="A12" s="9" t="s">
        <v>476</v>
      </c>
      <c r="B12">
        <v>2.6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  <c r="B14" t="s">
        <v>516</v>
      </c>
    </row>
    <row r="15" spans="1:4">
      <c r="A15" s="9" t="s">
        <v>475</v>
      </c>
      <c r="B15" t="s">
        <v>512</v>
      </c>
    </row>
    <row r="16" spans="1:4">
      <c r="A16" s="9" t="s">
        <v>474</v>
      </c>
      <c r="B16" t="s">
        <v>642</v>
      </c>
    </row>
    <row r="17" spans="1:6">
      <c r="A17" s="9" t="s">
        <v>473</v>
      </c>
      <c r="B17" t="s">
        <v>641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>
        <v>2</v>
      </c>
      <c r="C20" s="11">
        <v>4.7699999999999996</v>
      </c>
      <c r="D20" s="11"/>
      <c r="E20" s="11">
        <v>0.05</v>
      </c>
    </row>
    <row r="21" spans="1:6">
      <c r="A21" s="10" t="s">
        <v>382</v>
      </c>
      <c r="B21" s="11">
        <v>2</v>
      </c>
      <c r="C21" s="11">
        <v>2.74</v>
      </c>
      <c r="D21" s="11"/>
      <c r="E21" s="11">
        <v>0.12</v>
      </c>
    </row>
    <row r="22" spans="1:6">
      <c r="A22" s="10" t="s">
        <v>383</v>
      </c>
      <c r="B22" s="11">
        <v>4</v>
      </c>
      <c r="C22" s="11">
        <v>4.37</v>
      </c>
      <c r="D22" s="11"/>
      <c r="E22" s="11">
        <v>0.12</v>
      </c>
    </row>
    <row r="23" spans="1:6">
      <c r="A23" s="10" t="s">
        <v>384</v>
      </c>
      <c r="B23" s="11">
        <v>1</v>
      </c>
      <c r="C23" s="11">
        <v>2.06</v>
      </c>
      <c r="D23" s="11"/>
      <c r="E23" s="11"/>
    </row>
    <row r="24" spans="1:6">
      <c r="A24" s="10" t="s">
        <v>385</v>
      </c>
      <c r="B24" s="11">
        <v>1</v>
      </c>
      <c r="C24" s="11">
        <v>4.6500000000000004</v>
      </c>
      <c r="D24" s="11"/>
      <c r="E24" s="11"/>
    </row>
    <row r="25" spans="1:6">
      <c r="A25" s="10" t="s">
        <v>387</v>
      </c>
      <c r="B25" s="11">
        <v>8</v>
      </c>
      <c r="C25" s="11">
        <v>3.01</v>
      </c>
      <c r="D25" s="11"/>
      <c r="E25" s="11">
        <v>0.08</v>
      </c>
    </row>
    <row r="26" spans="1:6">
      <c r="A26" s="10" t="s">
        <v>421</v>
      </c>
      <c r="B26" s="11">
        <v>1</v>
      </c>
      <c r="C26" s="11">
        <v>-0.83</v>
      </c>
      <c r="D26" s="11"/>
      <c r="E26" s="11"/>
    </row>
    <row r="27" spans="1:6">
      <c r="A27" s="10" t="s">
        <v>484</v>
      </c>
      <c r="B27" s="11">
        <v>8</v>
      </c>
      <c r="C27" s="11">
        <v>1.37</v>
      </c>
      <c r="D27" s="11"/>
      <c r="E27" s="11">
        <v>0.06</v>
      </c>
    </row>
    <row r="28" spans="1:6">
      <c r="A28" s="10" t="s">
        <v>485</v>
      </c>
      <c r="B28" s="11">
        <v>26</v>
      </c>
      <c r="C28" s="11">
        <v>1.41</v>
      </c>
      <c r="D28" s="11"/>
      <c r="E28" s="11">
        <v>0.08</v>
      </c>
    </row>
    <row r="29" spans="1:6">
      <c r="A29" s="10" t="s">
        <v>522</v>
      </c>
      <c r="B29" s="11">
        <v>5</v>
      </c>
      <c r="C29" s="11">
        <v>1.39</v>
      </c>
      <c r="D29" s="11"/>
      <c r="E29" s="11">
        <v>7.0000000000000007E-2</v>
      </c>
    </row>
    <row r="30" spans="1:6">
      <c r="A30" s="10" t="s">
        <v>523</v>
      </c>
      <c r="B30" s="11">
        <v>0</v>
      </c>
      <c r="C30" s="11"/>
      <c r="D30" s="11"/>
      <c r="E30" s="11"/>
    </row>
    <row r="31" spans="1:6">
      <c r="A31" s="10" t="s">
        <v>391</v>
      </c>
      <c r="B31" s="11">
        <v>3</v>
      </c>
      <c r="C31" s="11">
        <v>1.1200000000000001</v>
      </c>
      <c r="D31" s="11"/>
      <c r="E31" s="11">
        <v>0.03</v>
      </c>
    </row>
    <row r="32" spans="1:6">
      <c r="A32" s="10" t="s">
        <v>486</v>
      </c>
      <c r="B32" s="11">
        <v>131</v>
      </c>
      <c r="C32" s="11">
        <v>3.71</v>
      </c>
      <c r="D32" s="11"/>
      <c r="E32" s="11">
        <v>0.11</v>
      </c>
    </row>
    <row r="33" spans="1:5">
      <c r="A33" s="10" t="s">
        <v>487</v>
      </c>
      <c r="B33" s="11">
        <v>10</v>
      </c>
      <c r="C33" s="11">
        <v>3.72</v>
      </c>
      <c r="D33" s="11"/>
      <c r="E33" s="11">
        <v>7.0000000000000007E-2</v>
      </c>
    </row>
    <row r="34" spans="1:5">
      <c r="A34" s="11" t="s">
        <v>393</v>
      </c>
      <c r="B34" s="11">
        <v>5</v>
      </c>
      <c r="C34" s="11">
        <v>1.34</v>
      </c>
      <c r="D34" s="11"/>
      <c r="E34" s="11">
        <v>0.09</v>
      </c>
    </row>
    <row r="35" spans="1:5">
      <c r="A35" s="11" t="s">
        <v>394</v>
      </c>
      <c r="B35" s="11">
        <v>4</v>
      </c>
      <c r="C35" s="11">
        <v>2.2999999999999998</v>
      </c>
      <c r="D35" s="11"/>
      <c r="E35" s="11">
        <v>0.1</v>
      </c>
    </row>
    <row r="36" spans="1:5">
      <c r="A36" s="11" t="s">
        <v>396</v>
      </c>
      <c r="B36" s="11">
        <v>0</v>
      </c>
      <c r="C36" s="11"/>
      <c r="D36" s="11"/>
      <c r="E36" s="11"/>
    </row>
    <row r="37" spans="1:5">
      <c r="A37" s="11" t="s">
        <v>397</v>
      </c>
      <c r="B37" s="11">
        <v>2</v>
      </c>
      <c r="C37" s="11">
        <v>-1.71</v>
      </c>
      <c r="D37" s="11"/>
      <c r="E37" s="11">
        <v>0.04</v>
      </c>
    </row>
    <row r="38" spans="1:5">
      <c r="A38" s="11" t="s">
        <v>400</v>
      </c>
      <c r="B38" s="11">
        <v>2</v>
      </c>
      <c r="C38" s="11">
        <v>-3.25</v>
      </c>
      <c r="D38" s="11"/>
      <c r="E38" s="11">
        <v>0.03</v>
      </c>
    </row>
    <row r="39" spans="1:5">
      <c r="A39" s="11" t="s">
        <v>401</v>
      </c>
      <c r="B39" s="11">
        <v>0</v>
      </c>
      <c r="C39" s="11"/>
      <c r="D39" s="11"/>
      <c r="E39" s="11"/>
    </row>
    <row r="40" spans="1:5">
      <c r="A40" s="11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C44" s="11"/>
      <c r="D44" s="11"/>
      <c r="E44" s="11"/>
    </row>
    <row r="45" spans="1:5">
      <c r="A45" s="10"/>
      <c r="B45" s="11"/>
      <c r="C45" s="11"/>
      <c r="D45" s="11"/>
      <c r="E45" s="11"/>
    </row>
    <row r="46" spans="1:5">
      <c r="A46" s="10"/>
      <c r="B46" s="11"/>
      <c r="D46" s="11"/>
      <c r="E46" s="11"/>
    </row>
    <row r="47" spans="1:5">
      <c r="A47" s="10"/>
      <c r="B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3"/>
  <sheetViews>
    <sheetView workbookViewId="0">
      <selection activeCell="B8" sqref="B8"/>
    </sheetView>
  </sheetViews>
  <sheetFormatPr baseColWidth="10" defaultRowHeight="16" x14ac:dyDescent="0"/>
  <sheetData>
    <row r="3" spans="1:4">
      <c r="A3" s="9" t="s">
        <v>470</v>
      </c>
      <c r="B3" s="1" t="s">
        <v>634</v>
      </c>
    </row>
    <row r="4" spans="1:4">
      <c r="A4" s="9" t="s">
        <v>471</v>
      </c>
      <c r="B4" t="s">
        <v>640</v>
      </c>
    </row>
    <row r="5" spans="1:4">
      <c r="A5" s="9"/>
    </row>
    <row r="6" spans="1:4">
      <c r="A6" s="9" t="s">
        <v>375</v>
      </c>
      <c r="B6" t="s">
        <v>823</v>
      </c>
    </row>
    <row r="7" spans="1:4">
      <c r="A7" s="9" t="s">
        <v>376</v>
      </c>
      <c r="B7" t="s">
        <v>700</v>
      </c>
    </row>
    <row r="8" spans="1:4">
      <c r="A8" s="9"/>
      <c r="B8" s="1"/>
      <c r="C8" s="1"/>
      <c r="D8" s="1"/>
    </row>
    <row r="9" spans="1:4">
      <c r="A9" s="9" t="s">
        <v>467</v>
      </c>
      <c r="B9" s="1">
        <v>5413</v>
      </c>
      <c r="C9" s="1"/>
    </row>
    <row r="10" spans="1:4">
      <c r="A10" s="9" t="s">
        <v>468</v>
      </c>
      <c r="B10">
        <v>3.41</v>
      </c>
    </row>
    <row r="11" spans="1:4">
      <c r="A11" s="9" t="s">
        <v>469</v>
      </c>
      <c r="B11">
        <v>-3.78</v>
      </c>
    </row>
    <row r="12" spans="1:4">
      <c r="A12" s="9" t="s">
        <v>476</v>
      </c>
      <c r="B12">
        <v>1.4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  <c r="B14" t="s">
        <v>516</v>
      </c>
    </row>
    <row r="15" spans="1:4">
      <c r="A15" s="9" t="s">
        <v>475</v>
      </c>
      <c r="B15" t="s">
        <v>512</v>
      </c>
    </row>
    <row r="16" spans="1:4">
      <c r="A16" s="9" t="s">
        <v>474</v>
      </c>
      <c r="B16" t="s">
        <v>642</v>
      </c>
    </row>
    <row r="17" spans="1:6">
      <c r="A17" s="9" t="s">
        <v>473</v>
      </c>
      <c r="B17" t="s">
        <v>641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>
        <v>2</v>
      </c>
      <c r="C20" s="11">
        <v>5.7</v>
      </c>
      <c r="D20" s="11"/>
      <c r="E20" s="11">
        <v>0.05</v>
      </c>
    </row>
    <row r="21" spans="1:6">
      <c r="A21" s="10" t="s">
        <v>382</v>
      </c>
      <c r="B21" s="11">
        <v>2</v>
      </c>
      <c r="C21" s="11">
        <v>4.3</v>
      </c>
      <c r="D21" s="11"/>
      <c r="E21" s="11">
        <v>0.02</v>
      </c>
    </row>
    <row r="22" spans="1:6">
      <c r="A22" s="10" t="s">
        <v>383</v>
      </c>
      <c r="B22" s="11">
        <v>6</v>
      </c>
      <c r="C22" s="11">
        <v>4.28</v>
      </c>
      <c r="D22" s="11"/>
      <c r="E22" s="11">
        <v>0.1</v>
      </c>
    </row>
    <row r="23" spans="1:6">
      <c r="A23" s="10" t="s">
        <v>384</v>
      </c>
      <c r="B23" s="11">
        <v>1</v>
      </c>
      <c r="C23" s="11">
        <v>2.27</v>
      </c>
      <c r="D23" s="11"/>
      <c r="E23" s="11"/>
    </row>
    <row r="24" spans="1:6">
      <c r="A24" s="10" t="s">
        <v>385</v>
      </c>
      <c r="B24" s="11">
        <v>1</v>
      </c>
      <c r="C24" s="11">
        <v>4.3099999999999996</v>
      </c>
      <c r="D24" s="11"/>
      <c r="E24" s="11"/>
    </row>
    <row r="25" spans="1:6">
      <c r="A25" s="10" t="s">
        <v>387</v>
      </c>
      <c r="B25" s="11">
        <v>4</v>
      </c>
      <c r="C25" s="11">
        <v>2.96</v>
      </c>
      <c r="D25" s="11"/>
      <c r="E25" s="11">
        <v>0.05</v>
      </c>
    </row>
    <row r="26" spans="1:6">
      <c r="A26" s="10" t="s">
        <v>421</v>
      </c>
      <c r="B26" s="11">
        <v>2</v>
      </c>
      <c r="C26" s="11">
        <v>-0.8</v>
      </c>
      <c r="D26" s="11"/>
      <c r="E26" s="11">
        <v>0.13</v>
      </c>
    </row>
    <row r="27" spans="1:6">
      <c r="A27" s="10" t="s">
        <v>484</v>
      </c>
      <c r="B27" s="11">
        <v>2</v>
      </c>
      <c r="C27" s="11">
        <v>1.58</v>
      </c>
      <c r="D27" s="11"/>
      <c r="E27" s="11">
        <v>0.09</v>
      </c>
    </row>
    <row r="28" spans="1:6">
      <c r="A28" s="10" t="s">
        <v>485</v>
      </c>
      <c r="B28" s="11">
        <v>13</v>
      </c>
      <c r="C28" s="11">
        <v>1.34</v>
      </c>
      <c r="D28" s="11"/>
      <c r="E28" s="11">
        <v>0.09</v>
      </c>
    </row>
    <row r="29" spans="1:6">
      <c r="A29" s="10" t="s">
        <v>522</v>
      </c>
      <c r="B29" s="11">
        <v>6</v>
      </c>
      <c r="C29" s="11">
        <v>1.34</v>
      </c>
      <c r="D29" s="11"/>
      <c r="E29" s="11">
        <v>0.1</v>
      </c>
    </row>
    <row r="30" spans="1:6">
      <c r="A30" s="10" t="s">
        <v>523</v>
      </c>
      <c r="B30" s="11"/>
      <c r="C30" s="11"/>
      <c r="D30" s="11"/>
      <c r="E30" s="11"/>
    </row>
    <row r="31" spans="1:6">
      <c r="A31" s="10" t="s">
        <v>391</v>
      </c>
      <c r="B31" s="11">
        <v>1</v>
      </c>
      <c r="C31" s="11" t="s">
        <v>628</v>
      </c>
      <c r="D31" s="11"/>
      <c r="E31" s="11"/>
    </row>
    <row r="32" spans="1:6">
      <c r="A32" s="10" t="s">
        <v>486</v>
      </c>
      <c r="B32" s="11">
        <v>44</v>
      </c>
      <c r="C32" s="11">
        <v>3.57</v>
      </c>
      <c r="D32" s="11"/>
      <c r="E32" s="11">
        <v>0.11</v>
      </c>
    </row>
    <row r="33" spans="1:5">
      <c r="A33" s="10" t="s">
        <v>487</v>
      </c>
      <c r="B33" s="11">
        <v>3</v>
      </c>
      <c r="C33" s="11">
        <v>3.57</v>
      </c>
      <c r="D33" s="11"/>
      <c r="E33" s="11">
        <v>0.1</v>
      </c>
    </row>
    <row r="34" spans="1:5">
      <c r="A34" s="11" t="s">
        <v>393</v>
      </c>
      <c r="B34" s="11">
        <v>4</v>
      </c>
      <c r="C34" s="11">
        <v>1.72</v>
      </c>
      <c r="D34" s="11"/>
      <c r="E34" s="11">
        <v>0.09</v>
      </c>
    </row>
    <row r="35" spans="1:5">
      <c r="A35" s="11" t="s">
        <v>394</v>
      </c>
      <c r="B35" s="11">
        <v>7</v>
      </c>
      <c r="C35" s="11">
        <v>2.59</v>
      </c>
      <c r="D35" s="11"/>
      <c r="E35" s="11">
        <v>0.09</v>
      </c>
    </row>
    <row r="36" spans="1:5">
      <c r="A36" s="11" t="s">
        <v>396</v>
      </c>
      <c r="B36" s="11">
        <v>0</v>
      </c>
      <c r="C36" s="11"/>
      <c r="D36" s="11"/>
      <c r="E36" s="11"/>
    </row>
    <row r="37" spans="1:5">
      <c r="A37" s="11" t="s">
        <v>397</v>
      </c>
      <c r="B37" s="11">
        <v>2</v>
      </c>
      <c r="C37" s="11">
        <v>-2.17</v>
      </c>
      <c r="D37" s="11"/>
      <c r="E37" s="11">
        <v>0.05</v>
      </c>
    </row>
    <row r="38" spans="1:5">
      <c r="A38" s="11" t="s">
        <v>400</v>
      </c>
      <c r="B38" s="11">
        <v>1</v>
      </c>
      <c r="C38" s="11">
        <v>-2.4</v>
      </c>
      <c r="D38" s="11"/>
      <c r="E38" s="11"/>
    </row>
    <row r="39" spans="1:5">
      <c r="A39" s="11" t="s">
        <v>401</v>
      </c>
      <c r="B39" s="11">
        <v>1</v>
      </c>
      <c r="C39" s="11" t="s">
        <v>644</v>
      </c>
      <c r="D39" s="11"/>
      <c r="E39" s="11"/>
    </row>
    <row r="40" spans="1:5">
      <c r="A40" s="11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C44" s="11"/>
      <c r="D44" s="11"/>
      <c r="E44" s="11"/>
    </row>
    <row r="45" spans="1:5">
      <c r="A45" s="10"/>
      <c r="B45" s="11"/>
      <c r="C45" s="11"/>
      <c r="D45" s="11"/>
      <c r="E45" s="11"/>
    </row>
    <row r="46" spans="1:5">
      <c r="A46" s="10"/>
      <c r="B46" s="11"/>
      <c r="D46" s="11"/>
      <c r="E46" s="11"/>
    </row>
    <row r="47" spans="1:5">
      <c r="A47" s="10"/>
      <c r="B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3"/>
  <sheetViews>
    <sheetView workbookViewId="0">
      <selection activeCell="B8" sqref="B8"/>
    </sheetView>
  </sheetViews>
  <sheetFormatPr baseColWidth="10" defaultRowHeight="16" x14ac:dyDescent="0"/>
  <sheetData>
    <row r="3" spans="1:5">
      <c r="A3" s="9" t="s">
        <v>470</v>
      </c>
      <c r="B3" s="1" t="s">
        <v>633</v>
      </c>
    </row>
    <row r="4" spans="1:5">
      <c r="A4" s="9" t="s">
        <v>471</v>
      </c>
      <c r="B4" t="s">
        <v>640</v>
      </c>
    </row>
    <row r="5" spans="1:5">
      <c r="A5" s="9"/>
    </row>
    <row r="6" spans="1:5">
      <c r="A6" s="9" t="s">
        <v>375</v>
      </c>
      <c r="B6" t="s">
        <v>824</v>
      </c>
    </row>
    <row r="7" spans="1:5">
      <c r="A7" s="9" t="s">
        <v>376</v>
      </c>
      <c r="B7" t="s">
        <v>825</v>
      </c>
    </row>
    <row r="8" spans="1:5">
      <c r="C8" s="1"/>
      <c r="D8" s="1"/>
    </row>
    <row r="9" spans="1:5">
      <c r="A9" s="9" t="s">
        <v>467</v>
      </c>
      <c r="B9" s="1">
        <v>4468</v>
      </c>
      <c r="C9" s="1"/>
      <c r="D9" s="1"/>
      <c r="E9" s="1"/>
    </row>
    <row r="10" spans="1:5">
      <c r="A10" s="9" t="s">
        <v>468</v>
      </c>
      <c r="B10">
        <v>1.05</v>
      </c>
    </row>
    <row r="11" spans="1:5">
      <c r="A11" s="9" t="s">
        <v>469</v>
      </c>
      <c r="B11">
        <v>-3.67</v>
      </c>
    </row>
    <row r="12" spans="1:5">
      <c r="A12" s="9" t="s">
        <v>476</v>
      </c>
      <c r="B12">
        <v>2.4500000000000002</v>
      </c>
    </row>
    <row r="13" spans="1:5">
      <c r="A13" s="18" t="s">
        <v>687</v>
      </c>
      <c r="B13" s="1" t="s">
        <v>457</v>
      </c>
    </row>
    <row r="14" spans="1:5">
      <c r="A14" s="9" t="s">
        <v>472</v>
      </c>
      <c r="B14" t="s">
        <v>516</v>
      </c>
    </row>
    <row r="15" spans="1:5">
      <c r="A15" s="9" t="s">
        <v>475</v>
      </c>
      <c r="B15" t="s">
        <v>512</v>
      </c>
    </row>
    <row r="16" spans="1:5">
      <c r="A16" s="9" t="s">
        <v>474</v>
      </c>
      <c r="B16" t="s">
        <v>642</v>
      </c>
    </row>
    <row r="17" spans="1:6">
      <c r="A17" s="9" t="s">
        <v>473</v>
      </c>
      <c r="B17" t="s">
        <v>641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>
        <v>2</v>
      </c>
      <c r="C20" s="11">
        <v>4.51</v>
      </c>
      <c r="D20" s="11"/>
      <c r="E20" s="11">
        <v>0.09</v>
      </c>
    </row>
    <row r="21" spans="1:6">
      <c r="A21" s="10" t="s">
        <v>382</v>
      </c>
      <c r="B21" s="11">
        <v>2</v>
      </c>
      <c r="C21" s="11">
        <v>2.58</v>
      </c>
      <c r="D21" s="11"/>
      <c r="E21" s="11">
        <v>0.15</v>
      </c>
    </row>
    <row r="22" spans="1:6">
      <c r="A22" s="10" t="s">
        <v>383</v>
      </c>
      <c r="B22" s="11">
        <v>4</v>
      </c>
      <c r="C22" s="11">
        <v>4.3600000000000003</v>
      </c>
      <c r="D22" s="11"/>
      <c r="E22" s="11">
        <v>7.0000000000000007E-2</v>
      </c>
    </row>
    <row r="23" spans="1:6">
      <c r="A23" s="10" t="s">
        <v>384</v>
      </c>
      <c r="B23" s="11">
        <v>1</v>
      </c>
      <c r="C23" s="11">
        <v>2.17</v>
      </c>
      <c r="D23" s="11"/>
      <c r="E23" s="11"/>
    </row>
    <row r="24" spans="1:6">
      <c r="A24" s="10" t="s">
        <v>385</v>
      </c>
      <c r="B24" s="11">
        <v>1</v>
      </c>
      <c r="C24" s="11">
        <v>4.2699999999999996</v>
      </c>
      <c r="D24" s="11"/>
      <c r="E24" s="11"/>
    </row>
    <row r="25" spans="1:6">
      <c r="A25" s="10" t="s">
        <v>387</v>
      </c>
      <c r="B25" s="11">
        <v>5</v>
      </c>
      <c r="C25" s="11">
        <v>2.92</v>
      </c>
      <c r="D25" s="11"/>
      <c r="E25" s="11">
        <v>0.05</v>
      </c>
    </row>
    <row r="26" spans="1:6">
      <c r="A26" s="10" t="s">
        <v>421</v>
      </c>
      <c r="B26" s="11">
        <v>1</v>
      </c>
      <c r="C26" s="11">
        <v>-1.02</v>
      </c>
      <c r="D26" s="11"/>
      <c r="E26" s="11"/>
    </row>
    <row r="27" spans="1:6">
      <c r="A27" s="10" t="s">
        <v>484</v>
      </c>
      <c r="B27" s="11">
        <v>5</v>
      </c>
      <c r="C27" s="11">
        <v>1.2</v>
      </c>
      <c r="D27" s="11"/>
      <c r="E27" s="11">
        <v>0.09</v>
      </c>
    </row>
    <row r="28" spans="1:6">
      <c r="A28" s="10" t="s">
        <v>485</v>
      </c>
      <c r="B28" s="11">
        <v>25</v>
      </c>
      <c r="C28" s="11">
        <v>1.27</v>
      </c>
      <c r="D28" s="11"/>
      <c r="E28" s="11">
        <v>0.1</v>
      </c>
    </row>
    <row r="29" spans="1:6">
      <c r="A29" s="10" t="s">
        <v>522</v>
      </c>
      <c r="B29" s="11">
        <v>3</v>
      </c>
      <c r="C29" s="11">
        <v>1.29</v>
      </c>
      <c r="D29" s="11"/>
      <c r="E29" s="11">
        <v>0.05</v>
      </c>
    </row>
    <row r="30" spans="1:6">
      <c r="A30" s="10" t="s">
        <v>523</v>
      </c>
      <c r="B30" s="11"/>
      <c r="C30" s="11"/>
      <c r="D30" s="11"/>
      <c r="E30" s="11"/>
    </row>
    <row r="31" spans="1:6">
      <c r="A31" s="10" t="s">
        <v>391</v>
      </c>
      <c r="B31" s="11">
        <v>3</v>
      </c>
      <c r="C31" s="11">
        <v>0.91</v>
      </c>
      <c r="D31" s="11"/>
      <c r="E31" s="11">
        <v>0.13</v>
      </c>
    </row>
    <row r="32" spans="1:6">
      <c r="A32" s="10" t="s">
        <v>486</v>
      </c>
      <c r="B32" s="11">
        <v>107</v>
      </c>
      <c r="C32" s="11">
        <v>3.67</v>
      </c>
      <c r="D32" s="11"/>
      <c r="E32" s="11">
        <v>0.12</v>
      </c>
    </row>
    <row r="33" spans="1:5">
      <c r="A33" s="10" t="s">
        <v>487</v>
      </c>
      <c r="B33" s="11">
        <v>11</v>
      </c>
      <c r="C33" s="11">
        <v>3.7</v>
      </c>
      <c r="D33" s="11"/>
      <c r="E33" s="11">
        <v>0.11</v>
      </c>
    </row>
    <row r="34" spans="1:5">
      <c r="A34" s="11" t="s">
        <v>393</v>
      </c>
      <c r="B34" s="11">
        <v>4</v>
      </c>
      <c r="C34" s="11">
        <v>1.44</v>
      </c>
      <c r="D34" s="11"/>
      <c r="E34" s="11">
        <v>0.06</v>
      </c>
    </row>
    <row r="35" spans="1:5">
      <c r="A35" s="11" t="s">
        <v>394</v>
      </c>
      <c r="B35" s="11">
        <v>3</v>
      </c>
      <c r="C35" s="11">
        <v>2.2400000000000002</v>
      </c>
      <c r="D35" s="11"/>
      <c r="E35" s="11">
        <v>7.0000000000000007E-2</v>
      </c>
    </row>
    <row r="36" spans="1:5">
      <c r="A36" s="11" t="s">
        <v>396</v>
      </c>
      <c r="B36" s="11">
        <v>1</v>
      </c>
      <c r="C36" s="11">
        <v>1.45</v>
      </c>
      <c r="D36" s="11"/>
      <c r="E36" s="11"/>
    </row>
    <row r="37" spans="1:5">
      <c r="A37" s="11" t="s">
        <v>397</v>
      </c>
      <c r="B37" s="11">
        <v>2</v>
      </c>
      <c r="C37" s="11">
        <v>-1.95</v>
      </c>
      <c r="D37" s="11"/>
      <c r="E37" s="11">
        <v>0.02</v>
      </c>
    </row>
    <row r="38" spans="1:5">
      <c r="A38" s="11" t="s">
        <v>400</v>
      </c>
      <c r="B38" s="11">
        <v>2</v>
      </c>
      <c r="C38" s="11">
        <v>-2.66</v>
      </c>
      <c r="D38" s="11"/>
      <c r="E38" s="11">
        <v>0.09</v>
      </c>
    </row>
    <row r="39" spans="1:5">
      <c r="A39" s="11" t="s">
        <v>401</v>
      </c>
      <c r="B39" s="11"/>
      <c r="C39" s="11" t="s">
        <v>643</v>
      </c>
      <c r="D39" s="11"/>
      <c r="E39" s="11"/>
    </row>
    <row r="40" spans="1:5">
      <c r="A40" s="11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C44" s="11"/>
      <c r="D44" s="11"/>
      <c r="E44" s="11"/>
    </row>
    <row r="45" spans="1:5">
      <c r="A45" s="10"/>
      <c r="B45" s="11"/>
      <c r="C45" s="11"/>
      <c r="D45" s="11"/>
      <c r="E45" s="11"/>
    </row>
    <row r="46" spans="1:5">
      <c r="A46" s="10"/>
      <c r="B46" s="11"/>
      <c r="D46" s="11"/>
      <c r="E46" s="11"/>
    </row>
    <row r="47" spans="1:5">
      <c r="A47" s="10"/>
      <c r="B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topLeftCell="A7" workbookViewId="0">
      <selection activeCell="C8" sqref="C8"/>
    </sheetView>
  </sheetViews>
  <sheetFormatPr baseColWidth="10" defaultRowHeight="16" x14ac:dyDescent="0"/>
  <sheetData>
    <row r="3" spans="1:4">
      <c r="A3" s="9" t="s">
        <v>470</v>
      </c>
      <c r="B3" s="1" t="s">
        <v>252</v>
      </c>
    </row>
    <row r="4" spans="1:4">
      <c r="A4" s="9" t="s">
        <v>471</v>
      </c>
      <c r="B4" t="s">
        <v>254</v>
      </c>
    </row>
    <row r="5" spans="1:4">
      <c r="A5" s="9"/>
    </row>
    <row r="6" spans="1:4">
      <c r="A6" s="9" t="s">
        <v>375</v>
      </c>
      <c r="B6" t="s">
        <v>826</v>
      </c>
      <c r="C6" s="20"/>
    </row>
    <row r="7" spans="1:4">
      <c r="A7" s="9" t="s">
        <v>376</v>
      </c>
      <c r="B7" t="s">
        <v>827</v>
      </c>
    </row>
    <row r="8" spans="1:4">
      <c r="A8" s="9"/>
      <c r="B8" s="1"/>
      <c r="C8" s="1"/>
      <c r="D8" s="1"/>
    </row>
    <row r="9" spans="1:4">
      <c r="A9" s="9" t="s">
        <v>467</v>
      </c>
      <c r="B9" s="1">
        <v>5199</v>
      </c>
    </row>
    <row r="10" spans="1:4">
      <c r="A10" s="9" t="s">
        <v>468</v>
      </c>
      <c r="B10">
        <v>3</v>
      </c>
    </row>
    <row r="11" spans="1:4">
      <c r="A11" s="9" t="s">
        <v>469</v>
      </c>
      <c r="B11">
        <v>-3.81</v>
      </c>
    </row>
    <row r="12" spans="1:4">
      <c r="A12" s="9" t="s">
        <v>476</v>
      </c>
      <c r="B12">
        <v>1.4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  <c r="C16" t="s">
        <v>652</v>
      </c>
    </row>
    <row r="17" spans="1:7">
      <c r="A17" s="9" t="s">
        <v>473</v>
      </c>
      <c r="C17" t="s">
        <v>650</v>
      </c>
    </row>
    <row r="18" spans="1:7">
      <c r="A18" s="9" t="s">
        <v>510</v>
      </c>
      <c r="C18" t="s">
        <v>651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766</v>
      </c>
    </row>
    <row r="20" spans="1:7">
      <c r="A20" s="11" t="s">
        <v>380</v>
      </c>
      <c r="B20" s="11"/>
      <c r="C20" s="11">
        <f>D20+$B$11+G20</f>
        <v>4.3100000000000005</v>
      </c>
      <c r="D20" s="11">
        <v>0.28999999999999998</v>
      </c>
      <c r="E20" s="11"/>
      <c r="F20" s="11" t="s">
        <v>630</v>
      </c>
      <c r="G20">
        <v>7.83</v>
      </c>
    </row>
    <row r="21" spans="1:7">
      <c r="A21" s="11" t="s">
        <v>379</v>
      </c>
      <c r="B21" s="11"/>
      <c r="C21" s="11">
        <f t="shared" ref="C21:C31" si="0">D21+$B$11+G21</f>
        <v>4.9599999999999991</v>
      </c>
      <c r="D21" s="11">
        <v>0.34</v>
      </c>
      <c r="E21" s="11">
        <v>0.1</v>
      </c>
      <c r="G21">
        <v>8.43</v>
      </c>
    </row>
    <row r="22" spans="1:7">
      <c r="A22" s="11" t="s">
        <v>383</v>
      </c>
      <c r="B22" s="11">
        <v>7</v>
      </c>
      <c r="C22" s="11">
        <f t="shared" si="0"/>
        <v>4.3699999999999992</v>
      </c>
      <c r="D22" s="11">
        <v>0.57999999999999996</v>
      </c>
      <c r="E22" s="11">
        <v>0.05</v>
      </c>
      <c r="G22" s="11">
        <v>7.6</v>
      </c>
    </row>
    <row r="23" spans="1:7">
      <c r="A23" s="11" t="s">
        <v>385</v>
      </c>
      <c r="B23" s="11">
        <v>1</v>
      </c>
      <c r="C23" s="11">
        <f t="shared" si="0"/>
        <v>4.01</v>
      </c>
      <c r="D23" s="11">
        <v>0.31</v>
      </c>
      <c r="E23" s="11"/>
      <c r="G23">
        <v>7.51</v>
      </c>
    </row>
    <row r="24" spans="1:7">
      <c r="A24" s="11" t="s">
        <v>387</v>
      </c>
      <c r="B24" s="11">
        <v>10</v>
      </c>
      <c r="C24" s="11">
        <f t="shared" si="0"/>
        <v>2.92</v>
      </c>
      <c r="D24" s="11">
        <v>0.39</v>
      </c>
      <c r="E24" s="11">
        <v>0.14000000000000001</v>
      </c>
      <c r="G24" s="11">
        <v>6.34</v>
      </c>
    </row>
    <row r="25" spans="1:7">
      <c r="A25" s="11" t="s">
        <v>421</v>
      </c>
      <c r="B25" s="11">
        <v>1</v>
      </c>
      <c r="C25" s="11">
        <f t="shared" si="0"/>
        <v>-0.24000000000000021</v>
      </c>
      <c r="D25" s="11">
        <v>0.42</v>
      </c>
      <c r="E25" s="11"/>
      <c r="G25">
        <v>3.15</v>
      </c>
    </row>
    <row r="26" spans="1:7">
      <c r="A26" s="11" t="s">
        <v>388</v>
      </c>
      <c r="B26" s="11">
        <v>17</v>
      </c>
      <c r="C26" s="11">
        <f t="shared" si="0"/>
        <v>1.48</v>
      </c>
      <c r="D26" s="11">
        <v>0.34</v>
      </c>
      <c r="E26" s="11">
        <v>7.0000000000000007E-2</v>
      </c>
      <c r="G26" s="11">
        <v>4.95</v>
      </c>
    </row>
    <row r="27" spans="1:7">
      <c r="A27" s="11" t="s">
        <v>390</v>
      </c>
      <c r="B27" s="11">
        <v>6</v>
      </c>
      <c r="C27" s="11">
        <f t="shared" si="0"/>
        <v>1.42</v>
      </c>
      <c r="D27" s="11">
        <v>-0.41</v>
      </c>
      <c r="E27" s="11">
        <v>0.16</v>
      </c>
      <c r="G27" s="11">
        <v>5.64</v>
      </c>
    </row>
    <row r="28" spans="1:7">
      <c r="A28" s="11" t="s">
        <v>391</v>
      </c>
      <c r="B28" s="11">
        <v>3</v>
      </c>
      <c r="C28" s="11">
        <f t="shared" si="0"/>
        <v>0.6899999999999995</v>
      </c>
      <c r="D28" s="11">
        <v>-0.93</v>
      </c>
      <c r="E28" s="11">
        <v>0.1</v>
      </c>
      <c r="G28" s="11">
        <v>5.43</v>
      </c>
    </row>
    <row r="29" spans="1:7">
      <c r="A29" s="11" t="s">
        <v>393</v>
      </c>
      <c r="B29" s="11">
        <v>4</v>
      </c>
      <c r="C29" s="11">
        <f t="shared" si="0"/>
        <v>1.5700000000000003</v>
      </c>
      <c r="D29" s="11">
        <v>0.39</v>
      </c>
      <c r="E29" s="11">
        <v>0.05</v>
      </c>
      <c r="G29" s="11">
        <v>4.99</v>
      </c>
    </row>
    <row r="30" spans="1:7">
      <c r="A30" s="11" t="s">
        <v>394</v>
      </c>
      <c r="B30" s="11">
        <v>3</v>
      </c>
      <c r="C30" s="11">
        <f t="shared" si="0"/>
        <v>2.36</v>
      </c>
      <c r="D30" s="11">
        <v>-0.05</v>
      </c>
      <c r="E30" s="11">
        <v>0.04</v>
      </c>
      <c r="G30" s="11">
        <v>6.22</v>
      </c>
    </row>
    <row r="31" spans="1:7">
      <c r="A31" s="11" t="s">
        <v>396</v>
      </c>
      <c r="B31" s="11"/>
      <c r="C31" s="11">
        <f t="shared" si="0"/>
        <v>0.74999999999999956</v>
      </c>
      <c r="D31" s="11"/>
      <c r="E31" s="11"/>
      <c r="G31" s="11">
        <v>4.5599999999999996</v>
      </c>
    </row>
    <row r="32" spans="1:7">
      <c r="A32" s="11" t="s">
        <v>397</v>
      </c>
      <c r="B32" s="11">
        <v>1</v>
      </c>
      <c r="C32" s="11" t="s">
        <v>767</v>
      </c>
      <c r="D32" s="11" t="s">
        <v>631</v>
      </c>
      <c r="E32" s="11"/>
      <c r="G32" s="11">
        <v>2.87</v>
      </c>
    </row>
    <row r="33" spans="1:7">
      <c r="A33" s="11" t="s">
        <v>400</v>
      </c>
      <c r="B33" s="11">
        <v>1</v>
      </c>
      <c r="C33" s="11" t="s">
        <v>768</v>
      </c>
      <c r="D33" s="11" t="s">
        <v>632</v>
      </c>
      <c r="E33" s="11"/>
      <c r="G33" s="11">
        <v>2.1800000000000002</v>
      </c>
    </row>
    <row r="34" spans="1:7">
      <c r="A34" s="11" t="s">
        <v>392</v>
      </c>
      <c r="B34" s="11"/>
      <c r="C34" s="11">
        <f>G34+B11</f>
        <v>3.69</v>
      </c>
      <c r="D34" s="11">
        <v>0</v>
      </c>
      <c r="E34" s="11"/>
      <c r="G34" s="11">
        <v>7.5</v>
      </c>
    </row>
    <row r="35" spans="1:7">
      <c r="A35" s="11"/>
      <c r="B35" s="11"/>
      <c r="C35" s="11"/>
      <c r="D35" s="11"/>
      <c r="E35" s="11"/>
    </row>
    <row r="36" spans="1:7">
      <c r="A36" s="11"/>
      <c r="B36" s="11"/>
      <c r="C36" s="11"/>
      <c r="D36" s="11"/>
      <c r="E36" s="11"/>
    </row>
    <row r="37" spans="1:7">
      <c r="A37" s="11"/>
      <c r="B37" s="11"/>
      <c r="C37" s="11"/>
      <c r="D37" s="11"/>
      <c r="E37" s="11"/>
    </row>
    <row r="38" spans="1:7">
      <c r="A38" s="11"/>
      <c r="B38" s="11"/>
      <c r="C38" s="11"/>
      <c r="D38" s="11"/>
      <c r="E38" s="11"/>
    </row>
    <row r="39" spans="1:7">
      <c r="A39" s="11"/>
      <c r="B39" s="11"/>
      <c r="C39" s="11"/>
      <c r="D39" s="11"/>
      <c r="E39" s="11"/>
    </row>
    <row r="40" spans="1:7">
      <c r="A40" s="11"/>
      <c r="B40" s="11"/>
      <c r="C40" s="11"/>
      <c r="D40" s="11"/>
      <c r="E40" s="11"/>
    </row>
    <row r="41" spans="1:7">
      <c r="A41" s="10"/>
      <c r="B41" s="11"/>
      <c r="C41" s="11"/>
      <c r="D41" s="11"/>
      <c r="E41" s="11"/>
    </row>
    <row r="42" spans="1:7">
      <c r="A42" s="10"/>
      <c r="B42" s="11"/>
      <c r="C42" s="11"/>
      <c r="D42" s="11"/>
      <c r="E42" s="11"/>
    </row>
    <row r="43" spans="1:7">
      <c r="A43" s="10"/>
      <c r="B43" s="11"/>
      <c r="C43" s="11"/>
      <c r="D43" s="11"/>
      <c r="E43" s="11"/>
    </row>
    <row r="44" spans="1:7">
      <c r="A44" s="10"/>
      <c r="B44" s="11"/>
      <c r="C44" s="11"/>
      <c r="D44" s="11"/>
      <c r="E44" s="11"/>
    </row>
    <row r="45" spans="1:7">
      <c r="A45" s="10"/>
      <c r="B45" s="11"/>
      <c r="C45" s="11"/>
      <c r="D45" s="11"/>
      <c r="E45" s="11"/>
    </row>
    <row r="46" spans="1:7">
      <c r="A46" s="10"/>
      <c r="B46" s="11"/>
      <c r="D46" s="11"/>
      <c r="E46" s="11"/>
    </row>
    <row r="47" spans="1:7">
      <c r="A47" s="10"/>
      <c r="B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topLeftCell="A2" workbookViewId="0">
      <selection activeCell="C8" sqref="C8"/>
    </sheetView>
  </sheetViews>
  <sheetFormatPr baseColWidth="10" defaultRowHeight="16" x14ac:dyDescent="0"/>
  <sheetData>
    <row r="3" spans="1:4">
      <c r="A3" s="9" t="s">
        <v>470</v>
      </c>
      <c r="B3" s="1" t="s">
        <v>347</v>
      </c>
    </row>
    <row r="4" spans="1:4">
      <c r="A4" s="9" t="s">
        <v>471</v>
      </c>
      <c r="B4" t="s">
        <v>271</v>
      </c>
    </row>
    <row r="5" spans="1:4">
      <c r="A5" s="9"/>
    </row>
    <row r="6" spans="1:4">
      <c r="A6" s="9" t="s">
        <v>375</v>
      </c>
      <c r="B6" t="s">
        <v>828</v>
      </c>
    </row>
    <row r="7" spans="1:4">
      <c r="A7" s="9" t="s">
        <v>376</v>
      </c>
      <c r="B7" t="s">
        <v>829</v>
      </c>
    </row>
    <row r="8" spans="1:4">
      <c r="A8" s="9"/>
      <c r="B8" s="1"/>
      <c r="C8" s="1"/>
      <c r="D8" s="1"/>
    </row>
    <row r="9" spans="1:4">
      <c r="A9" s="9" t="s">
        <v>467</v>
      </c>
      <c r="B9" s="1">
        <v>6305</v>
      </c>
    </row>
    <row r="10" spans="1:4">
      <c r="A10" s="9" t="s">
        <v>468</v>
      </c>
      <c r="B10">
        <v>4.3</v>
      </c>
    </row>
    <row r="11" spans="1:4">
      <c r="A11" s="9" t="s">
        <v>469</v>
      </c>
      <c r="B11">
        <v>-3.66</v>
      </c>
    </row>
    <row r="12" spans="1:4">
      <c r="A12" s="9" t="s">
        <v>476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  <c r="C16" t="s">
        <v>652</v>
      </c>
    </row>
    <row r="17" spans="1:7">
      <c r="A17" s="9" t="s">
        <v>473</v>
      </c>
      <c r="C17" t="s">
        <v>650</v>
      </c>
    </row>
    <row r="18" spans="1:7">
      <c r="A18" s="9" t="s">
        <v>510</v>
      </c>
      <c r="C18" t="s">
        <v>651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7">
      <c r="A20" s="11" t="s">
        <v>383</v>
      </c>
      <c r="B20" s="11"/>
      <c r="C20" s="11">
        <f>D20+$B$11+G20</f>
        <v>4.3999999999999995</v>
      </c>
      <c r="D20" s="11">
        <v>0.46</v>
      </c>
      <c r="E20" s="11">
        <v>0.22</v>
      </c>
      <c r="F20" s="11"/>
      <c r="G20">
        <v>7.6</v>
      </c>
    </row>
    <row r="21" spans="1:7">
      <c r="A21" s="11" t="s">
        <v>384</v>
      </c>
      <c r="B21" s="11"/>
      <c r="C21" s="11">
        <f t="shared" ref="C21:C27" si="0">D21+$B$11+G21</f>
        <v>2.58</v>
      </c>
      <c r="D21" s="11">
        <v>-0.21</v>
      </c>
      <c r="E21" s="11"/>
      <c r="G21">
        <v>6.45</v>
      </c>
    </row>
    <row r="22" spans="1:7">
      <c r="A22" s="11" t="s">
        <v>385</v>
      </c>
      <c r="B22" s="11"/>
      <c r="C22" s="11">
        <f t="shared" si="0"/>
        <v>3.6999999999999997</v>
      </c>
      <c r="D22" s="11">
        <v>-0.15</v>
      </c>
      <c r="E22" s="11"/>
      <c r="G22">
        <v>7.51</v>
      </c>
    </row>
    <row r="23" spans="1:7">
      <c r="A23" s="11" t="s">
        <v>387</v>
      </c>
      <c r="B23" s="11"/>
      <c r="C23" s="11">
        <f t="shared" si="0"/>
        <v>2.96</v>
      </c>
      <c r="D23" s="11">
        <v>0.28000000000000003</v>
      </c>
      <c r="E23" s="11">
        <v>0.27</v>
      </c>
      <c r="G23">
        <v>6.34</v>
      </c>
    </row>
    <row r="24" spans="1:7">
      <c r="A24" s="11" t="s">
        <v>421</v>
      </c>
      <c r="B24" s="11"/>
      <c r="C24" s="11">
        <f t="shared" si="0"/>
        <v>-0.65000000000000036</v>
      </c>
      <c r="D24" s="11">
        <v>-0.14000000000000001</v>
      </c>
      <c r="E24" s="11"/>
      <c r="G24">
        <v>3.15</v>
      </c>
    </row>
    <row r="25" spans="1:7">
      <c r="A25" s="11" t="s">
        <v>388</v>
      </c>
      <c r="B25" s="11"/>
      <c r="C25" s="11">
        <f t="shared" si="0"/>
        <v>1.33</v>
      </c>
      <c r="D25" s="11">
        <v>0.04</v>
      </c>
      <c r="E25" s="11">
        <v>0.08</v>
      </c>
      <c r="G25">
        <v>4.95</v>
      </c>
    </row>
    <row r="26" spans="1:7">
      <c r="A26" s="11" t="s">
        <v>392</v>
      </c>
      <c r="B26" s="11"/>
      <c r="C26" s="11">
        <f t="shared" si="0"/>
        <v>3.65</v>
      </c>
      <c r="D26" s="11">
        <v>-0.19</v>
      </c>
      <c r="E26" s="11">
        <v>7.0000000000000007E-2</v>
      </c>
      <c r="G26">
        <v>7.5</v>
      </c>
    </row>
    <row r="27" spans="1:7">
      <c r="A27" s="11" t="s">
        <v>397</v>
      </c>
      <c r="B27" s="11"/>
      <c r="C27" s="11">
        <f t="shared" si="0"/>
        <v>-1.21</v>
      </c>
      <c r="D27" s="11">
        <v>-0.42</v>
      </c>
      <c r="E27" s="11">
        <v>7.0000000000000007E-2</v>
      </c>
      <c r="G27">
        <v>2.87</v>
      </c>
    </row>
    <row r="28" spans="1:7">
      <c r="A28" s="11" t="s">
        <v>400</v>
      </c>
      <c r="B28" s="11"/>
      <c r="C28" s="11" t="s">
        <v>565</v>
      </c>
      <c r="D28" s="11" t="s">
        <v>629</v>
      </c>
      <c r="E28" s="11">
        <v>0.21</v>
      </c>
      <c r="G28">
        <v>2.1800000000000002</v>
      </c>
    </row>
    <row r="30" spans="1:7">
      <c r="A30" s="11"/>
      <c r="B30" s="11"/>
      <c r="C30" s="11"/>
      <c r="D30" s="11"/>
      <c r="E30" s="11"/>
    </row>
    <row r="31" spans="1:7">
      <c r="A31" s="11"/>
      <c r="B31" s="11"/>
      <c r="C31" s="11"/>
      <c r="D31" s="11"/>
      <c r="E31" s="11"/>
    </row>
    <row r="32" spans="1:7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1"/>
      <c r="B39" s="11"/>
      <c r="C39" s="11"/>
      <c r="D39" s="11"/>
      <c r="E39" s="11"/>
    </row>
    <row r="40" spans="1:5">
      <c r="A40" s="11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C44" s="11"/>
      <c r="D44" s="11"/>
      <c r="E44" s="11"/>
    </row>
    <row r="45" spans="1:5">
      <c r="A45" s="10"/>
      <c r="B45" s="11"/>
      <c r="C45" s="11"/>
      <c r="D45" s="11"/>
      <c r="E45" s="11"/>
    </row>
    <row r="46" spans="1:5">
      <c r="A46" s="10"/>
      <c r="B46" s="11"/>
      <c r="D46" s="11"/>
      <c r="E46" s="11"/>
    </row>
    <row r="47" spans="1:5">
      <c r="A47" s="10"/>
      <c r="B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3"/>
  <sheetViews>
    <sheetView workbookViewId="0">
      <selection activeCell="B8" sqref="B8"/>
    </sheetView>
  </sheetViews>
  <sheetFormatPr baseColWidth="10" defaultRowHeight="16" x14ac:dyDescent="0"/>
  <sheetData>
    <row r="3" spans="1:4">
      <c r="A3" s="9" t="s">
        <v>470</v>
      </c>
      <c r="B3" t="s">
        <v>341</v>
      </c>
    </row>
    <row r="4" spans="1:4">
      <c r="A4" s="9" t="s">
        <v>471</v>
      </c>
      <c r="B4" t="s">
        <v>271</v>
      </c>
    </row>
    <row r="5" spans="1:4">
      <c r="A5" s="9"/>
    </row>
    <row r="6" spans="1:4">
      <c r="A6" s="9" t="s">
        <v>375</v>
      </c>
      <c r="B6" t="s">
        <v>830</v>
      </c>
    </row>
    <row r="7" spans="1:4">
      <c r="A7" s="9" t="s">
        <v>376</v>
      </c>
      <c r="B7" t="s">
        <v>446</v>
      </c>
    </row>
    <row r="8" spans="1:4">
      <c r="A8" s="9"/>
      <c r="B8" s="1"/>
      <c r="C8" s="1"/>
      <c r="D8" s="1"/>
    </row>
    <row r="9" spans="1:4">
      <c r="A9" s="9" t="s">
        <v>467</v>
      </c>
      <c r="B9" s="1">
        <v>4600</v>
      </c>
    </row>
    <row r="10" spans="1:4">
      <c r="A10" s="9" t="s">
        <v>468</v>
      </c>
      <c r="B10">
        <v>1.05</v>
      </c>
    </row>
    <row r="11" spans="1:4">
      <c r="A11" s="9" t="s">
        <v>469</v>
      </c>
      <c r="B11">
        <v>-3.8</v>
      </c>
    </row>
    <row r="12" spans="1:4">
      <c r="A12" s="9" t="s">
        <v>476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</row>
    <row r="17" spans="1:6">
      <c r="A17" s="9" t="s">
        <v>473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1" t="s">
        <v>486</v>
      </c>
      <c r="B20" s="11">
        <v>61</v>
      </c>
      <c r="C20" s="11">
        <f>D20+$B$11+F20</f>
        <v>3.7</v>
      </c>
      <c r="D20" s="11">
        <v>0</v>
      </c>
      <c r="E20" s="11">
        <v>0.12</v>
      </c>
      <c r="F20" s="11">
        <v>7.5</v>
      </c>
    </row>
    <row r="21" spans="1:6">
      <c r="A21" s="11" t="s">
        <v>379</v>
      </c>
      <c r="B21" s="11">
        <v>1</v>
      </c>
      <c r="C21" s="11" t="s">
        <v>769</v>
      </c>
      <c r="D21" s="11">
        <v>-0.28999999999999998</v>
      </c>
      <c r="E21" s="11"/>
      <c r="F21">
        <v>8.43</v>
      </c>
    </row>
    <row r="22" spans="1:6">
      <c r="A22" s="11" t="s">
        <v>382</v>
      </c>
      <c r="B22" s="11">
        <v>2</v>
      </c>
      <c r="C22" s="11">
        <f t="shared" ref="C22:C37" si="0">D22+$B$11+F22</f>
        <v>2.9200000000000004</v>
      </c>
      <c r="D22" s="11">
        <v>0.48</v>
      </c>
      <c r="E22" s="11">
        <v>0.13</v>
      </c>
      <c r="F22" s="11">
        <v>6.24</v>
      </c>
    </row>
    <row r="23" spans="1:6">
      <c r="A23" s="11" t="s">
        <v>383</v>
      </c>
      <c r="B23" s="11">
        <v>3</v>
      </c>
      <c r="C23" s="11">
        <f t="shared" si="0"/>
        <v>4.3599999999999994</v>
      </c>
      <c r="D23" s="11">
        <v>0.56000000000000005</v>
      </c>
      <c r="E23" s="11">
        <v>0.12</v>
      </c>
      <c r="F23" s="11">
        <v>7.6</v>
      </c>
    </row>
    <row r="24" spans="1:6">
      <c r="A24" s="11" t="s">
        <v>384</v>
      </c>
      <c r="B24" s="11">
        <v>2</v>
      </c>
      <c r="C24" s="11">
        <f t="shared" si="0"/>
        <v>2.4900000000000002</v>
      </c>
      <c r="D24" s="11">
        <v>-0.16</v>
      </c>
      <c r="E24" s="11">
        <v>0.04</v>
      </c>
      <c r="F24" s="11">
        <v>6.45</v>
      </c>
    </row>
    <row r="25" spans="1:6">
      <c r="A25" s="11" t="s">
        <v>385</v>
      </c>
      <c r="B25" s="11">
        <v>1</v>
      </c>
      <c r="C25" s="11">
        <f t="shared" si="0"/>
        <v>4.09</v>
      </c>
      <c r="D25" s="11">
        <v>0.38</v>
      </c>
      <c r="E25" s="11"/>
      <c r="F25" s="11">
        <v>7.51</v>
      </c>
    </row>
    <row r="26" spans="1:6">
      <c r="A26" s="11" t="s">
        <v>116</v>
      </c>
      <c r="B26" s="11">
        <v>1</v>
      </c>
      <c r="C26" s="11" t="s">
        <v>770</v>
      </c>
      <c r="D26" s="11">
        <v>1.01</v>
      </c>
      <c r="E26" s="11"/>
      <c r="F26" s="11">
        <v>5.03</v>
      </c>
    </row>
    <row r="27" spans="1:6">
      <c r="A27" s="11" t="s">
        <v>387</v>
      </c>
      <c r="B27" s="11">
        <v>6</v>
      </c>
      <c r="C27" s="11">
        <f t="shared" si="0"/>
        <v>2.86</v>
      </c>
      <c r="D27" s="11">
        <v>0.32</v>
      </c>
      <c r="E27" s="11">
        <v>0.16</v>
      </c>
      <c r="F27" s="11">
        <v>6.34</v>
      </c>
    </row>
    <row r="28" spans="1:6">
      <c r="A28" s="11" t="s">
        <v>421</v>
      </c>
      <c r="B28" s="11">
        <v>4</v>
      </c>
      <c r="C28" s="11">
        <f t="shared" si="0"/>
        <v>-0.45999999999999996</v>
      </c>
      <c r="D28" s="11">
        <v>0.19</v>
      </c>
      <c r="E28" s="11">
        <v>0.22</v>
      </c>
      <c r="F28" s="11">
        <v>3.15</v>
      </c>
    </row>
    <row r="29" spans="1:6">
      <c r="A29" s="11" t="s">
        <v>484</v>
      </c>
      <c r="B29" s="11">
        <v>4</v>
      </c>
      <c r="C29" s="11">
        <f t="shared" si="0"/>
        <v>1.3800000000000003</v>
      </c>
      <c r="D29" s="11">
        <v>0.23</v>
      </c>
      <c r="E29" s="11">
        <v>0.22</v>
      </c>
      <c r="F29" s="11">
        <v>4.95</v>
      </c>
    </row>
    <row r="30" spans="1:6">
      <c r="A30" s="11" t="s">
        <v>485</v>
      </c>
      <c r="B30" s="11">
        <v>14</v>
      </c>
      <c r="C30" s="11">
        <f t="shared" si="0"/>
        <v>1.2300000000000004</v>
      </c>
      <c r="D30" s="11">
        <v>0.08</v>
      </c>
      <c r="E30" s="11">
        <v>0.08</v>
      </c>
      <c r="F30" s="11">
        <v>4.95</v>
      </c>
    </row>
    <row r="31" spans="1:6">
      <c r="A31" s="11" t="s">
        <v>390</v>
      </c>
      <c r="B31" s="11">
        <v>5</v>
      </c>
      <c r="C31" s="11">
        <f t="shared" si="0"/>
        <v>1.25</v>
      </c>
      <c r="D31" s="11">
        <v>-0.59</v>
      </c>
      <c r="E31" s="11">
        <v>0.15</v>
      </c>
      <c r="F31" s="11">
        <v>5.64</v>
      </c>
    </row>
    <row r="32" spans="1:6">
      <c r="A32" s="11" t="s">
        <v>391</v>
      </c>
      <c r="B32" s="11">
        <v>2</v>
      </c>
      <c r="C32" s="11">
        <f t="shared" si="0"/>
        <v>0.51999999999999957</v>
      </c>
      <c r="D32" s="11">
        <v>-1.1100000000000001</v>
      </c>
      <c r="E32" s="11">
        <v>0.03</v>
      </c>
      <c r="F32" s="11">
        <v>5.43</v>
      </c>
    </row>
    <row r="33" spans="1:6">
      <c r="A33" s="11" t="s">
        <v>487</v>
      </c>
      <c r="B33" s="11">
        <v>6</v>
      </c>
      <c r="C33" s="11">
        <f t="shared" si="0"/>
        <v>3.7</v>
      </c>
      <c r="D33" s="11">
        <v>0</v>
      </c>
      <c r="E33" s="11">
        <v>0.13</v>
      </c>
      <c r="F33" s="11">
        <v>7.5</v>
      </c>
    </row>
    <row r="34" spans="1:6">
      <c r="A34" s="11" t="s">
        <v>689</v>
      </c>
      <c r="B34" s="11">
        <v>4</v>
      </c>
      <c r="C34" s="11">
        <f t="shared" si="0"/>
        <v>1.4000000000000004</v>
      </c>
      <c r="D34" s="11">
        <v>0.21</v>
      </c>
      <c r="E34" s="11">
        <v>0.17</v>
      </c>
      <c r="F34" s="11">
        <v>4.99</v>
      </c>
    </row>
    <row r="35" spans="1:6">
      <c r="A35" s="11" t="s">
        <v>394</v>
      </c>
      <c r="B35" s="11">
        <v>2</v>
      </c>
      <c r="C35" s="11">
        <f t="shared" si="0"/>
        <v>2.27</v>
      </c>
      <c r="D35" s="11">
        <v>-0.15</v>
      </c>
      <c r="E35" s="11">
        <v>0.33</v>
      </c>
      <c r="F35" s="11">
        <v>6.22</v>
      </c>
    </row>
    <row r="36" spans="1:6">
      <c r="A36" s="11" t="s">
        <v>396</v>
      </c>
      <c r="B36" s="11">
        <v>1</v>
      </c>
      <c r="C36" s="11" t="s">
        <v>771</v>
      </c>
      <c r="D36" s="11">
        <v>0.91</v>
      </c>
      <c r="E36" s="11"/>
      <c r="F36" s="11">
        <v>4.5599999999999996</v>
      </c>
    </row>
    <row r="37" spans="1:6">
      <c r="A37" s="11" t="s">
        <v>397</v>
      </c>
      <c r="B37" s="11">
        <v>2</v>
      </c>
      <c r="C37" s="11">
        <f t="shared" si="0"/>
        <v>-3.3899999999999997</v>
      </c>
      <c r="D37" s="11">
        <v>-2.46</v>
      </c>
      <c r="E37" s="11">
        <v>0.28000000000000003</v>
      </c>
      <c r="F37" s="11">
        <v>2.87</v>
      </c>
    </row>
    <row r="38" spans="1:6">
      <c r="A38" s="11" t="s">
        <v>400</v>
      </c>
      <c r="B38" s="11">
        <v>1</v>
      </c>
      <c r="C38" s="11" t="s">
        <v>772</v>
      </c>
      <c r="D38" s="11">
        <v>-1.69</v>
      </c>
      <c r="E38" s="11"/>
      <c r="F38" s="11">
        <v>2.1800000000000002</v>
      </c>
    </row>
    <row r="39" spans="1:6">
      <c r="A39" s="11" t="s">
        <v>401</v>
      </c>
      <c r="B39" s="11">
        <v>1</v>
      </c>
      <c r="C39" s="11" t="s">
        <v>773</v>
      </c>
      <c r="D39" s="11">
        <v>0.56999999999999995</v>
      </c>
      <c r="E39" s="11"/>
      <c r="F39" s="11">
        <v>0.52</v>
      </c>
    </row>
    <row r="40" spans="1:6">
      <c r="A40" s="11"/>
      <c r="B40" s="11"/>
      <c r="C40" s="11"/>
      <c r="D40" s="11"/>
      <c r="E40" s="11"/>
    </row>
    <row r="41" spans="1:6">
      <c r="A41" s="10"/>
      <c r="B41" s="11"/>
      <c r="C41" s="11"/>
      <c r="D41" s="11"/>
      <c r="E41" s="11"/>
    </row>
    <row r="42" spans="1:6">
      <c r="A42" s="10"/>
      <c r="B42" s="11"/>
      <c r="C42" s="11"/>
      <c r="D42" s="11"/>
      <c r="E42" s="11"/>
    </row>
    <row r="43" spans="1:6">
      <c r="A43" s="10"/>
      <c r="B43" s="11"/>
      <c r="C43" s="11"/>
      <c r="D43" s="11"/>
      <c r="E43" s="11"/>
    </row>
    <row r="44" spans="1:6">
      <c r="A44" s="10"/>
      <c r="B44" s="11"/>
      <c r="C44" s="11"/>
      <c r="D44" s="11"/>
      <c r="E44" s="11"/>
    </row>
    <row r="45" spans="1:6">
      <c r="A45" s="10"/>
      <c r="B45" s="11"/>
      <c r="C45" s="11"/>
      <c r="D45" s="11"/>
      <c r="E45" s="11"/>
    </row>
    <row r="46" spans="1:6">
      <c r="A46" s="10"/>
      <c r="B46" s="11"/>
      <c r="D46" s="11"/>
      <c r="E46" s="11"/>
    </row>
    <row r="47" spans="1:6">
      <c r="A47" s="10"/>
      <c r="B47" s="11"/>
    </row>
    <row r="48" spans="1:6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s="1" t="s">
        <v>330</v>
      </c>
    </row>
    <row r="4" spans="1:2">
      <c r="A4" s="9" t="s">
        <v>471</v>
      </c>
      <c r="B4" t="s">
        <v>271</v>
      </c>
    </row>
    <row r="5" spans="1:2">
      <c r="A5" s="9"/>
    </row>
    <row r="6" spans="1:2">
      <c r="A6" s="9" t="s">
        <v>375</v>
      </c>
      <c r="B6" t="s">
        <v>831</v>
      </c>
    </row>
    <row r="7" spans="1:2">
      <c r="A7" s="9" t="s">
        <v>376</v>
      </c>
      <c r="B7" t="s">
        <v>832</v>
      </c>
    </row>
    <row r="8" spans="1:2">
      <c r="A8" s="9"/>
    </row>
    <row r="9" spans="1:2">
      <c r="A9" s="9" t="s">
        <v>467</v>
      </c>
      <c r="B9" s="1"/>
    </row>
    <row r="10" spans="1:2">
      <c r="A10" s="9" t="s">
        <v>468</v>
      </c>
    </row>
    <row r="11" spans="1:2">
      <c r="A11" s="9" t="s">
        <v>469</v>
      </c>
      <c r="B11">
        <v>-3.61</v>
      </c>
    </row>
    <row r="12" spans="1:2">
      <c r="A12" s="9" t="s">
        <v>476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774</v>
      </c>
    </row>
    <row r="20" spans="1:7">
      <c r="A20" s="11" t="s">
        <v>486</v>
      </c>
      <c r="B20" s="11">
        <v>36</v>
      </c>
      <c r="C20" s="11">
        <f>D20+G20+$B$11</f>
        <v>3.89</v>
      </c>
      <c r="D20" s="11">
        <v>0</v>
      </c>
      <c r="E20" s="11">
        <v>0.14000000000000001</v>
      </c>
      <c r="F20" s="11">
        <v>-3.49</v>
      </c>
      <c r="G20" s="11">
        <v>7.5</v>
      </c>
    </row>
    <row r="21" spans="1:7">
      <c r="A21" s="11" t="s">
        <v>379</v>
      </c>
      <c r="B21" s="11">
        <v>1</v>
      </c>
      <c r="C21" s="11">
        <f>D21+G21+$B$11</f>
        <v>5.9499999999999993</v>
      </c>
      <c r="D21" s="11">
        <v>1.1299999999999999</v>
      </c>
      <c r="E21" s="11"/>
      <c r="G21">
        <v>8.43</v>
      </c>
    </row>
    <row r="22" spans="1:7">
      <c r="A22" s="11" t="s">
        <v>380</v>
      </c>
      <c r="B22" s="11">
        <v>1</v>
      </c>
      <c r="C22" s="11" t="s">
        <v>546</v>
      </c>
      <c r="D22" s="11">
        <v>0.61</v>
      </c>
      <c r="E22" s="11"/>
      <c r="G22">
        <v>7.83</v>
      </c>
    </row>
    <row r="23" spans="1:7">
      <c r="A23" s="11" t="s">
        <v>381</v>
      </c>
      <c r="B23" s="11">
        <v>2</v>
      </c>
      <c r="C23" s="11">
        <f t="shared" ref="C23:C39" si="0">D23+G23+$B$11</f>
        <v>6.57</v>
      </c>
      <c r="D23" s="11">
        <v>1.49</v>
      </c>
      <c r="E23" s="11">
        <v>0.18</v>
      </c>
      <c r="G23" s="11">
        <v>8.69</v>
      </c>
    </row>
    <row r="24" spans="1:7">
      <c r="A24" s="11" t="s">
        <v>382</v>
      </c>
      <c r="B24" s="11">
        <v>2</v>
      </c>
      <c r="C24" s="11">
        <f t="shared" si="0"/>
        <v>2.3700000000000006</v>
      </c>
      <c r="D24" s="11">
        <v>-0.26</v>
      </c>
      <c r="E24" s="11">
        <v>7.0000000000000007E-2</v>
      </c>
      <c r="G24" s="11">
        <v>6.24</v>
      </c>
    </row>
    <row r="25" spans="1:7">
      <c r="A25" s="11" t="s">
        <v>383</v>
      </c>
      <c r="B25" s="11">
        <v>3</v>
      </c>
      <c r="C25" s="11">
        <f t="shared" si="0"/>
        <v>4.33</v>
      </c>
      <c r="D25" s="11">
        <v>0.34</v>
      </c>
      <c r="E25" s="11">
        <v>0.1</v>
      </c>
      <c r="G25" s="11">
        <v>7.6</v>
      </c>
    </row>
    <row r="26" spans="1:7">
      <c r="A26" s="11" t="s">
        <v>384</v>
      </c>
      <c r="B26" s="11">
        <v>1</v>
      </c>
      <c r="C26" s="11">
        <f t="shared" si="0"/>
        <v>2.6200000000000006</v>
      </c>
      <c r="D26" s="11">
        <v>-0.22</v>
      </c>
      <c r="E26" s="11"/>
      <c r="G26" s="11">
        <v>6.45</v>
      </c>
    </row>
    <row r="27" spans="1:7">
      <c r="A27" s="11" t="s">
        <v>385</v>
      </c>
      <c r="B27" s="11">
        <v>1</v>
      </c>
      <c r="C27" s="11">
        <f t="shared" si="0"/>
        <v>4.3800000000000008</v>
      </c>
      <c r="D27" s="11">
        <v>0.48</v>
      </c>
      <c r="E27" s="11"/>
      <c r="G27" s="11">
        <v>7.51</v>
      </c>
    </row>
    <row r="28" spans="1:7">
      <c r="A28" s="11" t="s">
        <v>520</v>
      </c>
      <c r="B28" s="11">
        <v>2</v>
      </c>
      <c r="C28" s="11">
        <f t="shared" si="0"/>
        <v>2.9999999999999996</v>
      </c>
      <c r="D28" s="11">
        <v>0.27</v>
      </c>
      <c r="E28" s="11">
        <v>0.13</v>
      </c>
      <c r="G28" s="11">
        <v>6.34</v>
      </c>
    </row>
    <row r="29" spans="1:7">
      <c r="A29" s="11" t="s">
        <v>591</v>
      </c>
      <c r="B29" s="11">
        <v>1</v>
      </c>
      <c r="C29" s="11">
        <f t="shared" si="0"/>
        <v>2.8699999999999997</v>
      </c>
      <c r="D29" s="11">
        <v>0.14000000000000001</v>
      </c>
      <c r="E29" s="11"/>
      <c r="G29" s="11">
        <v>6.34</v>
      </c>
    </row>
    <row r="30" spans="1:7">
      <c r="A30" s="11" t="s">
        <v>421</v>
      </c>
      <c r="B30" s="11">
        <v>1</v>
      </c>
      <c r="C30" s="11">
        <f t="shared" si="0"/>
        <v>-0.27</v>
      </c>
      <c r="D30" s="11">
        <v>0.19</v>
      </c>
      <c r="E30" s="11"/>
      <c r="G30" s="11">
        <v>3.15</v>
      </c>
    </row>
    <row r="31" spans="1:7">
      <c r="A31" s="11" t="s">
        <v>388</v>
      </c>
      <c r="B31" s="11">
        <v>8</v>
      </c>
      <c r="C31" s="11">
        <f t="shared" si="0"/>
        <v>1.4900000000000007</v>
      </c>
      <c r="D31" s="11">
        <v>0.15</v>
      </c>
      <c r="E31" s="11">
        <v>0.06</v>
      </c>
      <c r="G31" s="11">
        <v>4.95</v>
      </c>
    </row>
    <row r="32" spans="1:7">
      <c r="A32" s="11" t="s">
        <v>390</v>
      </c>
      <c r="B32" s="11">
        <v>4</v>
      </c>
      <c r="C32" s="11">
        <f t="shared" si="0"/>
        <v>1.5099999999999993</v>
      </c>
      <c r="D32" s="11">
        <v>-0.52</v>
      </c>
      <c r="E32" s="11">
        <v>7.0000000000000007E-2</v>
      </c>
      <c r="G32" s="11">
        <v>5.64</v>
      </c>
    </row>
    <row r="33" spans="1:7">
      <c r="A33" s="11" t="s">
        <v>524</v>
      </c>
      <c r="B33" s="11">
        <v>2</v>
      </c>
      <c r="C33" s="11">
        <f t="shared" si="0"/>
        <v>0.95999999999999952</v>
      </c>
      <c r="D33" s="11">
        <v>-0.86</v>
      </c>
      <c r="E33" s="11">
        <v>0.02</v>
      </c>
      <c r="G33" s="11">
        <v>5.43</v>
      </c>
    </row>
    <row r="34" spans="1:7">
      <c r="A34" s="11" t="s">
        <v>525</v>
      </c>
      <c r="B34" s="11">
        <v>2</v>
      </c>
      <c r="C34" s="11">
        <f t="shared" si="0"/>
        <v>1.19</v>
      </c>
      <c r="D34" s="11">
        <v>-0.63</v>
      </c>
      <c r="E34" s="11">
        <v>0.16</v>
      </c>
      <c r="G34" s="11">
        <v>5.43</v>
      </c>
    </row>
    <row r="35" spans="1:7">
      <c r="A35" s="11" t="s">
        <v>487</v>
      </c>
      <c r="B35" s="11">
        <v>6</v>
      </c>
      <c r="C35" s="11">
        <f t="shared" si="0"/>
        <v>3.77</v>
      </c>
      <c r="D35" s="11">
        <v>-0.12</v>
      </c>
      <c r="E35" s="11">
        <v>0.11</v>
      </c>
      <c r="G35" s="11">
        <v>7.5</v>
      </c>
    </row>
    <row r="36" spans="1:7">
      <c r="A36" s="11" t="s">
        <v>393</v>
      </c>
      <c r="B36" s="11">
        <v>3</v>
      </c>
      <c r="C36" s="11">
        <f t="shared" si="0"/>
        <v>1.77</v>
      </c>
      <c r="D36" s="11">
        <v>0.39</v>
      </c>
      <c r="E36" s="11">
        <v>0.08</v>
      </c>
      <c r="G36" s="11">
        <v>4.99</v>
      </c>
    </row>
    <row r="37" spans="1:7">
      <c r="A37" s="11" t="s">
        <v>394</v>
      </c>
      <c r="B37" s="11">
        <v>2</v>
      </c>
      <c r="C37" s="11">
        <f t="shared" si="0"/>
        <v>2.5799999999999996</v>
      </c>
      <c r="D37" s="11">
        <v>-0.03</v>
      </c>
      <c r="E37" s="11">
        <v>0.06</v>
      </c>
      <c r="G37" s="11">
        <v>6.22</v>
      </c>
    </row>
    <row r="38" spans="1:7">
      <c r="A38" s="11" t="s">
        <v>395</v>
      </c>
      <c r="B38" s="11">
        <v>2</v>
      </c>
      <c r="C38" s="11">
        <f t="shared" si="0"/>
        <v>-0.10999999999999943</v>
      </c>
      <c r="D38" s="11">
        <v>-0.69</v>
      </c>
      <c r="E38" s="11">
        <v>0.02</v>
      </c>
      <c r="G38" s="11">
        <v>4.1900000000000004</v>
      </c>
    </row>
    <row r="39" spans="1:7">
      <c r="A39" s="11" t="s">
        <v>397</v>
      </c>
      <c r="B39" s="11">
        <v>1</v>
      </c>
      <c r="C39" s="11">
        <f t="shared" si="0"/>
        <v>-2.2699999999999996</v>
      </c>
      <c r="D39" s="11">
        <v>-1.53</v>
      </c>
      <c r="E39" s="11"/>
      <c r="G39" s="11">
        <v>2.87</v>
      </c>
    </row>
    <row r="40" spans="1:7">
      <c r="A40" s="11" t="s">
        <v>400</v>
      </c>
      <c r="B40" s="11">
        <v>1</v>
      </c>
      <c r="C40" s="11" t="s">
        <v>693</v>
      </c>
      <c r="D40" s="11">
        <v>-0.74</v>
      </c>
      <c r="E40" s="11"/>
      <c r="G40" s="11">
        <v>2.1800000000000002</v>
      </c>
    </row>
    <row r="41" spans="1:7">
      <c r="A41" s="10"/>
      <c r="B41" s="11"/>
      <c r="C41" s="11"/>
      <c r="D41" s="11"/>
      <c r="E41" s="11"/>
    </row>
    <row r="42" spans="1:7">
      <c r="A42" s="10"/>
      <c r="B42" s="11"/>
      <c r="C42" s="11"/>
      <c r="D42" s="11"/>
      <c r="E42" s="11"/>
    </row>
    <row r="43" spans="1:7">
      <c r="A43" s="10"/>
      <c r="B43" s="11"/>
      <c r="C43" s="11"/>
      <c r="D43" s="11"/>
      <c r="E43" s="11"/>
    </row>
    <row r="44" spans="1:7">
      <c r="A44" s="10"/>
      <c r="B44" s="11"/>
      <c r="C44" s="11"/>
      <c r="D44" s="11"/>
      <c r="E44" s="11"/>
    </row>
    <row r="45" spans="1:7">
      <c r="A45" s="10"/>
      <c r="B45" s="11"/>
      <c r="C45" s="11"/>
      <c r="D45" s="11"/>
      <c r="E45" s="11"/>
    </row>
    <row r="46" spans="1:7">
      <c r="A46" s="10"/>
      <c r="B46" s="11"/>
      <c r="D46" s="11"/>
      <c r="E46" s="11"/>
    </row>
    <row r="47" spans="1:7">
      <c r="A47" s="10"/>
      <c r="B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workbookViewId="0">
      <selection activeCell="B8" sqref="B8"/>
    </sheetView>
  </sheetViews>
  <sheetFormatPr baseColWidth="10" defaultRowHeight="16" x14ac:dyDescent="0"/>
  <sheetData>
    <row r="3" spans="1:4">
      <c r="A3" s="9" t="s">
        <v>470</v>
      </c>
      <c r="B3" s="17" t="s">
        <v>38</v>
      </c>
    </row>
    <row r="4" spans="1:4">
      <c r="A4" s="9" t="s">
        <v>471</v>
      </c>
      <c r="B4" t="s">
        <v>742</v>
      </c>
    </row>
    <row r="5" spans="1:4">
      <c r="A5" s="9"/>
    </row>
    <row r="6" spans="1:4">
      <c r="A6" s="9" t="s">
        <v>375</v>
      </c>
      <c r="B6" s="15" t="s">
        <v>803</v>
      </c>
    </row>
    <row r="7" spans="1:4">
      <c r="A7" s="9" t="s">
        <v>376</v>
      </c>
      <c r="B7" s="15" t="s">
        <v>804</v>
      </c>
    </row>
    <row r="8" spans="1:4">
      <c r="A8" s="9"/>
      <c r="B8" s="1"/>
      <c r="C8" s="1"/>
      <c r="D8" s="1"/>
    </row>
    <row r="9" spans="1:4">
      <c r="A9" s="9" t="s">
        <v>467</v>
      </c>
      <c r="B9">
        <v>5467</v>
      </c>
    </row>
    <row r="10" spans="1:4">
      <c r="A10" s="9" t="s">
        <v>468</v>
      </c>
      <c r="B10">
        <v>3.2</v>
      </c>
    </row>
    <row r="11" spans="1:4">
      <c r="A11" s="9" t="s">
        <v>469</v>
      </c>
      <c r="B11">
        <v>-4.34</v>
      </c>
    </row>
    <row r="12" spans="1:4">
      <c r="A12" s="9" t="s">
        <v>476</v>
      </c>
      <c r="B12">
        <v>1.5</v>
      </c>
    </row>
    <row r="13" spans="1:4">
      <c r="A13" s="9" t="s">
        <v>687</v>
      </c>
      <c r="B13" t="s">
        <v>457</v>
      </c>
    </row>
    <row r="14" spans="1:4">
      <c r="A14" s="9" t="s">
        <v>472</v>
      </c>
      <c r="B14" t="s">
        <v>515</v>
      </c>
    </row>
    <row r="15" spans="1:4">
      <c r="A15" s="9" t="s">
        <v>475</v>
      </c>
      <c r="B15" t="s">
        <v>512</v>
      </c>
    </row>
    <row r="16" spans="1:4">
      <c r="A16" s="9" t="s">
        <v>474</v>
      </c>
    </row>
    <row r="17" spans="1:6">
      <c r="A17" s="9" t="s">
        <v>473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378</v>
      </c>
      <c r="B20" s="10">
        <v>1</v>
      </c>
      <c r="C20">
        <v>1.7</v>
      </c>
      <c r="D20" s="10"/>
      <c r="E20" s="10">
        <v>0.15</v>
      </c>
      <c r="F20" s="10"/>
    </row>
    <row r="21" spans="1:6">
      <c r="A21" s="10" t="s">
        <v>379</v>
      </c>
      <c r="B21" s="11">
        <v>1</v>
      </c>
      <c r="C21" t="s">
        <v>743</v>
      </c>
      <c r="D21" s="11"/>
      <c r="F21" s="11"/>
    </row>
    <row r="22" spans="1:6">
      <c r="A22" s="10" t="s">
        <v>594</v>
      </c>
      <c r="B22" s="11">
        <v>2</v>
      </c>
      <c r="C22">
        <v>2.34</v>
      </c>
      <c r="D22" s="11"/>
      <c r="E22">
        <v>0.05</v>
      </c>
    </row>
    <row r="23" spans="1:6">
      <c r="A23" s="10" t="s">
        <v>589</v>
      </c>
      <c r="B23" s="11">
        <v>3</v>
      </c>
      <c r="C23" s="11">
        <v>3.66</v>
      </c>
      <c r="D23" s="11"/>
      <c r="E23">
        <v>0.05</v>
      </c>
    </row>
    <row r="24" spans="1:6">
      <c r="A24" s="10" t="s">
        <v>590</v>
      </c>
      <c r="B24" s="11"/>
      <c r="C24" s="11"/>
      <c r="D24" s="11"/>
    </row>
    <row r="25" spans="1:6">
      <c r="A25" s="10" t="s">
        <v>573</v>
      </c>
      <c r="B25" s="11">
        <v>1</v>
      </c>
      <c r="C25" s="11">
        <v>3.88</v>
      </c>
      <c r="D25" s="11"/>
      <c r="E25" s="11"/>
    </row>
    <row r="26" spans="1:6">
      <c r="A26" s="10" t="s">
        <v>520</v>
      </c>
      <c r="B26" s="11">
        <v>1</v>
      </c>
      <c r="C26" s="11">
        <v>2.42</v>
      </c>
      <c r="D26" s="11"/>
      <c r="E26" s="11"/>
    </row>
    <row r="27" spans="1:6">
      <c r="A27" s="10" t="s">
        <v>591</v>
      </c>
      <c r="B27" s="11">
        <v>1</v>
      </c>
      <c r="C27" s="11">
        <v>2.35</v>
      </c>
      <c r="D27" s="11"/>
      <c r="E27" s="11"/>
    </row>
    <row r="28" spans="1:6">
      <c r="A28" s="10" t="s">
        <v>521</v>
      </c>
      <c r="B28" s="11">
        <v>1</v>
      </c>
      <c r="C28" s="11">
        <v>-0.78</v>
      </c>
      <c r="D28" s="11"/>
      <c r="E28" s="11"/>
    </row>
    <row r="29" spans="1:6">
      <c r="A29" s="10" t="s">
        <v>485</v>
      </c>
      <c r="B29" s="11">
        <v>1</v>
      </c>
      <c r="C29" s="11">
        <v>1.48</v>
      </c>
      <c r="D29" s="11"/>
      <c r="E29" s="11"/>
    </row>
    <row r="30" spans="1:6">
      <c r="A30" s="10" t="s">
        <v>522</v>
      </c>
      <c r="B30" s="11">
        <v>1</v>
      </c>
      <c r="C30" s="11">
        <v>1.89</v>
      </c>
      <c r="D30" s="11"/>
      <c r="E30" s="11"/>
    </row>
    <row r="31" spans="1:6">
      <c r="A31" s="10" t="s">
        <v>524</v>
      </c>
      <c r="B31" s="11"/>
      <c r="C31" s="11"/>
      <c r="D31" s="11"/>
      <c r="E31" s="11"/>
    </row>
    <row r="32" spans="1:6">
      <c r="A32" s="10" t="s">
        <v>486</v>
      </c>
      <c r="B32" s="11">
        <v>21</v>
      </c>
      <c r="C32" s="11">
        <v>3.16</v>
      </c>
      <c r="D32" s="11"/>
      <c r="E32" s="11">
        <v>0.02</v>
      </c>
    </row>
    <row r="33" spans="1:5">
      <c r="A33" s="10" t="s">
        <v>487</v>
      </c>
      <c r="B33" s="11"/>
      <c r="C33" s="11"/>
      <c r="D33" s="11"/>
      <c r="E33" s="11"/>
    </row>
    <row r="34" spans="1:5">
      <c r="A34" s="10" t="s">
        <v>526</v>
      </c>
      <c r="B34" s="11"/>
      <c r="C34" s="11"/>
      <c r="D34" s="11"/>
      <c r="E34" s="11"/>
    </row>
    <row r="35" spans="1:5">
      <c r="A35" s="11" t="s">
        <v>547</v>
      </c>
      <c r="B35" s="11">
        <v>1</v>
      </c>
      <c r="C35" s="11">
        <v>2.61</v>
      </c>
      <c r="D35" s="11"/>
      <c r="E35" s="11"/>
    </row>
    <row r="36" spans="1:5">
      <c r="A36" s="11" t="s">
        <v>531</v>
      </c>
      <c r="B36" s="11">
        <v>1</v>
      </c>
      <c r="C36" s="11" t="s">
        <v>744</v>
      </c>
      <c r="D36" s="11"/>
      <c r="E36" s="11"/>
    </row>
    <row r="37" spans="1:5">
      <c r="A37" s="11" t="s">
        <v>539</v>
      </c>
      <c r="B37" s="11">
        <v>1</v>
      </c>
      <c r="C37" s="11" t="s">
        <v>745</v>
      </c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1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C44" s="11"/>
      <c r="D44" s="11"/>
      <c r="E44" s="11"/>
    </row>
    <row r="45" spans="1:5">
      <c r="A45" s="10"/>
      <c r="B45" s="11"/>
      <c r="D45" s="11"/>
      <c r="E45" s="11"/>
    </row>
    <row r="46" spans="1:5">
      <c r="A46" s="10"/>
      <c r="B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</row>
    <row r="52" spans="1:5">
      <c r="A52" s="10"/>
      <c r="B52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topLeftCell="A8" workbookViewId="0">
      <selection activeCell="C9" sqref="C9:F9"/>
    </sheetView>
  </sheetViews>
  <sheetFormatPr baseColWidth="10" defaultRowHeight="16" x14ac:dyDescent="0"/>
  <sheetData>
    <row r="3" spans="1:6">
      <c r="A3" s="9" t="s">
        <v>470</v>
      </c>
      <c r="B3" s="1" t="s">
        <v>327</v>
      </c>
    </row>
    <row r="4" spans="1:6">
      <c r="A4" s="9" t="s">
        <v>471</v>
      </c>
      <c r="B4" t="s">
        <v>271</v>
      </c>
    </row>
    <row r="5" spans="1:6">
      <c r="A5" s="9"/>
    </row>
    <row r="6" spans="1:6">
      <c r="A6" s="9" t="s">
        <v>375</v>
      </c>
      <c r="B6" t="s">
        <v>833</v>
      </c>
    </row>
    <row r="7" spans="1:6">
      <c r="A7" s="9" t="s">
        <v>376</v>
      </c>
      <c r="B7" t="s">
        <v>442</v>
      </c>
    </row>
    <row r="8" spans="1:6">
      <c r="A8" s="9"/>
    </row>
    <row r="9" spans="1:6">
      <c r="A9" s="9" t="s">
        <v>467</v>
      </c>
      <c r="B9" s="1">
        <v>5520</v>
      </c>
      <c r="C9" s="5"/>
      <c r="D9" s="5"/>
      <c r="E9" s="5"/>
      <c r="F9" s="5"/>
    </row>
    <row r="10" spans="1:6">
      <c r="A10" s="9" t="s">
        <v>468</v>
      </c>
      <c r="B10">
        <v>4.7</v>
      </c>
    </row>
    <row r="11" spans="1:6">
      <c r="A11" s="9" t="s">
        <v>469</v>
      </c>
      <c r="B11" s="1">
        <v>-3.51</v>
      </c>
    </row>
    <row r="12" spans="1:6">
      <c r="A12" s="9" t="s">
        <v>476</v>
      </c>
      <c r="B12">
        <v>1.1000000000000001</v>
      </c>
    </row>
    <row r="13" spans="1:6">
      <c r="A13" s="18" t="s">
        <v>687</v>
      </c>
      <c r="B13" s="1" t="s">
        <v>457</v>
      </c>
    </row>
    <row r="14" spans="1:6">
      <c r="A14" s="9" t="s">
        <v>472</v>
      </c>
    </row>
    <row r="15" spans="1:6">
      <c r="A15" s="9" t="s">
        <v>475</v>
      </c>
    </row>
    <row r="16" spans="1:6">
      <c r="A16" s="9" t="s">
        <v>474</v>
      </c>
      <c r="C16" t="s">
        <v>749</v>
      </c>
    </row>
    <row r="17" spans="1:7">
      <c r="A17" s="9" t="s">
        <v>473</v>
      </c>
      <c r="C17" t="s">
        <v>782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7">
      <c r="A20" s="11" t="s">
        <v>392</v>
      </c>
      <c r="B20" s="11">
        <v>28</v>
      </c>
      <c r="C20" s="11">
        <f>D20+G20+$B$11</f>
        <v>3.99</v>
      </c>
      <c r="D20" s="11">
        <v>0</v>
      </c>
      <c r="E20" s="11">
        <v>0.16</v>
      </c>
      <c r="G20" s="11">
        <v>7.5</v>
      </c>
    </row>
    <row r="21" spans="1:7">
      <c r="A21" s="11" t="s">
        <v>379</v>
      </c>
      <c r="B21" s="11">
        <v>1</v>
      </c>
      <c r="C21" s="11">
        <f t="shared" ref="C21:C41" si="0">D21+G21+$B$11</f>
        <v>7.1400000000000006</v>
      </c>
      <c r="D21" s="11">
        <v>2.2200000000000002</v>
      </c>
      <c r="E21" s="11"/>
      <c r="G21">
        <v>8.43</v>
      </c>
    </row>
    <row r="22" spans="1:7">
      <c r="A22" s="11" t="s">
        <v>380</v>
      </c>
      <c r="B22" s="11">
        <v>1</v>
      </c>
      <c r="C22" s="11">
        <f t="shared" si="0"/>
        <v>5.57</v>
      </c>
      <c r="D22" s="11">
        <v>1.25</v>
      </c>
      <c r="E22" s="11"/>
      <c r="G22">
        <v>7.83</v>
      </c>
    </row>
    <row r="23" spans="1:7">
      <c r="A23" s="11" t="s">
        <v>381</v>
      </c>
      <c r="B23" s="11">
        <v>2</v>
      </c>
      <c r="C23" s="11">
        <f t="shared" si="0"/>
        <v>7.32</v>
      </c>
      <c r="D23" s="11">
        <v>2.14</v>
      </c>
      <c r="E23" s="11">
        <v>0.25</v>
      </c>
      <c r="G23" s="11">
        <v>8.69</v>
      </c>
    </row>
    <row r="24" spans="1:7">
      <c r="A24" s="11" t="s">
        <v>382</v>
      </c>
      <c r="B24" s="11">
        <v>2</v>
      </c>
      <c r="C24" s="11">
        <f t="shared" si="0"/>
        <v>3.75</v>
      </c>
      <c r="D24" s="11">
        <v>1.02</v>
      </c>
      <c r="E24" s="11">
        <v>0.11</v>
      </c>
      <c r="G24" s="11">
        <v>6.24</v>
      </c>
    </row>
    <row r="25" spans="1:7">
      <c r="A25" s="11" t="s">
        <v>383</v>
      </c>
      <c r="B25" s="11">
        <v>6</v>
      </c>
      <c r="C25" s="11">
        <f t="shared" si="0"/>
        <v>5.4700000000000006</v>
      </c>
      <c r="D25" s="11">
        <v>1.38</v>
      </c>
      <c r="E25" s="11">
        <v>0.11</v>
      </c>
      <c r="G25" s="11">
        <v>7.6</v>
      </c>
    </row>
    <row r="26" spans="1:7">
      <c r="A26" s="11" t="s">
        <v>384</v>
      </c>
      <c r="B26" s="11">
        <v>1</v>
      </c>
      <c r="C26" s="11">
        <f t="shared" si="0"/>
        <v>3.4300000000000006</v>
      </c>
      <c r="D26" s="11">
        <v>0.49</v>
      </c>
      <c r="E26" s="11"/>
      <c r="G26" s="11">
        <v>6.45</v>
      </c>
    </row>
    <row r="27" spans="1:7">
      <c r="A27" s="11" t="s">
        <v>385</v>
      </c>
      <c r="B27" s="11">
        <v>1</v>
      </c>
      <c r="C27" s="11">
        <f t="shared" si="0"/>
        <v>4.5600000000000005</v>
      </c>
      <c r="D27" s="11">
        <v>0.56000000000000005</v>
      </c>
      <c r="E27" s="11"/>
      <c r="G27" s="11">
        <v>7.51</v>
      </c>
    </row>
    <row r="28" spans="1:7">
      <c r="A28" s="11" t="s">
        <v>520</v>
      </c>
      <c r="B28" s="11">
        <v>3</v>
      </c>
      <c r="C28" s="11">
        <f t="shared" si="0"/>
        <v>3.3600000000000003</v>
      </c>
      <c r="D28" s="11">
        <v>0.53</v>
      </c>
      <c r="E28" s="11">
        <v>0.14000000000000001</v>
      </c>
      <c r="G28" s="11">
        <v>6.34</v>
      </c>
    </row>
    <row r="29" spans="1:7">
      <c r="A29" s="11" t="s">
        <v>591</v>
      </c>
      <c r="B29" s="11">
        <v>1</v>
      </c>
      <c r="C29" s="11">
        <f t="shared" si="0"/>
        <v>2.96</v>
      </c>
      <c r="D29" s="11">
        <v>0.13</v>
      </c>
      <c r="E29" s="11"/>
      <c r="G29" s="11">
        <v>6.34</v>
      </c>
    </row>
    <row r="30" spans="1:7">
      <c r="A30" s="11" t="s">
        <v>484</v>
      </c>
      <c r="B30" s="11">
        <v>1</v>
      </c>
      <c r="C30" s="11" t="s">
        <v>701</v>
      </c>
      <c r="D30" s="11" t="s">
        <v>620</v>
      </c>
      <c r="E30" s="11"/>
      <c r="G30" s="11">
        <v>4.95</v>
      </c>
    </row>
    <row r="31" spans="1:7">
      <c r="A31" s="11" t="s">
        <v>485</v>
      </c>
      <c r="B31" s="11">
        <v>7</v>
      </c>
      <c r="C31" s="11">
        <f t="shared" si="0"/>
        <v>1.9100000000000001</v>
      </c>
      <c r="D31" s="11">
        <v>0.47</v>
      </c>
      <c r="E31" s="11">
        <v>0.12</v>
      </c>
      <c r="G31" s="11">
        <v>4.95</v>
      </c>
    </row>
    <row r="32" spans="1:7">
      <c r="A32" s="11" t="s">
        <v>390</v>
      </c>
      <c r="B32" s="11">
        <v>2</v>
      </c>
      <c r="C32" s="11">
        <f t="shared" si="0"/>
        <v>1.8099999999999996</v>
      </c>
      <c r="D32" s="11">
        <v>-0.32</v>
      </c>
      <c r="E32" s="11">
        <v>0.09</v>
      </c>
      <c r="G32" s="11">
        <v>5.64</v>
      </c>
    </row>
    <row r="33" spans="1:7">
      <c r="A33" s="11" t="s">
        <v>524</v>
      </c>
      <c r="B33" s="11">
        <v>2</v>
      </c>
      <c r="C33" s="11">
        <f t="shared" si="0"/>
        <v>1.38</v>
      </c>
      <c r="D33" s="11">
        <v>-0.54</v>
      </c>
      <c r="E33" s="11">
        <v>0.01</v>
      </c>
      <c r="G33" s="11">
        <v>5.43</v>
      </c>
    </row>
    <row r="34" spans="1:7">
      <c r="A34" s="11" t="s">
        <v>525</v>
      </c>
      <c r="B34" s="11">
        <v>1</v>
      </c>
      <c r="C34" s="11">
        <f t="shared" si="0"/>
        <v>1.3899999999999997</v>
      </c>
      <c r="D34" s="11">
        <v>-0.53</v>
      </c>
      <c r="E34" s="11"/>
      <c r="G34" s="11">
        <v>5.43</v>
      </c>
    </row>
    <row r="35" spans="1:7">
      <c r="A35" s="11" t="s">
        <v>486</v>
      </c>
      <c r="B35" s="11">
        <v>2</v>
      </c>
      <c r="C35" s="11">
        <f t="shared" si="0"/>
        <v>3.91</v>
      </c>
      <c r="D35" s="11">
        <v>-0.08</v>
      </c>
      <c r="E35" s="11">
        <v>7.0000000000000007E-2</v>
      </c>
      <c r="G35" s="11">
        <v>7.5</v>
      </c>
    </row>
    <row r="36" spans="1:7">
      <c r="A36" s="11" t="s">
        <v>487</v>
      </c>
      <c r="B36" s="11">
        <v>3</v>
      </c>
      <c r="C36" s="11">
        <f t="shared" si="0"/>
        <v>4.46</v>
      </c>
      <c r="D36" s="11">
        <v>0.47</v>
      </c>
      <c r="E36" s="11">
        <v>0.09</v>
      </c>
      <c r="G36" s="11">
        <v>7.5</v>
      </c>
    </row>
    <row r="37" spans="1:7">
      <c r="A37" s="11" t="s">
        <v>393</v>
      </c>
      <c r="B37" s="11">
        <v>1</v>
      </c>
      <c r="C37" s="11">
        <f t="shared" si="0"/>
        <v>1.7100000000000009</v>
      </c>
      <c r="D37" s="11">
        <v>0.23</v>
      </c>
      <c r="E37" s="11"/>
      <c r="G37" s="11">
        <v>4.99</v>
      </c>
    </row>
    <row r="38" spans="1:7">
      <c r="A38" s="11" t="s">
        <v>394</v>
      </c>
      <c r="B38" s="11">
        <v>2</v>
      </c>
      <c r="C38" s="11">
        <f t="shared" si="0"/>
        <v>2.4399999999999995</v>
      </c>
      <c r="D38" s="11">
        <v>-0.27</v>
      </c>
      <c r="E38" s="11">
        <v>0.12</v>
      </c>
      <c r="G38" s="11">
        <v>6.22</v>
      </c>
    </row>
    <row r="39" spans="1:7">
      <c r="A39" s="11" t="s">
        <v>395</v>
      </c>
      <c r="B39" s="11">
        <v>1</v>
      </c>
      <c r="C39" s="11">
        <f t="shared" si="0"/>
        <v>-1.9999999999999574E-2</v>
      </c>
      <c r="D39" s="11">
        <v>-0.7</v>
      </c>
      <c r="E39" s="11"/>
      <c r="G39" s="11">
        <v>4.1900000000000004</v>
      </c>
    </row>
    <row r="40" spans="1:7">
      <c r="A40" s="11" t="s">
        <v>397</v>
      </c>
      <c r="B40" s="11">
        <v>1</v>
      </c>
      <c r="C40" s="11">
        <f t="shared" si="0"/>
        <v>-0.66999999999999948</v>
      </c>
      <c r="D40" s="11">
        <v>-0.03</v>
      </c>
      <c r="E40" s="11"/>
      <c r="G40" s="11">
        <v>2.87</v>
      </c>
    </row>
    <row r="41" spans="1:7">
      <c r="A41" s="10" t="s">
        <v>400</v>
      </c>
      <c r="B41" s="11">
        <v>2</v>
      </c>
      <c r="C41" s="11">
        <f t="shared" si="0"/>
        <v>-1.1399999999999997</v>
      </c>
      <c r="D41" s="11">
        <v>0.19</v>
      </c>
      <c r="E41" s="11">
        <v>0.01</v>
      </c>
      <c r="G41" s="11">
        <v>2.1800000000000002</v>
      </c>
    </row>
    <row r="42" spans="1:7">
      <c r="A42" s="10" t="s">
        <v>401</v>
      </c>
      <c r="B42" s="11">
        <v>1</v>
      </c>
      <c r="C42" s="11" t="s">
        <v>783</v>
      </c>
      <c r="D42" s="11" t="s">
        <v>625</v>
      </c>
      <c r="E42" s="11"/>
      <c r="G42" s="11">
        <v>0.52</v>
      </c>
    </row>
    <row r="43" spans="1:7">
      <c r="A43" s="10" t="s">
        <v>402</v>
      </c>
      <c r="B43" s="11">
        <v>1</v>
      </c>
      <c r="C43" s="11" t="s">
        <v>674</v>
      </c>
      <c r="D43" s="11" t="s">
        <v>626</v>
      </c>
      <c r="E43" s="11"/>
      <c r="G43" s="11">
        <v>1.75</v>
      </c>
    </row>
    <row r="44" spans="1:7">
      <c r="A44" s="10"/>
      <c r="B44" s="11"/>
      <c r="C44" s="11"/>
      <c r="D44" s="11"/>
      <c r="E44" s="11"/>
    </row>
    <row r="45" spans="1:7">
      <c r="A45" s="10"/>
      <c r="B45" s="11"/>
      <c r="C45" s="11"/>
      <c r="D45" s="11"/>
      <c r="E45" s="11"/>
    </row>
    <row r="46" spans="1:7">
      <c r="A46" s="10"/>
      <c r="B46" s="11"/>
      <c r="D46" s="11"/>
      <c r="E46" s="11"/>
    </row>
    <row r="47" spans="1:7">
      <c r="A47" s="10"/>
      <c r="B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workbookViewId="0">
      <selection activeCell="D12" sqref="D12"/>
    </sheetView>
  </sheetViews>
  <sheetFormatPr baseColWidth="10" defaultRowHeight="16" x14ac:dyDescent="0"/>
  <sheetData>
    <row r="3" spans="1:2">
      <c r="A3" s="9" t="s">
        <v>470</v>
      </c>
      <c r="B3" s="1" t="s">
        <v>325</v>
      </c>
    </row>
    <row r="4" spans="1:2">
      <c r="A4" s="9" t="s">
        <v>471</v>
      </c>
      <c r="B4" t="s">
        <v>271</v>
      </c>
    </row>
    <row r="5" spans="1:2">
      <c r="A5" s="9"/>
    </row>
    <row r="6" spans="1:2">
      <c r="A6" s="9" t="s">
        <v>375</v>
      </c>
      <c r="B6" t="s">
        <v>834</v>
      </c>
    </row>
    <row r="7" spans="1:2">
      <c r="A7" s="9" t="s">
        <v>376</v>
      </c>
      <c r="B7" t="s">
        <v>440</v>
      </c>
    </row>
    <row r="8" spans="1:2">
      <c r="A8" s="9"/>
    </row>
    <row r="9" spans="1:2">
      <c r="A9" s="9" t="s">
        <v>467</v>
      </c>
      <c r="B9" s="1">
        <v>5159</v>
      </c>
    </row>
    <row r="10" spans="1:2">
      <c r="A10" s="9" t="s">
        <v>468</v>
      </c>
      <c r="B10">
        <v>2.5</v>
      </c>
    </row>
    <row r="11" spans="1:2">
      <c r="A11" s="9" t="s">
        <v>469</v>
      </c>
      <c r="B11" s="1">
        <v>-3.73</v>
      </c>
    </row>
    <row r="12" spans="1:2">
      <c r="A12" s="9" t="s">
        <v>476</v>
      </c>
      <c r="B12">
        <v>1.8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8">
      <c r="A17" s="9" t="s">
        <v>473</v>
      </c>
    </row>
    <row r="18" spans="1:8">
      <c r="A18" s="9" t="s">
        <v>510</v>
      </c>
    </row>
    <row r="19" spans="1:8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8">
      <c r="A20" s="11" t="s">
        <v>392</v>
      </c>
      <c r="B20" s="11">
        <v>61</v>
      </c>
      <c r="C20" s="11">
        <f>D20+G20+$B$11</f>
        <v>3.77</v>
      </c>
      <c r="D20" s="11">
        <v>0</v>
      </c>
      <c r="E20" s="11">
        <v>0.16</v>
      </c>
      <c r="G20" s="11">
        <v>7.5</v>
      </c>
    </row>
    <row r="21" spans="1:8">
      <c r="A21" s="11" t="s">
        <v>379</v>
      </c>
      <c r="B21" s="11">
        <v>1</v>
      </c>
      <c r="C21" s="11" t="s">
        <v>784</v>
      </c>
      <c r="D21" s="11" t="s">
        <v>624</v>
      </c>
      <c r="E21" s="11"/>
      <c r="G21">
        <v>8.43</v>
      </c>
    </row>
    <row r="22" spans="1:8">
      <c r="A22" s="11" t="s">
        <v>380</v>
      </c>
      <c r="B22" s="11">
        <v>1</v>
      </c>
      <c r="C22" s="11">
        <f t="shared" ref="C22:C40" si="0">D22+G22+$B$11</f>
        <v>5.2999999999999989</v>
      </c>
      <c r="D22" s="11">
        <v>1.2</v>
      </c>
      <c r="E22" s="11"/>
      <c r="G22">
        <v>7.83</v>
      </c>
    </row>
    <row r="23" spans="1:8">
      <c r="A23" s="11" t="s">
        <v>382</v>
      </c>
      <c r="B23" s="11">
        <v>2</v>
      </c>
      <c r="C23" s="11">
        <f t="shared" si="0"/>
        <v>2.89</v>
      </c>
      <c r="D23" s="11">
        <v>0.38</v>
      </c>
      <c r="E23" s="11">
        <v>0.08</v>
      </c>
      <c r="G23" s="11">
        <v>6.24</v>
      </c>
    </row>
    <row r="24" spans="1:8">
      <c r="A24" s="11" t="s">
        <v>383</v>
      </c>
      <c r="B24" s="11">
        <v>6</v>
      </c>
      <c r="C24" s="11">
        <f t="shared" si="0"/>
        <v>4.2099999999999991</v>
      </c>
      <c r="D24" s="11">
        <v>0.34</v>
      </c>
      <c r="E24" s="11">
        <v>0.12</v>
      </c>
      <c r="G24" s="11">
        <v>7.6</v>
      </c>
    </row>
    <row r="25" spans="1:8">
      <c r="A25" s="11" t="s">
        <v>384</v>
      </c>
      <c r="B25" s="11">
        <v>2</v>
      </c>
      <c r="C25" s="11">
        <f t="shared" si="0"/>
        <v>2.5400000000000005</v>
      </c>
      <c r="D25" s="11">
        <v>-0.18</v>
      </c>
      <c r="E25" s="11">
        <v>0.09</v>
      </c>
      <c r="G25" s="11">
        <v>6.45</v>
      </c>
    </row>
    <row r="26" spans="1:8">
      <c r="A26" s="11" t="s">
        <v>385</v>
      </c>
      <c r="B26" s="11">
        <v>2</v>
      </c>
      <c r="C26" s="11">
        <f t="shared" si="0"/>
        <v>4.17</v>
      </c>
      <c r="D26" s="11">
        <v>0.39</v>
      </c>
      <c r="E26" s="11">
        <v>0.05</v>
      </c>
      <c r="G26" s="11">
        <v>7.51</v>
      </c>
    </row>
    <row r="27" spans="1:8">
      <c r="A27" s="11" t="s">
        <v>387</v>
      </c>
      <c r="B27" s="11">
        <v>5</v>
      </c>
      <c r="C27" s="11">
        <f t="shared" si="0"/>
        <v>2.73</v>
      </c>
      <c r="D27" s="11">
        <v>0.12</v>
      </c>
      <c r="E27" s="11">
        <v>0.1</v>
      </c>
      <c r="G27" s="11">
        <v>6.34</v>
      </c>
    </row>
    <row r="28" spans="1:8">
      <c r="A28" s="11" t="s">
        <v>421</v>
      </c>
      <c r="B28" s="11">
        <v>3</v>
      </c>
      <c r="C28" s="11">
        <f t="shared" si="0"/>
        <v>-0.39999999999999991</v>
      </c>
      <c r="D28" s="11">
        <v>0.18</v>
      </c>
      <c r="E28" s="11">
        <v>0.14000000000000001</v>
      </c>
      <c r="G28" s="11">
        <v>3.15</v>
      </c>
    </row>
    <row r="29" spans="1:8">
      <c r="A29" s="11" t="s">
        <v>484</v>
      </c>
      <c r="B29" s="11">
        <v>5</v>
      </c>
      <c r="C29" s="11">
        <f t="shared" si="0"/>
        <v>1.5699999999999998</v>
      </c>
      <c r="D29" s="11">
        <v>0.35</v>
      </c>
      <c r="E29" s="11">
        <v>7.0000000000000007E-2</v>
      </c>
      <c r="G29" s="11">
        <v>4.95</v>
      </c>
    </row>
    <row r="30" spans="1:8">
      <c r="A30" s="11" t="s">
        <v>485</v>
      </c>
      <c r="B30" s="11">
        <v>16</v>
      </c>
      <c r="C30" s="11">
        <f t="shared" si="0"/>
        <v>1.48</v>
      </c>
      <c r="D30" s="11">
        <v>0.26</v>
      </c>
      <c r="E30" s="11">
        <v>7.0000000000000007E-2</v>
      </c>
      <c r="G30" s="11">
        <v>4.95</v>
      </c>
    </row>
    <row r="31" spans="1:8">
      <c r="A31" s="11" t="s">
        <v>390</v>
      </c>
      <c r="B31" s="11">
        <v>5</v>
      </c>
      <c r="C31" s="11">
        <f t="shared" si="0"/>
        <v>1.4199999999999995</v>
      </c>
      <c r="D31" s="11">
        <v>-0.49</v>
      </c>
      <c r="E31" s="11">
        <v>0.16</v>
      </c>
      <c r="G31" s="11">
        <v>5.64</v>
      </c>
    </row>
    <row r="32" spans="1:8">
      <c r="A32" s="11" t="s">
        <v>391</v>
      </c>
      <c r="B32" s="11">
        <v>2</v>
      </c>
      <c r="C32" s="11">
        <f t="shared" si="0"/>
        <v>0.86999999999999966</v>
      </c>
      <c r="D32" s="11">
        <v>-0.83</v>
      </c>
      <c r="E32" s="11"/>
      <c r="G32" s="11">
        <v>5.43</v>
      </c>
      <c r="H32" t="s">
        <v>623</v>
      </c>
    </row>
    <row r="33" spans="1:7">
      <c r="A33" s="11" t="s">
        <v>609</v>
      </c>
      <c r="B33" s="11">
        <v>3</v>
      </c>
      <c r="C33" s="11">
        <f t="shared" si="0"/>
        <v>-0.11999999999999966</v>
      </c>
      <c r="D33" s="11">
        <v>-0.32</v>
      </c>
      <c r="E33" s="11">
        <v>0.06</v>
      </c>
      <c r="G33" s="11">
        <v>3.93</v>
      </c>
    </row>
    <row r="34" spans="1:7">
      <c r="A34" s="11" t="s">
        <v>486</v>
      </c>
      <c r="B34" s="11">
        <v>4</v>
      </c>
      <c r="C34" s="11">
        <f t="shared" si="0"/>
        <v>3.89</v>
      </c>
      <c r="D34" s="11">
        <v>0.12</v>
      </c>
      <c r="E34" s="11">
        <v>0.11</v>
      </c>
      <c r="G34" s="11">
        <v>7.5</v>
      </c>
    </row>
    <row r="35" spans="1:7">
      <c r="A35" s="11" t="s">
        <v>487</v>
      </c>
      <c r="B35" s="11">
        <v>2</v>
      </c>
      <c r="C35" s="11">
        <f t="shared" si="0"/>
        <v>3.82</v>
      </c>
      <c r="D35" s="11">
        <v>0.05</v>
      </c>
      <c r="E35" s="11">
        <v>0.02</v>
      </c>
      <c r="G35" s="11">
        <v>7.5</v>
      </c>
    </row>
    <row r="36" spans="1:7">
      <c r="A36" s="11" t="s">
        <v>393</v>
      </c>
      <c r="B36" s="11">
        <v>4</v>
      </c>
      <c r="C36" s="11">
        <f t="shared" si="0"/>
        <v>1.8300000000000005</v>
      </c>
      <c r="D36" s="11">
        <v>0.56999999999999995</v>
      </c>
      <c r="E36" s="11">
        <v>0.16</v>
      </c>
      <c r="G36" s="11">
        <v>4.99</v>
      </c>
    </row>
    <row r="37" spans="1:7">
      <c r="A37" s="10" t="s">
        <v>394</v>
      </c>
      <c r="B37" s="11">
        <v>2</v>
      </c>
      <c r="C37" s="11">
        <f t="shared" si="0"/>
        <v>2.4999999999999996</v>
      </c>
      <c r="D37" s="11">
        <v>0.01</v>
      </c>
      <c r="E37" s="11">
        <v>0.01</v>
      </c>
      <c r="F37" s="11"/>
      <c r="G37" s="11">
        <v>6.22</v>
      </c>
    </row>
    <row r="38" spans="1:7">
      <c r="A38" s="10" t="s">
        <v>395</v>
      </c>
      <c r="B38" s="11">
        <v>2</v>
      </c>
      <c r="C38" s="11">
        <f t="shared" si="0"/>
        <v>-0.49999999999999956</v>
      </c>
      <c r="D38" s="11">
        <v>-0.96</v>
      </c>
      <c r="E38" s="11">
        <v>0.01</v>
      </c>
      <c r="G38" s="11">
        <v>4.1900000000000004</v>
      </c>
    </row>
    <row r="39" spans="1:7">
      <c r="A39" s="10" t="s">
        <v>531</v>
      </c>
      <c r="B39" s="11">
        <v>2</v>
      </c>
      <c r="C39" s="11">
        <f t="shared" si="0"/>
        <v>-2.1799999999999997</v>
      </c>
      <c r="D39" s="11">
        <v>-1.32</v>
      </c>
      <c r="E39" s="11">
        <v>7.0000000000000007E-2</v>
      </c>
      <c r="G39" s="11">
        <v>2.87</v>
      </c>
    </row>
    <row r="40" spans="1:7">
      <c r="A40" s="10" t="s">
        <v>539</v>
      </c>
      <c r="B40" s="11">
        <v>1</v>
      </c>
      <c r="C40" s="11">
        <f t="shared" si="0"/>
        <v>-2.33</v>
      </c>
      <c r="D40" s="11">
        <v>-0.78</v>
      </c>
      <c r="E40" s="11"/>
      <c r="G40" s="11">
        <v>2.1800000000000002</v>
      </c>
    </row>
    <row r="41" spans="1:7">
      <c r="A41" s="10"/>
      <c r="B41" s="11"/>
      <c r="C41" s="11"/>
      <c r="D41" s="11"/>
      <c r="E41" s="11"/>
    </row>
    <row r="42" spans="1:7">
      <c r="A42" s="10"/>
      <c r="B42" s="11"/>
      <c r="C42" s="11"/>
      <c r="D42" s="11"/>
      <c r="E42" s="11"/>
    </row>
    <row r="43" spans="1:7">
      <c r="A43" s="10"/>
      <c r="B43" s="11"/>
      <c r="C43" s="11"/>
      <c r="D43" s="11"/>
      <c r="E43" s="11"/>
    </row>
    <row r="44" spans="1:7">
      <c r="A44" s="10"/>
      <c r="B44" s="11"/>
      <c r="C44" s="11"/>
      <c r="D44" s="11"/>
      <c r="E44" s="11"/>
    </row>
    <row r="45" spans="1:7">
      <c r="A45" s="10"/>
      <c r="B45" s="11"/>
      <c r="C45" s="11"/>
      <c r="D45" s="11"/>
      <c r="E45" s="11"/>
    </row>
    <row r="46" spans="1:7">
      <c r="A46" s="10"/>
      <c r="B46" s="11"/>
      <c r="D46" s="11"/>
      <c r="E46" s="11"/>
    </row>
    <row r="47" spans="1:7">
      <c r="A47" s="10"/>
      <c r="B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3"/>
  <sheetViews>
    <sheetView workbookViewId="0">
      <selection activeCell="E12" sqref="E12"/>
    </sheetView>
  </sheetViews>
  <sheetFormatPr baseColWidth="10" defaultRowHeight="16" x14ac:dyDescent="0"/>
  <sheetData>
    <row r="3" spans="1:9">
      <c r="A3" s="9" t="s">
        <v>470</v>
      </c>
      <c r="B3" s="1" t="s">
        <v>321</v>
      </c>
    </row>
    <row r="4" spans="1:9">
      <c r="A4" s="9" t="s">
        <v>471</v>
      </c>
      <c r="B4" t="s">
        <v>271</v>
      </c>
    </row>
    <row r="5" spans="1:9">
      <c r="A5" s="9"/>
    </row>
    <row r="6" spans="1:9">
      <c r="A6" s="9" t="s">
        <v>375</v>
      </c>
      <c r="B6" t="s">
        <v>835</v>
      </c>
    </row>
    <row r="7" spans="1:9">
      <c r="A7" s="9" t="s">
        <v>376</v>
      </c>
      <c r="B7" t="s">
        <v>438</v>
      </c>
    </row>
    <row r="8" spans="1:9">
      <c r="A8" s="9"/>
    </row>
    <row r="9" spans="1:9">
      <c r="A9" s="9" t="s">
        <v>467</v>
      </c>
      <c r="B9" s="5">
        <v>6350</v>
      </c>
      <c r="C9" s="5">
        <v>167</v>
      </c>
      <c r="E9" s="5">
        <v>6350</v>
      </c>
      <c r="F9" s="5">
        <v>3.8</v>
      </c>
      <c r="G9" s="5">
        <v>1.2</v>
      </c>
      <c r="I9" s="5">
        <v>14</v>
      </c>
    </row>
    <row r="10" spans="1:9">
      <c r="A10" s="9" t="s">
        <v>468</v>
      </c>
      <c r="B10" s="5">
        <v>3.8</v>
      </c>
    </row>
    <row r="11" spans="1:9">
      <c r="A11" s="9" t="s">
        <v>469</v>
      </c>
      <c r="B11" s="5">
        <v>-3.63</v>
      </c>
    </row>
    <row r="12" spans="1:9">
      <c r="A12" s="9" t="s">
        <v>476</v>
      </c>
      <c r="B12" s="5">
        <v>1.2</v>
      </c>
    </row>
    <row r="13" spans="1:9">
      <c r="A13" s="18" t="s">
        <v>687</v>
      </c>
      <c r="B13" s="1" t="s">
        <v>457</v>
      </c>
    </row>
    <row r="14" spans="1:9">
      <c r="A14" s="9" t="s">
        <v>472</v>
      </c>
    </row>
    <row r="15" spans="1:9">
      <c r="A15" s="9" t="s">
        <v>475</v>
      </c>
    </row>
    <row r="16" spans="1:9">
      <c r="A16" s="9" t="s">
        <v>474</v>
      </c>
    </row>
    <row r="17" spans="1:6">
      <c r="A17" s="9" t="s">
        <v>473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1" t="s">
        <v>392</v>
      </c>
      <c r="B20" s="11">
        <v>14</v>
      </c>
      <c r="C20" s="11" t="e">
        <f>D20+F20+#REF!</f>
        <v>#REF!</v>
      </c>
      <c r="D20" s="11">
        <v>0</v>
      </c>
      <c r="E20" s="11">
        <v>0.11</v>
      </c>
      <c r="F20" s="11">
        <v>7.5</v>
      </c>
    </row>
    <row r="21" spans="1:6">
      <c r="A21" s="11" t="s">
        <v>383</v>
      </c>
      <c r="B21" s="11">
        <v>2</v>
      </c>
      <c r="C21" s="11" t="e">
        <f>D21+F21+#REF!</f>
        <v>#REF!</v>
      </c>
      <c r="D21" s="11">
        <v>0.21</v>
      </c>
      <c r="E21" s="11">
        <v>7.0000000000000007E-2</v>
      </c>
      <c r="F21" s="11">
        <v>7.6</v>
      </c>
    </row>
    <row r="22" spans="1:6">
      <c r="A22" s="11" t="s">
        <v>384</v>
      </c>
      <c r="B22" s="11">
        <v>1</v>
      </c>
      <c r="C22" s="11" t="e">
        <f>D22+F22+#REF!</f>
        <v>#REF!</v>
      </c>
      <c r="D22" s="11">
        <v>-0.62</v>
      </c>
      <c r="E22" s="11"/>
      <c r="F22">
        <v>6.45</v>
      </c>
    </row>
    <row r="23" spans="1:6">
      <c r="A23" s="11" t="s">
        <v>385</v>
      </c>
      <c r="B23" s="11">
        <v>1</v>
      </c>
      <c r="C23" s="11" t="e">
        <f>D23+F23+#REF!</f>
        <v>#REF!</v>
      </c>
      <c r="D23" s="11">
        <v>-0.05</v>
      </c>
      <c r="E23" s="11"/>
      <c r="F23">
        <v>7.51</v>
      </c>
    </row>
    <row r="24" spans="1:6">
      <c r="A24" s="11" t="s">
        <v>387</v>
      </c>
      <c r="B24" s="11">
        <v>3</v>
      </c>
      <c r="C24" s="11" t="e">
        <f>D24+F24+#REF!</f>
        <v>#REF!</v>
      </c>
      <c r="D24" s="11">
        <v>0.34</v>
      </c>
      <c r="E24" s="11">
        <v>0.05</v>
      </c>
      <c r="F24" s="11">
        <v>6.34</v>
      </c>
    </row>
    <row r="25" spans="1:6">
      <c r="A25" s="11" t="s">
        <v>421</v>
      </c>
      <c r="B25" s="11">
        <v>1</v>
      </c>
      <c r="C25" s="11" t="e">
        <f>D25+F25+#REF!</f>
        <v>#REF!</v>
      </c>
      <c r="D25" s="11">
        <v>-0.12</v>
      </c>
      <c r="E25" s="11"/>
      <c r="F25" s="11">
        <v>3.15</v>
      </c>
    </row>
    <row r="26" spans="1:6">
      <c r="A26" s="11" t="s">
        <v>388</v>
      </c>
      <c r="B26" s="11">
        <v>5</v>
      </c>
      <c r="C26" s="11" t="e">
        <f>D26+F26+#REF!</f>
        <v>#REF!</v>
      </c>
      <c r="D26" s="11">
        <v>0.16</v>
      </c>
      <c r="E26" s="14">
        <v>0.22</v>
      </c>
      <c r="F26" s="11">
        <v>4.95</v>
      </c>
    </row>
    <row r="27" spans="1:6">
      <c r="A27" s="11" t="s">
        <v>392</v>
      </c>
      <c r="B27" s="11">
        <v>2</v>
      </c>
      <c r="C27" s="11" t="s">
        <v>785</v>
      </c>
      <c r="D27" s="11" t="s">
        <v>489</v>
      </c>
      <c r="E27" s="14">
        <v>7.0000000000000007E-2</v>
      </c>
      <c r="F27" s="11">
        <v>7.5</v>
      </c>
    </row>
    <row r="28" spans="1:6">
      <c r="A28" s="11" t="s">
        <v>397</v>
      </c>
      <c r="B28" s="11">
        <v>2</v>
      </c>
      <c r="C28" s="11" t="e">
        <f>D28+F28+#REF!</f>
        <v>#REF!</v>
      </c>
      <c r="D28" s="11">
        <v>-0.49</v>
      </c>
      <c r="E28" s="14">
        <v>0.14000000000000001</v>
      </c>
      <c r="F28" s="11">
        <v>2.87</v>
      </c>
    </row>
    <row r="29" spans="1:6">
      <c r="A29" s="11" t="s">
        <v>400</v>
      </c>
      <c r="B29" s="11">
        <v>2</v>
      </c>
      <c r="C29" s="11" t="s">
        <v>786</v>
      </c>
      <c r="D29" s="11" t="s">
        <v>503</v>
      </c>
      <c r="E29" s="11">
        <v>0.2</v>
      </c>
      <c r="F29" s="11">
        <v>2.1800000000000002</v>
      </c>
    </row>
    <row r="30" spans="1:6">
      <c r="A30" s="11"/>
      <c r="B30" s="11"/>
      <c r="C30" s="11"/>
      <c r="D30" s="11"/>
      <c r="E30" s="11"/>
    </row>
    <row r="31" spans="1:6">
      <c r="A31" s="11"/>
      <c r="B31" s="11"/>
      <c r="C31" s="11"/>
      <c r="D31" s="11"/>
      <c r="E31" s="11"/>
    </row>
    <row r="32" spans="1:6">
      <c r="A32" s="11"/>
      <c r="B32" s="11"/>
      <c r="C32" s="11"/>
      <c r="D32" s="11"/>
      <c r="E32" s="11"/>
    </row>
    <row r="33" spans="1:6">
      <c r="A33" s="11"/>
      <c r="B33" s="11"/>
      <c r="C33" s="11"/>
      <c r="D33" s="11"/>
      <c r="E33" s="11"/>
    </row>
    <row r="34" spans="1:6">
      <c r="A34" s="11"/>
      <c r="B34" s="11"/>
      <c r="C34" s="11"/>
      <c r="D34" s="11"/>
      <c r="E34" s="11"/>
    </row>
    <row r="35" spans="1:6">
      <c r="A35" s="11"/>
      <c r="B35" s="11"/>
      <c r="C35" s="11"/>
      <c r="D35" s="11"/>
      <c r="E35" s="11"/>
    </row>
    <row r="36" spans="1:6">
      <c r="A36" s="11"/>
      <c r="B36" s="11"/>
      <c r="C36" s="11"/>
      <c r="D36" s="11"/>
      <c r="E36" s="11"/>
    </row>
    <row r="37" spans="1:6">
      <c r="A37" s="10"/>
      <c r="B37" s="11"/>
      <c r="C37" s="11"/>
      <c r="D37" s="11"/>
      <c r="E37" s="11"/>
      <c r="F37" s="11"/>
    </row>
    <row r="38" spans="1:6">
      <c r="A38" s="10"/>
      <c r="B38" s="11"/>
      <c r="C38" s="11"/>
      <c r="D38" s="11"/>
      <c r="E38" s="11"/>
    </row>
    <row r="39" spans="1:6">
      <c r="A39" s="10"/>
      <c r="B39" s="11"/>
      <c r="C39" s="11"/>
      <c r="D39" s="11"/>
      <c r="E39" s="11"/>
    </row>
    <row r="40" spans="1:6">
      <c r="A40" s="10"/>
      <c r="B40" s="11"/>
      <c r="C40" s="11"/>
      <c r="D40" s="11"/>
      <c r="E40" s="11"/>
    </row>
    <row r="41" spans="1:6">
      <c r="A41" s="10"/>
      <c r="B41" s="11"/>
      <c r="C41" s="11"/>
      <c r="D41" s="11"/>
      <c r="E41" s="11"/>
    </row>
    <row r="42" spans="1:6">
      <c r="A42" s="10"/>
      <c r="B42" s="11"/>
      <c r="C42" s="11"/>
      <c r="D42" s="11"/>
      <c r="E42" s="11"/>
    </row>
    <row r="43" spans="1:6">
      <c r="A43" s="10"/>
      <c r="B43" s="11"/>
      <c r="C43" s="11"/>
      <c r="D43" s="11"/>
      <c r="E43" s="11"/>
    </row>
    <row r="44" spans="1:6">
      <c r="A44" s="10"/>
      <c r="B44" s="11"/>
      <c r="C44" s="11"/>
      <c r="D44" s="11"/>
      <c r="E44" s="11"/>
    </row>
    <row r="45" spans="1:6">
      <c r="A45" s="10"/>
      <c r="B45" s="11"/>
      <c r="C45" s="11"/>
      <c r="D45" s="11"/>
      <c r="E45" s="11"/>
    </row>
    <row r="46" spans="1:6">
      <c r="A46" s="10"/>
      <c r="B46" s="11"/>
      <c r="D46" s="11"/>
      <c r="E46" s="11"/>
    </row>
    <row r="47" spans="1:6">
      <c r="A47" s="10"/>
      <c r="B47" s="11"/>
    </row>
    <row r="48" spans="1:6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workbookViewId="0">
      <selection activeCell="C11" sqref="C11"/>
    </sheetView>
  </sheetViews>
  <sheetFormatPr baseColWidth="10" defaultRowHeight="16" x14ac:dyDescent="0"/>
  <sheetData>
    <row r="3" spans="1:2">
      <c r="A3" s="9" t="s">
        <v>470</v>
      </c>
      <c r="B3" s="1" t="s">
        <v>316</v>
      </c>
    </row>
    <row r="4" spans="1:2">
      <c r="A4" s="9" t="s">
        <v>471</v>
      </c>
      <c r="B4" t="s">
        <v>271</v>
      </c>
    </row>
    <row r="5" spans="1:2">
      <c r="A5" s="9"/>
    </row>
    <row r="6" spans="1:2">
      <c r="A6" s="9" t="s">
        <v>375</v>
      </c>
      <c r="B6" t="s">
        <v>836</v>
      </c>
    </row>
    <row r="7" spans="1:2">
      <c r="A7" s="9" t="s">
        <v>376</v>
      </c>
      <c r="B7" t="s">
        <v>837</v>
      </c>
    </row>
    <row r="8" spans="1:2">
      <c r="A8" s="9"/>
    </row>
    <row r="9" spans="1:2">
      <c r="A9" s="9" t="s">
        <v>467</v>
      </c>
      <c r="B9" s="13">
        <v>5294</v>
      </c>
    </row>
    <row r="10" spans="1:2">
      <c r="A10" s="9" t="s">
        <v>468</v>
      </c>
      <c r="B10" t="s">
        <v>921</v>
      </c>
    </row>
    <row r="11" spans="1:2">
      <c r="A11" s="9" t="s">
        <v>469</v>
      </c>
      <c r="B11" s="11">
        <v>-3.55</v>
      </c>
    </row>
    <row r="12" spans="1:2">
      <c r="A12" s="9" t="s">
        <v>476</v>
      </c>
      <c r="B12" t="s">
        <v>921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7">
      <c r="A17" s="9" t="s">
        <v>473</v>
      </c>
    </row>
    <row r="18" spans="1:7">
      <c r="A18" s="9" t="s">
        <v>510</v>
      </c>
      <c r="B18" t="s">
        <v>922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7">
      <c r="A20" s="11" t="s">
        <v>486</v>
      </c>
      <c r="B20" s="11">
        <v>53</v>
      </c>
      <c r="C20" s="11">
        <f>D20+$B$11+G20</f>
        <v>3.95</v>
      </c>
      <c r="D20">
        <v>0</v>
      </c>
      <c r="E20" s="11">
        <v>0.15</v>
      </c>
      <c r="G20" s="11">
        <v>7.5</v>
      </c>
    </row>
    <row r="21" spans="1:7">
      <c r="A21" s="11" t="s">
        <v>379</v>
      </c>
      <c r="B21" s="11">
        <v>1</v>
      </c>
      <c r="C21" s="11">
        <f t="shared" ref="C21:C44" si="0">D21+$B$11+G21</f>
        <v>5.5</v>
      </c>
      <c r="D21" s="11">
        <v>0.62</v>
      </c>
      <c r="E21" s="11"/>
      <c r="G21">
        <v>8.43</v>
      </c>
    </row>
    <row r="22" spans="1:7">
      <c r="A22" s="11" t="s">
        <v>380</v>
      </c>
      <c r="B22" s="11">
        <v>1</v>
      </c>
      <c r="C22" s="11">
        <f t="shared" si="0"/>
        <v>5.3500000000000005</v>
      </c>
      <c r="D22" s="11">
        <v>1.07</v>
      </c>
      <c r="E22" s="11"/>
      <c r="G22">
        <v>7.83</v>
      </c>
    </row>
    <row r="23" spans="1:7">
      <c r="A23" s="11" t="s">
        <v>381</v>
      </c>
      <c r="B23" s="11">
        <v>2</v>
      </c>
      <c r="C23" s="11" t="s">
        <v>787</v>
      </c>
      <c r="D23" s="11" t="s">
        <v>622</v>
      </c>
      <c r="E23" s="11">
        <v>0.2</v>
      </c>
      <c r="G23">
        <v>8.69</v>
      </c>
    </row>
    <row r="24" spans="1:7">
      <c r="A24" s="11" t="s">
        <v>382</v>
      </c>
      <c r="B24" s="11">
        <v>2</v>
      </c>
      <c r="C24" s="11">
        <f t="shared" si="0"/>
        <v>2.5800000000000005</v>
      </c>
      <c r="D24" s="11">
        <v>-0.11</v>
      </c>
      <c r="E24" s="11">
        <v>0.08</v>
      </c>
      <c r="G24" s="11">
        <v>6.24</v>
      </c>
    </row>
    <row r="25" spans="1:7">
      <c r="A25" s="11" t="s">
        <v>383</v>
      </c>
      <c r="B25" s="11">
        <v>5</v>
      </c>
      <c r="C25" s="11">
        <f t="shared" si="0"/>
        <v>4.4000000000000004</v>
      </c>
      <c r="D25" s="11">
        <v>0.35</v>
      </c>
      <c r="E25" s="11">
        <v>0.08</v>
      </c>
      <c r="G25" s="11">
        <v>7.6</v>
      </c>
    </row>
    <row r="26" spans="1:7">
      <c r="A26" s="11" t="s">
        <v>384</v>
      </c>
      <c r="B26" s="11">
        <v>2</v>
      </c>
      <c r="C26" s="11">
        <f t="shared" si="0"/>
        <v>2.7100000000000004</v>
      </c>
      <c r="D26" s="11">
        <v>-0.19</v>
      </c>
      <c r="E26" s="11">
        <v>0.17</v>
      </c>
      <c r="G26" s="11">
        <v>6.45</v>
      </c>
    </row>
    <row r="27" spans="1:7">
      <c r="A27" s="11" t="s">
        <v>385</v>
      </c>
      <c r="B27" s="11">
        <v>1</v>
      </c>
      <c r="C27" s="11">
        <f t="shared" si="0"/>
        <v>4.5299999999999994</v>
      </c>
      <c r="D27" s="11">
        <v>0.56999999999999995</v>
      </c>
      <c r="E27" s="11"/>
      <c r="G27" s="11">
        <v>7.51</v>
      </c>
    </row>
    <row r="28" spans="1:7">
      <c r="A28" s="11" t="s">
        <v>520</v>
      </c>
      <c r="B28" s="11">
        <v>3</v>
      </c>
      <c r="C28" s="11">
        <f t="shared" si="0"/>
        <v>3.06</v>
      </c>
      <c r="D28" s="11">
        <v>0.27</v>
      </c>
      <c r="E28" s="11">
        <v>0.11</v>
      </c>
      <c r="G28" s="11">
        <v>6.34</v>
      </c>
    </row>
    <row r="29" spans="1:7">
      <c r="A29" s="11" t="s">
        <v>591</v>
      </c>
      <c r="B29" s="11">
        <v>1</v>
      </c>
      <c r="C29" s="11">
        <f t="shared" si="0"/>
        <v>2.79</v>
      </c>
      <c r="D29" s="11">
        <v>0</v>
      </c>
      <c r="E29" s="11"/>
      <c r="G29" s="11">
        <v>6.34</v>
      </c>
    </row>
    <row r="30" spans="1:7">
      <c r="A30" s="11" t="s">
        <v>421</v>
      </c>
      <c r="B30" s="11">
        <v>3</v>
      </c>
      <c r="C30" s="11">
        <f t="shared" si="0"/>
        <v>0.35000000000000009</v>
      </c>
      <c r="D30" s="11">
        <v>0.75</v>
      </c>
      <c r="E30" s="11">
        <v>0.04</v>
      </c>
      <c r="G30" s="11">
        <v>3.15</v>
      </c>
    </row>
    <row r="31" spans="1:7">
      <c r="A31" s="11" t="s">
        <v>484</v>
      </c>
      <c r="B31" s="11">
        <v>3</v>
      </c>
      <c r="C31" s="11">
        <f t="shared" si="0"/>
        <v>2.0100000000000002</v>
      </c>
      <c r="D31" s="11">
        <v>0.61</v>
      </c>
      <c r="E31" s="11">
        <v>0.1</v>
      </c>
      <c r="G31" s="11">
        <v>4.95</v>
      </c>
    </row>
    <row r="32" spans="1:7">
      <c r="A32" s="11" t="s">
        <v>485</v>
      </c>
      <c r="B32" s="11">
        <v>15</v>
      </c>
      <c r="C32" s="11">
        <f t="shared" si="0"/>
        <v>1.7900000000000005</v>
      </c>
      <c r="D32" s="11">
        <v>0.39</v>
      </c>
      <c r="E32" s="11">
        <v>0.1</v>
      </c>
      <c r="G32" s="11">
        <v>4.95</v>
      </c>
    </row>
    <row r="33" spans="1:7">
      <c r="A33" s="11" t="s">
        <v>389</v>
      </c>
      <c r="B33" s="11">
        <v>1</v>
      </c>
      <c r="C33" s="11">
        <f t="shared" si="0"/>
        <v>0.74000000000000021</v>
      </c>
      <c r="D33" s="11">
        <v>0.36</v>
      </c>
      <c r="E33" s="11"/>
      <c r="G33" s="11">
        <v>3.93</v>
      </c>
    </row>
    <row r="34" spans="1:7">
      <c r="A34" s="11" t="s">
        <v>390</v>
      </c>
      <c r="B34" s="11">
        <v>5</v>
      </c>
      <c r="C34" s="11">
        <f t="shared" si="0"/>
        <v>1.6599999999999997</v>
      </c>
      <c r="D34" s="11">
        <v>-0.43</v>
      </c>
      <c r="E34" s="11">
        <v>0.12</v>
      </c>
      <c r="G34" s="11">
        <v>5.64</v>
      </c>
    </row>
    <row r="35" spans="1:7">
      <c r="A35" s="11" t="s">
        <v>524</v>
      </c>
      <c r="B35" s="11">
        <v>2</v>
      </c>
      <c r="C35" s="11">
        <f t="shared" si="0"/>
        <v>0.97999999999999954</v>
      </c>
      <c r="D35" s="11">
        <v>-0.9</v>
      </c>
      <c r="E35" s="11">
        <v>0.02</v>
      </c>
      <c r="G35" s="11">
        <v>5.43</v>
      </c>
    </row>
    <row r="36" spans="1:7">
      <c r="A36" s="11" t="s">
        <v>525</v>
      </c>
      <c r="B36" s="11">
        <v>3</v>
      </c>
      <c r="C36" s="11">
        <f t="shared" si="0"/>
        <v>1.4000000000000004</v>
      </c>
      <c r="D36" s="11">
        <v>-0.48</v>
      </c>
      <c r="E36" s="11">
        <v>0.16</v>
      </c>
      <c r="G36" s="11">
        <v>5.43</v>
      </c>
    </row>
    <row r="37" spans="1:7">
      <c r="A37" s="10" t="s">
        <v>487</v>
      </c>
      <c r="B37" s="11">
        <v>8</v>
      </c>
      <c r="C37" s="11">
        <f t="shared" si="0"/>
        <v>3.9000000000000004</v>
      </c>
      <c r="D37" s="11">
        <v>-0.05</v>
      </c>
      <c r="E37" s="11">
        <v>0.17</v>
      </c>
      <c r="F37" s="11"/>
      <c r="G37" s="11">
        <v>7.5</v>
      </c>
    </row>
    <row r="38" spans="1:7">
      <c r="A38" s="10" t="s">
        <v>393</v>
      </c>
      <c r="B38" s="11">
        <v>4</v>
      </c>
      <c r="C38" s="11">
        <f t="shared" si="0"/>
        <v>1.9900000000000002</v>
      </c>
      <c r="D38" s="11">
        <v>0.55000000000000004</v>
      </c>
      <c r="E38" s="11">
        <v>0.18</v>
      </c>
      <c r="G38" s="11">
        <v>4.99</v>
      </c>
    </row>
    <row r="39" spans="1:7">
      <c r="A39" s="10" t="s">
        <v>394</v>
      </c>
      <c r="B39" s="11">
        <v>2</v>
      </c>
      <c r="C39" s="11">
        <f t="shared" si="0"/>
        <v>2.63</v>
      </c>
      <c r="D39" s="11">
        <v>-0.04</v>
      </c>
      <c r="E39" s="11">
        <v>0.06</v>
      </c>
      <c r="G39" s="11">
        <v>6.22</v>
      </c>
    </row>
    <row r="40" spans="1:7">
      <c r="A40" s="10" t="s">
        <v>395</v>
      </c>
      <c r="B40" s="11">
        <v>2</v>
      </c>
      <c r="C40" s="11">
        <f t="shared" si="0"/>
        <v>-0.20999999999999908</v>
      </c>
      <c r="D40" s="11">
        <v>-0.85</v>
      </c>
      <c r="E40" s="11">
        <v>0.06</v>
      </c>
      <c r="G40" s="11">
        <v>4.1900000000000004</v>
      </c>
    </row>
    <row r="41" spans="1:7">
      <c r="A41" s="10" t="s">
        <v>396</v>
      </c>
      <c r="B41" s="11">
        <v>1</v>
      </c>
      <c r="C41" s="11" t="s">
        <v>788</v>
      </c>
      <c r="D41" s="11" t="s">
        <v>789</v>
      </c>
      <c r="E41" s="11"/>
      <c r="G41" s="11">
        <v>4.5599999999999996</v>
      </c>
    </row>
    <row r="42" spans="1:7">
      <c r="A42" s="10" t="s">
        <v>397</v>
      </c>
      <c r="B42" s="11">
        <v>2</v>
      </c>
      <c r="C42" s="11">
        <f t="shared" si="0"/>
        <v>-0.62999999999999989</v>
      </c>
      <c r="D42" s="11">
        <v>0.05</v>
      </c>
      <c r="E42" s="11">
        <v>0.05</v>
      </c>
      <c r="G42" s="11">
        <v>2.87</v>
      </c>
    </row>
    <row r="43" spans="1:7">
      <c r="A43" s="10" t="s">
        <v>398</v>
      </c>
      <c r="B43" s="11">
        <v>1</v>
      </c>
      <c r="C43" s="11" t="s">
        <v>790</v>
      </c>
      <c r="D43" s="11" t="s">
        <v>791</v>
      </c>
      <c r="E43" s="11"/>
      <c r="G43" s="11">
        <v>2.21</v>
      </c>
    </row>
    <row r="44" spans="1:7">
      <c r="A44" s="10" t="s">
        <v>400</v>
      </c>
      <c r="B44" s="11">
        <v>2</v>
      </c>
      <c r="C44" s="11">
        <f t="shared" si="0"/>
        <v>-2.2199999999999993</v>
      </c>
      <c r="D44" s="11">
        <v>-0.85</v>
      </c>
      <c r="E44" s="11">
        <v>0.04</v>
      </c>
      <c r="G44" s="11">
        <v>2.1800000000000002</v>
      </c>
    </row>
    <row r="45" spans="1:7">
      <c r="A45" s="10" t="s">
        <v>401</v>
      </c>
      <c r="B45" s="11">
        <v>2</v>
      </c>
      <c r="C45" s="11" t="s">
        <v>541</v>
      </c>
      <c r="D45" s="11" t="s">
        <v>580</v>
      </c>
      <c r="E45" s="11">
        <v>0.17</v>
      </c>
      <c r="G45" s="11">
        <v>0.52</v>
      </c>
    </row>
    <row r="46" spans="1:7">
      <c r="A46" s="10"/>
      <c r="B46" s="11"/>
      <c r="D46" s="11"/>
      <c r="E46" s="11"/>
    </row>
    <row r="47" spans="1:7">
      <c r="A47" s="10"/>
      <c r="B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s="1" t="s">
        <v>318</v>
      </c>
    </row>
    <row r="4" spans="1:2">
      <c r="A4" s="9" t="s">
        <v>471</v>
      </c>
      <c r="B4" t="s">
        <v>317</v>
      </c>
    </row>
    <row r="5" spans="1:2">
      <c r="A5" s="9"/>
    </row>
    <row r="6" spans="1:2">
      <c r="A6" s="9" t="s">
        <v>375</v>
      </c>
      <c r="B6" t="s">
        <v>838</v>
      </c>
    </row>
    <row r="7" spans="1:2">
      <c r="A7" s="9" t="s">
        <v>376</v>
      </c>
      <c r="B7" t="s">
        <v>839</v>
      </c>
    </row>
    <row r="8" spans="1:2">
      <c r="A8" s="9"/>
    </row>
    <row r="9" spans="1:2">
      <c r="A9" s="9" t="s">
        <v>467</v>
      </c>
      <c r="B9" s="1">
        <v>6550</v>
      </c>
    </row>
    <row r="10" spans="1:2">
      <c r="A10" s="9" t="s">
        <v>468</v>
      </c>
      <c r="B10">
        <v>4.3</v>
      </c>
    </row>
    <row r="11" spans="1:2">
      <c r="A11" s="9" t="s">
        <v>469</v>
      </c>
      <c r="B11" s="1">
        <v>-3.54</v>
      </c>
    </row>
    <row r="12" spans="1:2">
      <c r="A12" s="9" t="s">
        <v>476</v>
      </c>
      <c r="B12">
        <v>0.84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  <c r="B14" t="s">
        <v>621</v>
      </c>
    </row>
    <row r="15" spans="1:2">
      <c r="A15" s="9" t="s">
        <v>475</v>
      </c>
    </row>
    <row r="16" spans="1:2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7">
      <c r="A20" s="11" t="s">
        <v>486</v>
      </c>
      <c r="B20">
        <v>19</v>
      </c>
      <c r="C20">
        <f>D20+G20+$B$11</f>
        <v>3.9400000000000004</v>
      </c>
      <c r="D20">
        <v>-0.02</v>
      </c>
      <c r="E20">
        <v>0.14000000000000001</v>
      </c>
      <c r="G20">
        <v>7.5</v>
      </c>
    </row>
    <row r="21" spans="1:7">
      <c r="A21" s="11" t="s">
        <v>487</v>
      </c>
      <c r="B21">
        <v>0</v>
      </c>
      <c r="G21">
        <v>7.5</v>
      </c>
    </row>
    <row r="22" spans="1:7">
      <c r="A22" t="s">
        <v>589</v>
      </c>
      <c r="B22">
        <v>2</v>
      </c>
      <c r="C22">
        <f t="shared" ref="C22:C30" si="0">D22+G22+$B$11</f>
        <v>4.1199999999999992</v>
      </c>
      <c r="D22">
        <v>0.06</v>
      </c>
      <c r="E22">
        <v>0.03</v>
      </c>
      <c r="G22">
        <v>7.6</v>
      </c>
    </row>
    <row r="23" spans="1:7">
      <c r="A23" s="11" t="s">
        <v>590</v>
      </c>
      <c r="B23">
        <v>1</v>
      </c>
      <c r="C23">
        <f t="shared" si="0"/>
        <v>2.5</v>
      </c>
      <c r="D23">
        <v>-0.41</v>
      </c>
      <c r="G23">
        <v>6.45</v>
      </c>
    </row>
    <row r="24" spans="1:7">
      <c r="A24" s="11" t="s">
        <v>573</v>
      </c>
      <c r="B24">
        <v>1</v>
      </c>
      <c r="C24">
        <f t="shared" si="0"/>
        <v>3.84</v>
      </c>
      <c r="D24">
        <v>-0.13</v>
      </c>
      <c r="G24">
        <v>7.51</v>
      </c>
    </row>
    <row r="25" spans="1:7">
      <c r="A25" s="11" t="s">
        <v>520</v>
      </c>
      <c r="B25">
        <v>1</v>
      </c>
      <c r="C25">
        <f t="shared" si="0"/>
        <v>3.1399999999999997</v>
      </c>
      <c r="D25">
        <v>0.34</v>
      </c>
      <c r="G25">
        <v>6.34</v>
      </c>
    </row>
    <row r="26" spans="1:7">
      <c r="A26" s="11" t="s">
        <v>521</v>
      </c>
      <c r="B26">
        <v>1</v>
      </c>
      <c r="C26">
        <f t="shared" si="0"/>
        <v>0.22999999999999998</v>
      </c>
      <c r="D26">
        <v>0.62</v>
      </c>
      <c r="G26">
        <v>3.15</v>
      </c>
    </row>
    <row r="27" spans="1:7">
      <c r="A27" s="11" t="s">
        <v>485</v>
      </c>
      <c r="B27">
        <v>9</v>
      </c>
      <c r="C27">
        <f t="shared" si="0"/>
        <v>2.0300000000000002</v>
      </c>
      <c r="D27">
        <v>0.62</v>
      </c>
      <c r="E27">
        <v>0.12</v>
      </c>
      <c r="G27">
        <v>4.95</v>
      </c>
    </row>
    <row r="28" spans="1:7">
      <c r="A28" s="11" t="s">
        <v>522</v>
      </c>
      <c r="B28">
        <v>2</v>
      </c>
      <c r="C28">
        <f t="shared" si="0"/>
        <v>1.9399999999999995</v>
      </c>
      <c r="D28">
        <v>-0.16</v>
      </c>
      <c r="E28">
        <v>0.14000000000000001</v>
      </c>
      <c r="G28">
        <v>5.64</v>
      </c>
    </row>
    <row r="29" spans="1:7">
      <c r="A29" s="11" t="s">
        <v>525</v>
      </c>
      <c r="G29">
        <v>5.43</v>
      </c>
    </row>
    <row r="30" spans="1:7">
      <c r="A30" s="11" t="s">
        <v>531</v>
      </c>
      <c r="B30">
        <v>1</v>
      </c>
      <c r="C30">
        <f t="shared" si="0"/>
        <v>-1.1000000000000001</v>
      </c>
      <c r="D30">
        <v>-0.43</v>
      </c>
      <c r="G30">
        <v>2.87</v>
      </c>
    </row>
    <row r="31" spans="1:7">
      <c r="A31" s="11" t="s">
        <v>539</v>
      </c>
      <c r="G31">
        <v>2.1800000000000002</v>
      </c>
    </row>
    <row r="33" spans="1:6">
      <c r="A33" s="11"/>
    </row>
    <row r="34" spans="1:6">
      <c r="A34" s="11"/>
    </row>
    <row r="37" spans="1:6">
      <c r="A37" s="10"/>
      <c r="B37" s="11"/>
      <c r="C37" s="11"/>
      <c r="D37" s="11"/>
      <c r="E37" s="11"/>
      <c r="F37" s="11"/>
    </row>
    <row r="38" spans="1:6">
      <c r="A38" s="10"/>
      <c r="B38" s="11"/>
      <c r="C38" s="11"/>
      <c r="D38" s="11"/>
      <c r="E38" s="11"/>
    </row>
    <row r="39" spans="1:6">
      <c r="A39" s="10"/>
      <c r="B39" s="11"/>
      <c r="C39" s="11"/>
      <c r="D39" s="11"/>
      <c r="E39" s="11"/>
    </row>
    <row r="40" spans="1:6">
      <c r="A40" s="10"/>
      <c r="B40" s="11"/>
      <c r="C40" s="11"/>
      <c r="D40" s="11"/>
      <c r="E40" s="11"/>
    </row>
    <row r="41" spans="1:6">
      <c r="A41" s="10"/>
      <c r="B41" s="11"/>
      <c r="C41" s="11"/>
      <c r="D41" s="11"/>
      <c r="E41" s="11"/>
    </row>
    <row r="42" spans="1:6">
      <c r="A42" s="10"/>
      <c r="B42" s="11"/>
      <c r="C42" s="11"/>
      <c r="D42" s="11"/>
      <c r="E42" s="11"/>
    </row>
    <row r="43" spans="1:6">
      <c r="A43" s="10"/>
      <c r="B43" s="11"/>
      <c r="C43" s="11"/>
      <c r="D43" s="11"/>
      <c r="E43" s="11"/>
    </row>
    <row r="44" spans="1:6">
      <c r="A44" s="10"/>
      <c r="B44" s="11"/>
      <c r="D44" s="11"/>
      <c r="E44" s="11"/>
    </row>
    <row r="45" spans="1:6">
      <c r="A45" s="10"/>
      <c r="B45" s="11"/>
      <c r="D45" s="11"/>
      <c r="E45" s="11"/>
    </row>
    <row r="46" spans="1:6">
      <c r="A46" s="10"/>
      <c r="B46" s="11"/>
      <c r="D46" s="11"/>
      <c r="E46" s="11"/>
    </row>
    <row r="47" spans="1:6">
      <c r="A47" s="10"/>
      <c r="B47" s="11"/>
    </row>
    <row r="48" spans="1:6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workbookViewId="0">
      <selection activeCell="B8" sqref="B8"/>
    </sheetView>
  </sheetViews>
  <sheetFormatPr baseColWidth="10" defaultRowHeight="16" x14ac:dyDescent="0"/>
  <sheetData>
    <row r="3" spans="1:4">
      <c r="A3" s="9" t="s">
        <v>470</v>
      </c>
      <c r="B3" s="1" t="s">
        <v>293</v>
      </c>
    </row>
    <row r="4" spans="1:4">
      <c r="A4" s="9" t="s">
        <v>471</v>
      </c>
      <c r="B4" t="s">
        <v>296</v>
      </c>
    </row>
    <row r="5" spans="1:4">
      <c r="A5" s="9"/>
    </row>
    <row r="6" spans="1:4">
      <c r="A6" s="9" t="s">
        <v>375</v>
      </c>
      <c r="B6" t="s">
        <v>840</v>
      </c>
    </row>
    <row r="7" spans="1:4">
      <c r="A7" s="9" t="s">
        <v>376</v>
      </c>
      <c r="B7" t="s">
        <v>841</v>
      </c>
    </row>
    <row r="8" spans="1:4">
      <c r="A8" s="9"/>
    </row>
    <row r="9" spans="1:4">
      <c r="A9" s="9" t="s">
        <v>467</v>
      </c>
      <c r="B9" s="1">
        <v>4400</v>
      </c>
    </row>
    <row r="10" spans="1:4">
      <c r="A10" s="9" t="s">
        <v>468</v>
      </c>
      <c r="B10">
        <v>0.6</v>
      </c>
    </row>
    <row r="11" spans="1:4">
      <c r="A11" s="9" t="s">
        <v>469</v>
      </c>
      <c r="B11" s="1">
        <v>-3.75</v>
      </c>
    </row>
    <row r="12" spans="1:4">
      <c r="A12" s="9" t="s">
        <v>476</v>
      </c>
      <c r="B12">
        <v>2.2999999999999998</v>
      </c>
    </row>
    <row r="13" spans="1:4">
      <c r="A13" s="18" t="s">
        <v>687</v>
      </c>
      <c r="B13" s="1" t="s">
        <v>457</v>
      </c>
    </row>
    <row r="14" spans="1:4">
      <c r="A14" s="9" t="s">
        <v>472</v>
      </c>
      <c r="B14" t="s">
        <v>516</v>
      </c>
    </row>
    <row r="15" spans="1:4">
      <c r="A15" s="9" t="s">
        <v>475</v>
      </c>
      <c r="B15" t="s">
        <v>512</v>
      </c>
      <c r="D15" t="s">
        <v>749</v>
      </c>
    </row>
    <row r="16" spans="1:4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7">
      <c r="A20" s="10" t="s">
        <v>486</v>
      </c>
      <c r="B20" s="11">
        <v>30</v>
      </c>
      <c r="C20" s="11">
        <f>D20+$B$11+G20</f>
        <v>3.75</v>
      </c>
      <c r="D20" s="11">
        <v>0</v>
      </c>
      <c r="E20" s="11">
        <v>0.26</v>
      </c>
      <c r="F20" s="11"/>
      <c r="G20" s="11">
        <v>7.5</v>
      </c>
    </row>
    <row r="21" spans="1:7">
      <c r="A21" s="10" t="s">
        <v>487</v>
      </c>
      <c r="B21" s="11">
        <v>4</v>
      </c>
      <c r="C21" s="11">
        <f t="shared" ref="C21:C36" si="0">D21+$B$11+G21</f>
        <v>3.75</v>
      </c>
      <c r="D21" s="11">
        <v>0</v>
      </c>
      <c r="E21" s="11">
        <v>0.33</v>
      </c>
      <c r="F21" s="11"/>
      <c r="G21" s="11">
        <v>7.5</v>
      </c>
    </row>
    <row r="22" spans="1:7">
      <c r="A22" s="10" t="s">
        <v>379</v>
      </c>
      <c r="B22" s="11"/>
      <c r="C22" s="11">
        <f t="shared" si="0"/>
        <v>6.58</v>
      </c>
      <c r="D22" s="11">
        <v>1.9</v>
      </c>
      <c r="E22">
        <v>0.28999999999999998</v>
      </c>
      <c r="G22">
        <v>8.43</v>
      </c>
    </row>
    <row r="23" spans="1:7">
      <c r="A23" s="10" t="s">
        <v>380</v>
      </c>
      <c r="B23" s="11"/>
      <c r="C23" s="11">
        <f t="shared" si="0"/>
        <v>6.38</v>
      </c>
      <c r="D23" s="11">
        <v>2.2999999999999998</v>
      </c>
      <c r="E23" s="11">
        <v>0.4</v>
      </c>
      <c r="F23" s="11"/>
      <c r="G23">
        <v>7.83</v>
      </c>
    </row>
    <row r="24" spans="1:7">
      <c r="A24" s="10" t="s">
        <v>589</v>
      </c>
      <c r="B24" s="11">
        <v>5</v>
      </c>
      <c r="C24" s="11">
        <f t="shared" si="0"/>
        <v>5.66</v>
      </c>
      <c r="D24" s="11">
        <v>1.81</v>
      </c>
      <c r="E24" s="11">
        <v>0.24</v>
      </c>
      <c r="G24" s="11">
        <v>7.6</v>
      </c>
    </row>
    <row r="25" spans="1:7">
      <c r="A25" s="10" t="s">
        <v>590</v>
      </c>
      <c r="B25" s="11">
        <v>1</v>
      </c>
      <c r="C25" s="11">
        <f t="shared" si="0"/>
        <v>3.04</v>
      </c>
      <c r="D25" s="11">
        <v>0.34</v>
      </c>
      <c r="E25" s="11">
        <v>0.36</v>
      </c>
      <c r="F25" s="11"/>
      <c r="G25" s="11">
        <v>6.45</v>
      </c>
    </row>
    <row r="26" spans="1:7">
      <c r="A26" s="10" t="s">
        <v>573</v>
      </c>
      <c r="B26" s="11">
        <v>1</v>
      </c>
      <c r="C26" s="11">
        <f t="shared" si="0"/>
        <v>4.83</v>
      </c>
      <c r="D26" s="11">
        <v>1.07</v>
      </c>
      <c r="E26" s="11">
        <v>0.17</v>
      </c>
      <c r="F26" s="11"/>
      <c r="G26" s="11">
        <v>7.51</v>
      </c>
    </row>
    <row r="27" spans="1:7">
      <c r="A27" s="10" t="s">
        <v>520</v>
      </c>
      <c r="B27" s="11">
        <v>1</v>
      </c>
      <c r="C27" s="11">
        <f t="shared" si="0"/>
        <v>2.6999999999999997</v>
      </c>
      <c r="D27" s="11">
        <v>0.11</v>
      </c>
      <c r="E27" s="11">
        <v>0.19</v>
      </c>
      <c r="F27" s="11"/>
      <c r="G27" s="11">
        <v>6.34</v>
      </c>
    </row>
    <row r="28" spans="1:7">
      <c r="A28" s="10" t="s">
        <v>484</v>
      </c>
      <c r="B28" s="11">
        <v>3</v>
      </c>
      <c r="C28" s="11">
        <f t="shared" si="0"/>
        <v>1.3200000000000003</v>
      </c>
      <c r="D28" s="11">
        <v>0.12</v>
      </c>
      <c r="E28" s="11">
        <v>0.1</v>
      </c>
      <c r="F28" s="11"/>
      <c r="G28" s="11">
        <v>4.95</v>
      </c>
    </row>
    <row r="29" spans="1:7">
      <c r="A29" s="10" t="s">
        <v>485</v>
      </c>
      <c r="B29" s="11">
        <v>8</v>
      </c>
      <c r="C29" s="11">
        <f t="shared" si="0"/>
        <v>1.52</v>
      </c>
      <c r="D29" s="11">
        <v>0.32</v>
      </c>
      <c r="E29" s="11">
        <v>0.3</v>
      </c>
      <c r="F29" s="11"/>
      <c r="G29" s="11">
        <v>4.95</v>
      </c>
    </row>
    <row r="30" spans="1:7">
      <c r="A30" s="10" t="s">
        <v>522</v>
      </c>
      <c r="B30" s="11">
        <v>2</v>
      </c>
      <c r="C30" s="11">
        <f t="shared" si="0"/>
        <v>1.5699999999999994</v>
      </c>
      <c r="D30" s="11">
        <v>-0.32</v>
      </c>
      <c r="E30" s="11">
        <v>0.1</v>
      </c>
      <c r="F30" s="11"/>
      <c r="G30" s="11">
        <v>5.64</v>
      </c>
    </row>
    <row r="31" spans="1:7">
      <c r="A31" s="10" t="s">
        <v>524</v>
      </c>
      <c r="B31" s="11">
        <v>1</v>
      </c>
      <c r="C31" s="11">
        <f t="shared" si="0"/>
        <v>1</v>
      </c>
      <c r="D31" s="11">
        <v>-0.68</v>
      </c>
      <c r="E31" s="11">
        <v>0.37</v>
      </c>
      <c r="F31" s="11"/>
      <c r="G31" s="11">
        <v>5.43</v>
      </c>
    </row>
    <row r="32" spans="1:7">
      <c r="A32" s="10" t="s">
        <v>526</v>
      </c>
      <c r="B32" s="11"/>
      <c r="C32" s="11"/>
      <c r="D32" s="11"/>
      <c r="E32" s="11"/>
      <c r="F32" s="11"/>
    </row>
    <row r="33" spans="1:7">
      <c r="A33" s="10" t="s">
        <v>547</v>
      </c>
      <c r="B33" s="11"/>
      <c r="C33" s="11"/>
      <c r="D33" s="11"/>
      <c r="E33" s="11"/>
      <c r="F33" s="11"/>
    </row>
    <row r="34" spans="1:7">
      <c r="A34" s="10" t="s">
        <v>527</v>
      </c>
      <c r="B34" s="11"/>
      <c r="C34" s="11"/>
      <c r="D34" s="11"/>
      <c r="E34" s="11"/>
      <c r="F34" s="11"/>
    </row>
    <row r="35" spans="1:7">
      <c r="A35" s="10" t="s">
        <v>531</v>
      </c>
      <c r="B35" s="11">
        <v>1</v>
      </c>
      <c r="C35" s="11">
        <f t="shared" si="0"/>
        <v>-1.2299999999999995</v>
      </c>
      <c r="D35" s="11">
        <v>-0.35</v>
      </c>
      <c r="E35" s="11">
        <v>0.35</v>
      </c>
      <c r="G35" s="11">
        <v>2.87</v>
      </c>
    </row>
    <row r="36" spans="1:7">
      <c r="A36" s="10" t="s">
        <v>539</v>
      </c>
      <c r="B36" s="11">
        <v>2</v>
      </c>
      <c r="C36" s="11">
        <f t="shared" si="0"/>
        <v>-2.02</v>
      </c>
      <c r="D36" s="11">
        <v>-0.45</v>
      </c>
      <c r="E36">
        <v>0.2</v>
      </c>
      <c r="G36" s="11">
        <v>2.1800000000000002</v>
      </c>
    </row>
    <row r="37" spans="1:7">
      <c r="A37" s="10"/>
      <c r="B37" s="11"/>
      <c r="C37" s="11"/>
      <c r="D37" s="11"/>
      <c r="E37" s="11"/>
      <c r="F37" s="11"/>
    </row>
    <row r="38" spans="1:7">
      <c r="A38" s="10"/>
      <c r="B38" s="11"/>
      <c r="C38" s="11"/>
      <c r="D38" s="11"/>
      <c r="E38" s="11"/>
    </row>
    <row r="39" spans="1:7">
      <c r="A39" s="10"/>
      <c r="B39" s="11"/>
      <c r="C39" s="11"/>
      <c r="D39" s="11"/>
      <c r="E39" s="11"/>
    </row>
    <row r="40" spans="1:7">
      <c r="A40" s="10"/>
      <c r="B40" s="11"/>
      <c r="C40" s="11"/>
      <c r="D40" s="11"/>
      <c r="E40" s="11"/>
    </row>
    <row r="41" spans="1:7">
      <c r="A41" s="10"/>
      <c r="B41" s="11"/>
      <c r="C41" s="11"/>
      <c r="D41" s="11"/>
      <c r="E41" s="11"/>
    </row>
    <row r="42" spans="1:7">
      <c r="A42" s="10"/>
      <c r="B42" s="11"/>
      <c r="C42" s="11"/>
      <c r="D42" s="11"/>
      <c r="E42" s="11"/>
    </row>
    <row r="43" spans="1:7">
      <c r="A43" s="10"/>
      <c r="B43" s="11"/>
      <c r="C43" s="11"/>
      <c r="D43" s="11"/>
      <c r="E43" s="11"/>
    </row>
    <row r="44" spans="1:7">
      <c r="A44" s="10"/>
      <c r="B44" s="11"/>
      <c r="D44" s="11"/>
      <c r="E44" s="11"/>
    </row>
    <row r="45" spans="1:7">
      <c r="A45" s="10"/>
      <c r="B45" s="11"/>
      <c r="D45" s="11"/>
      <c r="E45" s="11"/>
    </row>
    <row r="46" spans="1:7">
      <c r="A46" s="10"/>
      <c r="B46" s="11"/>
      <c r="D46" s="11"/>
      <c r="E46" s="11"/>
    </row>
    <row r="47" spans="1:7">
      <c r="A47" s="10"/>
      <c r="B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  <c r="D51" s="11"/>
      <c r="E51" s="11"/>
    </row>
    <row r="52" spans="1:5">
      <c r="A52" s="10"/>
      <c r="B52" s="11"/>
    </row>
    <row r="53" spans="1:5">
      <c r="A53" s="10"/>
      <c r="B5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workbookViewId="0">
      <selection activeCell="B8" sqref="B8"/>
    </sheetView>
  </sheetViews>
  <sheetFormatPr baseColWidth="10" defaultRowHeight="16" x14ac:dyDescent="0"/>
  <sheetData>
    <row r="3" spans="1:3">
      <c r="A3" s="9" t="s">
        <v>470</v>
      </c>
      <c r="B3" s="16" t="s">
        <v>248</v>
      </c>
    </row>
    <row r="4" spans="1:3">
      <c r="A4" s="9" t="s">
        <v>471</v>
      </c>
      <c r="B4" t="s">
        <v>251</v>
      </c>
    </row>
    <row r="5" spans="1:3">
      <c r="A5" s="9"/>
    </row>
    <row r="6" spans="1:3">
      <c r="A6" s="9" t="s">
        <v>375</v>
      </c>
      <c r="B6" t="s">
        <v>842</v>
      </c>
    </row>
    <row r="7" spans="1:3">
      <c r="A7" s="9" t="s">
        <v>376</v>
      </c>
      <c r="B7" t="s">
        <v>843</v>
      </c>
    </row>
    <row r="8" spans="1:3">
      <c r="A8" s="9"/>
    </row>
    <row r="9" spans="1:3">
      <c r="A9" s="9" t="s">
        <v>467</v>
      </c>
      <c r="B9" s="1">
        <v>5430</v>
      </c>
      <c r="C9">
        <v>150</v>
      </c>
    </row>
    <row r="10" spans="1:3">
      <c r="A10" s="9" t="s">
        <v>468</v>
      </c>
      <c r="B10">
        <v>3.4</v>
      </c>
    </row>
    <row r="11" spans="1:3">
      <c r="A11" s="9" t="s">
        <v>469</v>
      </c>
      <c r="B11" s="1">
        <v>-3.8</v>
      </c>
    </row>
    <row r="12" spans="1:3">
      <c r="A12" s="9" t="s">
        <v>476</v>
      </c>
      <c r="B12">
        <v>1.3</v>
      </c>
      <c r="C12">
        <v>0.3</v>
      </c>
    </row>
    <row r="13" spans="1:3">
      <c r="A13" s="18" t="s">
        <v>687</v>
      </c>
      <c r="B13" s="1" t="s">
        <v>457</v>
      </c>
    </row>
    <row r="14" spans="1:3">
      <c r="A14" s="9" t="s">
        <v>472</v>
      </c>
      <c r="B14" t="s">
        <v>516</v>
      </c>
    </row>
    <row r="15" spans="1:3">
      <c r="A15" s="9" t="s">
        <v>475</v>
      </c>
      <c r="B15" t="s">
        <v>512</v>
      </c>
    </row>
    <row r="16" spans="1:3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7">
      <c r="A20" s="10" t="s">
        <v>598</v>
      </c>
      <c r="B20" s="11" t="s">
        <v>618</v>
      </c>
      <c r="C20" s="11">
        <v>1</v>
      </c>
      <c r="D20" s="11"/>
      <c r="E20" s="11">
        <v>0.11</v>
      </c>
      <c r="F20" s="11"/>
    </row>
    <row r="21" spans="1:7">
      <c r="A21" s="10" t="s">
        <v>613</v>
      </c>
      <c r="B21" s="11" t="s">
        <v>618</v>
      </c>
      <c r="C21" s="11" t="s">
        <v>420</v>
      </c>
      <c r="D21" s="11"/>
      <c r="E21" s="11"/>
      <c r="F21" s="11"/>
    </row>
    <row r="22" spans="1:7">
      <c r="A22" s="10" t="s">
        <v>379</v>
      </c>
      <c r="B22" s="11" t="s">
        <v>618</v>
      </c>
      <c r="C22">
        <f>D22+G22+$B$11</f>
        <v>5.9799999999999995</v>
      </c>
      <c r="D22" s="11">
        <v>1.35</v>
      </c>
      <c r="E22">
        <v>0.37</v>
      </c>
      <c r="G22">
        <v>8.43</v>
      </c>
    </row>
    <row r="23" spans="1:7">
      <c r="A23" s="10" t="s">
        <v>380</v>
      </c>
      <c r="B23" s="11" t="s">
        <v>618</v>
      </c>
      <c r="C23">
        <f t="shared" ref="C23:C51" si="0">D23+G23+$B$11</f>
        <v>4.4300000000000006</v>
      </c>
      <c r="D23" s="11">
        <v>0.4</v>
      </c>
      <c r="E23" s="11">
        <v>0.44</v>
      </c>
      <c r="F23" s="11"/>
      <c r="G23">
        <v>7.83</v>
      </c>
    </row>
    <row r="24" spans="1:7">
      <c r="A24" s="10" t="s">
        <v>614</v>
      </c>
      <c r="B24" s="11" t="s">
        <v>618</v>
      </c>
      <c r="C24">
        <f t="shared" si="0"/>
        <v>6.53</v>
      </c>
      <c r="D24" s="11">
        <v>1.64</v>
      </c>
      <c r="E24" s="11">
        <v>0.42</v>
      </c>
      <c r="G24">
        <v>8.69</v>
      </c>
    </row>
    <row r="25" spans="1:7">
      <c r="A25" s="10" t="s">
        <v>594</v>
      </c>
      <c r="B25" s="11">
        <v>2</v>
      </c>
      <c r="C25">
        <f t="shared" si="0"/>
        <v>2.74</v>
      </c>
      <c r="D25" s="11">
        <v>0.3</v>
      </c>
      <c r="E25" s="11">
        <v>0.18</v>
      </c>
      <c r="F25" s="11"/>
      <c r="G25" s="11">
        <v>6.24</v>
      </c>
    </row>
    <row r="26" spans="1:7">
      <c r="A26" s="10" t="s">
        <v>589</v>
      </c>
      <c r="B26" s="11">
        <v>8</v>
      </c>
      <c r="C26">
        <f t="shared" si="0"/>
        <v>4.2600000000000007</v>
      </c>
      <c r="D26" s="11">
        <v>0.46</v>
      </c>
      <c r="E26" s="11">
        <v>0.21</v>
      </c>
      <c r="F26" s="11"/>
      <c r="G26" s="11">
        <v>7.6</v>
      </c>
    </row>
    <row r="27" spans="1:7">
      <c r="A27" s="10" t="s">
        <v>590</v>
      </c>
      <c r="B27" s="11">
        <v>1</v>
      </c>
      <c r="C27">
        <f t="shared" si="0"/>
        <v>2.0900000000000007</v>
      </c>
      <c r="D27" s="11">
        <v>-0.56000000000000005</v>
      </c>
      <c r="E27" s="11">
        <v>0.2</v>
      </c>
      <c r="F27" s="11"/>
      <c r="G27" s="11">
        <v>6.45</v>
      </c>
    </row>
    <row r="28" spans="1:7">
      <c r="A28" s="10" t="s">
        <v>573</v>
      </c>
      <c r="B28" s="11">
        <v>1</v>
      </c>
      <c r="C28">
        <f t="shared" si="0"/>
        <v>4.2</v>
      </c>
      <c r="D28" s="11">
        <v>0.49</v>
      </c>
      <c r="E28" s="11">
        <v>0.26</v>
      </c>
      <c r="F28" s="11"/>
      <c r="G28" s="11">
        <v>7.51</v>
      </c>
    </row>
    <row r="29" spans="1:7">
      <c r="A29" s="10" t="s">
        <v>619</v>
      </c>
      <c r="B29" s="11">
        <v>1</v>
      </c>
      <c r="C29" t="s">
        <v>775</v>
      </c>
      <c r="D29" s="11">
        <v>1.06</v>
      </c>
      <c r="F29" s="11"/>
      <c r="G29" s="11">
        <v>7.12</v>
      </c>
    </row>
    <row r="30" spans="1:7">
      <c r="A30" s="10" t="s">
        <v>577</v>
      </c>
      <c r="B30" s="11">
        <v>1</v>
      </c>
      <c r="C30" t="s">
        <v>528</v>
      </c>
      <c r="D30" s="11">
        <v>0.75</v>
      </c>
      <c r="E30" s="11"/>
      <c r="F30" s="11"/>
      <c r="G30" s="11">
        <v>5.03</v>
      </c>
    </row>
    <row r="31" spans="1:7">
      <c r="A31" s="10" t="s">
        <v>615</v>
      </c>
      <c r="B31" s="11">
        <v>12</v>
      </c>
      <c r="C31">
        <f t="shared" si="0"/>
        <v>2.8499999999999996</v>
      </c>
      <c r="D31" s="11">
        <v>0.31</v>
      </c>
      <c r="E31" s="11">
        <v>0.11</v>
      </c>
      <c r="F31" s="11"/>
      <c r="G31" s="11">
        <v>6.34</v>
      </c>
    </row>
    <row r="32" spans="1:7">
      <c r="A32" s="10" t="s">
        <v>591</v>
      </c>
      <c r="B32" s="11">
        <v>1</v>
      </c>
      <c r="C32">
        <f t="shared" si="0"/>
        <v>3.01</v>
      </c>
      <c r="D32" s="11">
        <v>0.47</v>
      </c>
      <c r="E32" s="11">
        <v>0.18</v>
      </c>
      <c r="F32" s="11"/>
      <c r="G32" s="11">
        <v>6.34</v>
      </c>
    </row>
    <row r="33" spans="1:7">
      <c r="A33" s="10" t="s">
        <v>521</v>
      </c>
      <c r="B33" s="11">
        <v>12</v>
      </c>
      <c r="C33">
        <f t="shared" si="0"/>
        <v>-0.35999999999999988</v>
      </c>
      <c r="D33" s="11">
        <v>0.28999999999999998</v>
      </c>
      <c r="E33" s="11">
        <v>0.18</v>
      </c>
      <c r="F33" s="11"/>
      <c r="G33" s="11">
        <v>3.15</v>
      </c>
    </row>
    <row r="34" spans="1:7">
      <c r="A34" s="10" t="s">
        <v>484</v>
      </c>
      <c r="B34" s="11">
        <v>7</v>
      </c>
      <c r="C34">
        <f t="shared" si="0"/>
        <v>1.5100000000000007</v>
      </c>
      <c r="D34" s="11">
        <v>0.36</v>
      </c>
      <c r="E34" s="11">
        <v>0.17</v>
      </c>
      <c r="F34" s="11"/>
      <c r="G34" s="11">
        <v>4.95</v>
      </c>
    </row>
    <row r="35" spans="1:7">
      <c r="A35" s="10" t="s">
        <v>485</v>
      </c>
      <c r="B35" s="11">
        <v>55</v>
      </c>
      <c r="C35">
        <f t="shared" si="0"/>
        <v>1.5100000000000007</v>
      </c>
      <c r="D35" s="11">
        <v>0.36</v>
      </c>
      <c r="E35" s="11">
        <v>0.17</v>
      </c>
      <c r="G35" s="11">
        <v>4.95</v>
      </c>
    </row>
    <row r="36" spans="1:7">
      <c r="A36" s="10" t="s">
        <v>608</v>
      </c>
      <c r="B36" s="11">
        <v>1</v>
      </c>
      <c r="C36" t="s">
        <v>534</v>
      </c>
      <c r="D36" s="11">
        <v>0.2</v>
      </c>
      <c r="G36" s="11">
        <v>3.93</v>
      </c>
    </row>
    <row r="37" spans="1:7">
      <c r="A37" s="10" t="s">
        <v>609</v>
      </c>
      <c r="B37" s="11">
        <v>2</v>
      </c>
      <c r="C37">
        <f t="shared" si="0"/>
        <v>0.11000000000000032</v>
      </c>
      <c r="D37" s="11">
        <v>-0.02</v>
      </c>
      <c r="E37" s="11">
        <v>0.19</v>
      </c>
      <c r="F37" s="11"/>
      <c r="G37" s="11">
        <v>3.93</v>
      </c>
    </row>
    <row r="38" spans="1:7">
      <c r="A38" s="10" t="s">
        <v>522</v>
      </c>
      <c r="B38" s="11">
        <v>6</v>
      </c>
      <c r="C38">
        <f t="shared" si="0"/>
        <v>1.4699999999999998</v>
      </c>
      <c r="D38" s="11">
        <v>-0.37</v>
      </c>
      <c r="E38" s="11">
        <v>0.17</v>
      </c>
      <c r="G38" s="11">
        <v>5.64</v>
      </c>
    </row>
    <row r="39" spans="1:7">
      <c r="A39" s="10" t="s">
        <v>523</v>
      </c>
      <c r="B39" s="11">
        <v>2</v>
      </c>
      <c r="C39">
        <f t="shared" si="0"/>
        <v>1.62</v>
      </c>
      <c r="D39" s="11">
        <v>-0.22</v>
      </c>
      <c r="E39" s="11">
        <v>0.16</v>
      </c>
      <c r="G39" s="11">
        <v>5.64</v>
      </c>
    </row>
    <row r="40" spans="1:7">
      <c r="A40" s="10" t="s">
        <v>524</v>
      </c>
      <c r="B40" s="11">
        <v>2</v>
      </c>
      <c r="C40">
        <f t="shared" si="0"/>
        <v>0.51999999999999957</v>
      </c>
      <c r="D40" s="11">
        <v>-1.1100000000000001</v>
      </c>
      <c r="E40" s="11">
        <v>0.2</v>
      </c>
      <c r="G40" s="11">
        <v>5.43</v>
      </c>
    </row>
    <row r="41" spans="1:7">
      <c r="A41" s="10" t="s">
        <v>525</v>
      </c>
      <c r="B41" s="11">
        <v>3</v>
      </c>
      <c r="C41">
        <f t="shared" si="0"/>
        <v>0.83999999999999986</v>
      </c>
      <c r="D41" s="11">
        <v>-0.79</v>
      </c>
      <c r="E41" s="11">
        <v>0.16</v>
      </c>
      <c r="G41" s="11">
        <v>5.43</v>
      </c>
    </row>
    <row r="42" spans="1:7">
      <c r="A42" s="10" t="s">
        <v>486</v>
      </c>
      <c r="B42" s="11">
        <v>158</v>
      </c>
      <c r="C42">
        <f t="shared" si="0"/>
        <v>3.7</v>
      </c>
      <c r="D42" s="11">
        <v>0</v>
      </c>
      <c r="E42" s="11">
        <v>0.19</v>
      </c>
      <c r="G42" s="11">
        <v>7.5</v>
      </c>
    </row>
    <row r="43" spans="1:7">
      <c r="A43" s="10" t="s">
        <v>487</v>
      </c>
      <c r="B43" s="11">
        <v>11</v>
      </c>
      <c r="C43">
        <f t="shared" si="0"/>
        <v>3.71</v>
      </c>
      <c r="D43" s="11">
        <v>0.01</v>
      </c>
      <c r="E43" s="11">
        <v>0.15</v>
      </c>
      <c r="G43" s="11">
        <v>7.5</v>
      </c>
    </row>
    <row r="44" spans="1:7">
      <c r="A44" s="10" t="s">
        <v>526</v>
      </c>
      <c r="B44" s="11">
        <v>20</v>
      </c>
      <c r="C44">
        <f t="shared" si="0"/>
        <v>1.7300000000000004</v>
      </c>
      <c r="D44" s="11">
        <v>0.54</v>
      </c>
      <c r="E44" s="11">
        <v>0.2</v>
      </c>
      <c r="G44" s="11">
        <v>4.99</v>
      </c>
    </row>
    <row r="45" spans="1:7">
      <c r="A45" s="10" t="s">
        <v>547</v>
      </c>
      <c r="B45" s="11">
        <v>30</v>
      </c>
      <c r="C45">
        <f t="shared" si="0"/>
        <v>2.5</v>
      </c>
      <c r="D45" s="11">
        <v>0.08</v>
      </c>
      <c r="E45" s="11">
        <v>0.25</v>
      </c>
      <c r="G45" s="11">
        <v>6.22</v>
      </c>
    </row>
    <row r="46" spans="1:7">
      <c r="A46" s="10" t="s">
        <v>610</v>
      </c>
      <c r="B46" s="11">
        <v>2</v>
      </c>
      <c r="C46">
        <f t="shared" si="0"/>
        <v>-0.51999999999999957</v>
      </c>
      <c r="D46" s="11">
        <v>-0.91</v>
      </c>
      <c r="E46" s="11">
        <v>0.21</v>
      </c>
      <c r="G46" s="11">
        <v>4.1900000000000004</v>
      </c>
    </row>
    <row r="47" spans="1:7">
      <c r="A47" s="10" t="s">
        <v>527</v>
      </c>
      <c r="B47" s="11">
        <v>1</v>
      </c>
      <c r="C47" t="s">
        <v>776</v>
      </c>
      <c r="D47">
        <v>0.17</v>
      </c>
      <c r="G47" s="11">
        <v>4.5599999999999996</v>
      </c>
    </row>
    <row r="48" spans="1:7">
      <c r="A48" s="10" t="s">
        <v>531</v>
      </c>
      <c r="B48" s="11">
        <v>2</v>
      </c>
      <c r="C48">
        <f t="shared" si="0"/>
        <v>-1.1599999999999997</v>
      </c>
      <c r="D48" s="11">
        <v>-0.23</v>
      </c>
      <c r="E48" s="11">
        <v>0.2</v>
      </c>
      <c r="G48" s="11">
        <v>2.87</v>
      </c>
    </row>
    <row r="49" spans="1:7">
      <c r="A49" s="10" t="s">
        <v>532</v>
      </c>
      <c r="B49" s="11">
        <v>1</v>
      </c>
      <c r="C49">
        <f t="shared" si="0"/>
        <v>-1.8299999999999998</v>
      </c>
      <c r="D49" s="11">
        <v>-0.24</v>
      </c>
      <c r="E49" s="11">
        <v>0.22</v>
      </c>
      <c r="G49" s="11">
        <v>2.21</v>
      </c>
    </row>
    <row r="50" spans="1:7">
      <c r="A50" s="10" t="s">
        <v>536</v>
      </c>
      <c r="B50" s="11">
        <v>2</v>
      </c>
      <c r="C50">
        <f t="shared" si="0"/>
        <v>-1.1799999999999997</v>
      </c>
      <c r="D50" s="11">
        <v>0.04</v>
      </c>
      <c r="E50" s="11">
        <v>0.2</v>
      </c>
      <c r="G50" s="11">
        <v>2.58</v>
      </c>
    </row>
    <row r="51" spans="1:7">
      <c r="A51" s="10" t="s">
        <v>539</v>
      </c>
      <c r="B51" s="11">
        <v>2</v>
      </c>
      <c r="C51">
        <f t="shared" si="0"/>
        <v>-2.2199999999999998</v>
      </c>
      <c r="D51" s="11">
        <v>-0.6</v>
      </c>
      <c r="E51" s="11">
        <v>0.2</v>
      </c>
      <c r="G51" s="11">
        <v>2.1800000000000002</v>
      </c>
    </row>
    <row r="52" spans="1:7">
      <c r="A52" s="10" t="s">
        <v>616</v>
      </c>
      <c r="B52" s="11">
        <v>1</v>
      </c>
      <c r="C52" t="s">
        <v>777</v>
      </c>
      <c r="D52">
        <v>0.41</v>
      </c>
      <c r="G52" s="11">
        <v>0.52</v>
      </c>
    </row>
    <row r="53" spans="1:7">
      <c r="A53" s="10" t="s">
        <v>617</v>
      </c>
      <c r="B53" s="11">
        <v>1</v>
      </c>
      <c r="C53" t="s">
        <v>778</v>
      </c>
      <c r="D53">
        <v>1.98</v>
      </c>
      <c r="G53" s="11">
        <v>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8"/>
  <sheetViews>
    <sheetView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s="1" t="s">
        <v>255</v>
      </c>
    </row>
    <row r="4" spans="1:2">
      <c r="A4" s="9" t="s">
        <v>471</v>
      </c>
      <c r="B4" t="s">
        <v>264</v>
      </c>
    </row>
    <row r="5" spans="1:2">
      <c r="A5" s="9"/>
    </row>
    <row r="6" spans="1:2">
      <c r="A6" s="9" t="s">
        <v>375</v>
      </c>
      <c r="B6" t="s">
        <v>844</v>
      </c>
    </row>
    <row r="7" spans="1:2">
      <c r="A7" s="9" t="s">
        <v>376</v>
      </c>
      <c r="B7" t="s">
        <v>845</v>
      </c>
    </row>
    <row r="8" spans="1:2">
      <c r="A8" s="9"/>
    </row>
    <row r="9" spans="1:2">
      <c r="A9" s="9" t="s">
        <v>467</v>
      </c>
      <c r="B9" s="1">
        <v>5388</v>
      </c>
    </row>
    <row r="10" spans="1:2">
      <c r="A10" s="9" t="s">
        <v>468</v>
      </c>
      <c r="B10">
        <v>3.04</v>
      </c>
    </row>
    <row r="11" spans="1:2">
      <c r="A11" s="9" t="s">
        <v>469</v>
      </c>
      <c r="B11" s="1">
        <v>-3.7</v>
      </c>
    </row>
    <row r="12" spans="1:2">
      <c r="A12" s="9" t="s">
        <v>476</v>
      </c>
      <c r="B12">
        <v>1.7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7">
      <c r="A20" s="10" t="s">
        <v>486</v>
      </c>
      <c r="B20" s="11">
        <v>52</v>
      </c>
      <c r="C20" s="11">
        <f>D20+$F$20+G20</f>
        <v>3.75</v>
      </c>
      <c r="D20" s="11">
        <v>0</v>
      </c>
      <c r="E20" s="11">
        <v>0.04</v>
      </c>
      <c r="F20" s="11">
        <v>-3.75</v>
      </c>
      <c r="G20" s="11">
        <v>7.5</v>
      </c>
    </row>
    <row r="21" spans="1:7">
      <c r="A21" s="10" t="s">
        <v>487</v>
      </c>
      <c r="B21" s="11">
        <v>3</v>
      </c>
      <c r="C21" s="11">
        <f t="shared" ref="C21:C40" si="0">D21+$F$20+G21</f>
        <v>3.75</v>
      </c>
      <c r="D21" s="11">
        <v>0</v>
      </c>
      <c r="E21" s="11">
        <v>0.14000000000000001</v>
      </c>
      <c r="F21" s="11">
        <v>-3.75</v>
      </c>
      <c r="G21" s="11">
        <v>7.5</v>
      </c>
    </row>
    <row r="22" spans="1:7">
      <c r="A22" s="10" t="s">
        <v>379</v>
      </c>
      <c r="B22">
        <v>1</v>
      </c>
      <c r="C22" s="11">
        <f t="shared" si="0"/>
        <v>5.16</v>
      </c>
      <c r="D22" s="11">
        <v>0.48</v>
      </c>
      <c r="E22">
        <v>0.23</v>
      </c>
      <c r="G22">
        <v>8.43</v>
      </c>
    </row>
    <row r="23" spans="1:7">
      <c r="A23" s="10" t="s">
        <v>380</v>
      </c>
      <c r="B23" s="11"/>
      <c r="C23" s="11"/>
      <c r="D23" s="11"/>
      <c r="E23" s="11"/>
      <c r="F23" s="11"/>
      <c r="G23">
        <v>7.83</v>
      </c>
    </row>
    <row r="24" spans="1:7">
      <c r="A24" s="10" t="s">
        <v>381</v>
      </c>
      <c r="C24" s="11"/>
      <c r="D24" s="11"/>
      <c r="G24">
        <v>8.69</v>
      </c>
    </row>
    <row r="25" spans="1:7">
      <c r="A25" s="10" t="s">
        <v>382</v>
      </c>
      <c r="B25" s="11"/>
      <c r="C25" s="11"/>
      <c r="D25" s="11"/>
      <c r="F25" s="11"/>
      <c r="G25">
        <v>6.24</v>
      </c>
    </row>
    <row r="26" spans="1:7">
      <c r="A26" s="10" t="s">
        <v>383</v>
      </c>
      <c r="B26" s="11">
        <v>4</v>
      </c>
      <c r="C26" s="11">
        <f t="shared" si="0"/>
        <v>4.08</v>
      </c>
      <c r="D26" s="11">
        <v>0.23</v>
      </c>
      <c r="E26">
        <v>0.11</v>
      </c>
      <c r="F26" s="11"/>
      <c r="G26" s="11">
        <v>7.6</v>
      </c>
    </row>
    <row r="27" spans="1:7">
      <c r="A27" s="10" t="s">
        <v>384</v>
      </c>
      <c r="B27" s="11">
        <v>2</v>
      </c>
      <c r="C27" s="11">
        <f t="shared" si="0"/>
        <v>1.9100000000000001</v>
      </c>
      <c r="D27" s="11">
        <v>-0.79</v>
      </c>
      <c r="E27" s="11">
        <v>0.06</v>
      </c>
      <c r="F27" s="11"/>
      <c r="G27" s="11">
        <v>6.45</v>
      </c>
    </row>
    <row r="28" spans="1:7">
      <c r="A28" s="10" t="s">
        <v>385</v>
      </c>
      <c r="B28" s="11">
        <v>1</v>
      </c>
      <c r="C28" s="11">
        <f t="shared" si="0"/>
        <v>4.08</v>
      </c>
      <c r="D28" s="11">
        <v>0.32</v>
      </c>
      <c r="E28" s="11">
        <v>0.21</v>
      </c>
      <c r="F28" s="11"/>
      <c r="G28" s="11">
        <v>7.51</v>
      </c>
    </row>
    <row r="29" spans="1:7">
      <c r="A29" s="10" t="s">
        <v>387</v>
      </c>
      <c r="B29" s="11">
        <v>4</v>
      </c>
      <c r="C29" s="11">
        <f t="shared" si="0"/>
        <v>2.87</v>
      </c>
      <c r="D29" s="11">
        <v>0.28000000000000003</v>
      </c>
      <c r="E29" s="11">
        <v>0.06</v>
      </c>
      <c r="F29" s="11"/>
      <c r="G29" s="11">
        <v>6.34</v>
      </c>
    </row>
    <row r="30" spans="1:7">
      <c r="A30" s="10" t="s">
        <v>421</v>
      </c>
      <c r="B30" s="11">
        <v>2</v>
      </c>
      <c r="C30" s="11">
        <f t="shared" si="0"/>
        <v>-0.29000000000000004</v>
      </c>
      <c r="D30" s="11">
        <v>0.31</v>
      </c>
      <c r="E30" s="11">
        <v>0.11</v>
      </c>
      <c r="F30" s="11"/>
      <c r="G30" s="11">
        <v>3.15</v>
      </c>
    </row>
    <row r="31" spans="1:7">
      <c r="A31" s="10" t="s">
        <v>484</v>
      </c>
      <c r="B31" s="11">
        <v>1</v>
      </c>
      <c r="C31" s="11">
        <f t="shared" si="0"/>
        <v>1.71</v>
      </c>
      <c r="D31" s="11">
        <v>0.51</v>
      </c>
      <c r="E31" s="11">
        <v>0.16</v>
      </c>
      <c r="F31" s="11"/>
      <c r="G31" s="11">
        <v>4.95</v>
      </c>
    </row>
    <row r="32" spans="1:7">
      <c r="A32" s="10" t="s">
        <v>485</v>
      </c>
      <c r="B32" s="11">
        <v>9</v>
      </c>
      <c r="C32" s="11">
        <f t="shared" si="0"/>
        <v>1.6400000000000001</v>
      </c>
      <c r="D32" s="11">
        <v>0.44</v>
      </c>
      <c r="E32" s="11">
        <v>0.1</v>
      </c>
      <c r="F32" s="11"/>
      <c r="G32" s="11">
        <v>4.95</v>
      </c>
    </row>
    <row r="33" spans="1:7">
      <c r="A33" s="10" t="s">
        <v>608</v>
      </c>
      <c r="B33" s="11"/>
      <c r="C33" s="11"/>
      <c r="D33" s="11"/>
      <c r="E33" s="11"/>
      <c r="F33" s="11"/>
    </row>
    <row r="34" spans="1:7">
      <c r="A34" s="10" t="s">
        <v>609</v>
      </c>
      <c r="B34" s="11"/>
      <c r="C34" s="11"/>
      <c r="D34" s="11"/>
      <c r="E34" s="11"/>
      <c r="F34" s="11"/>
    </row>
    <row r="35" spans="1:7">
      <c r="A35" s="10" t="s">
        <v>522</v>
      </c>
      <c r="B35" s="11">
        <v>4</v>
      </c>
      <c r="C35" s="11">
        <f t="shared" si="0"/>
        <v>1.4299999999999997</v>
      </c>
      <c r="D35" s="11">
        <v>-0.46</v>
      </c>
      <c r="E35" s="11">
        <v>0.06</v>
      </c>
      <c r="G35" s="11">
        <v>5.64</v>
      </c>
    </row>
    <row r="36" spans="1:7">
      <c r="A36" s="10" t="s">
        <v>523</v>
      </c>
      <c r="B36" s="11"/>
      <c r="C36" s="11"/>
      <c r="D36" s="11"/>
      <c r="E36" s="11"/>
    </row>
    <row r="37" spans="1:7">
      <c r="A37" s="10" t="s">
        <v>524</v>
      </c>
      <c r="B37" s="11">
        <v>3</v>
      </c>
      <c r="C37" s="11">
        <f t="shared" si="0"/>
        <v>1.04</v>
      </c>
      <c r="D37" s="11">
        <v>-0.64</v>
      </c>
      <c r="E37" s="11">
        <v>0.1</v>
      </c>
      <c r="F37" s="11">
        <v>0</v>
      </c>
      <c r="G37" s="11">
        <v>5.43</v>
      </c>
    </row>
    <row r="38" spans="1:7">
      <c r="A38" s="10" t="s">
        <v>525</v>
      </c>
      <c r="B38" s="11"/>
      <c r="C38" s="11"/>
      <c r="D38" s="11"/>
      <c r="E38" s="11"/>
    </row>
    <row r="39" spans="1:7">
      <c r="A39" s="10" t="s">
        <v>526</v>
      </c>
      <c r="B39" s="11">
        <v>3</v>
      </c>
      <c r="C39" s="11">
        <f t="shared" si="0"/>
        <v>1.9300000000000002</v>
      </c>
      <c r="D39" s="11">
        <v>0.69</v>
      </c>
      <c r="E39" s="11">
        <v>7.0000000000000007E-2</v>
      </c>
      <c r="G39" s="11">
        <v>4.99</v>
      </c>
    </row>
    <row r="40" spans="1:7">
      <c r="A40" s="10" t="s">
        <v>547</v>
      </c>
      <c r="B40" s="11">
        <v>2</v>
      </c>
      <c r="C40" s="11">
        <f t="shared" si="0"/>
        <v>2.76</v>
      </c>
      <c r="D40" s="11">
        <v>0.28999999999999998</v>
      </c>
      <c r="E40" s="11">
        <v>7.0000000000000007E-2</v>
      </c>
      <c r="G40" s="11">
        <v>6.22</v>
      </c>
    </row>
    <row r="41" spans="1:7">
      <c r="A41" s="10" t="s">
        <v>610</v>
      </c>
      <c r="B41" s="11"/>
      <c r="C41" s="11"/>
      <c r="D41" s="11"/>
      <c r="E41" s="11"/>
    </row>
    <row r="42" spans="1:7">
      <c r="A42" s="10" t="s">
        <v>527</v>
      </c>
      <c r="B42" s="11"/>
      <c r="C42" s="11"/>
      <c r="E42" s="11"/>
    </row>
    <row r="43" spans="1:7">
      <c r="A43" s="10" t="s">
        <v>531</v>
      </c>
      <c r="B43" s="11"/>
      <c r="C43" s="11"/>
      <c r="E43" s="11"/>
    </row>
    <row r="44" spans="1:7">
      <c r="A44" s="10" t="s">
        <v>532</v>
      </c>
      <c r="B44" s="11"/>
      <c r="C44" s="11"/>
      <c r="D44" s="11"/>
      <c r="E44" s="11"/>
    </row>
    <row r="45" spans="1:7">
      <c r="A45" s="10" t="s">
        <v>536</v>
      </c>
      <c r="B45" s="11"/>
      <c r="C45" s="11"/>
      <c r="D45" s="11"/>
      <c r="E45" s="11"/>
    </row>
    <row r="46" spans="1:7">
      <c r="A46" s="10" t="s">
        <v>539</v>
      </c>
      <c r="B46" s="11">
        <v>1</v>
      </c>
      <c r="C46" s="11" t="s">
        <v>779</v>
      </c>
      <c r="D46" s="11" t="s">
        <v>509</v>
      </c>
      <c r="E46" s="11"/>
      <c r="G46">
        <v>2.1800000000000002</v>
      </c>
    </row>
    <row r="47" spans="1:7">
      <c r="A47" s="10" t="s">
        <v>540</v>
      </c>
      <c r="C47" s="11"/>
    </row>
    <row r="48" spans="1:7">
      <c r="A48" s="10" t="s">
        <v>542</v>
      </c>
      <c r="B48" s="11">
        <v>1</v>
      </c>
      <c r="C48" s="11" t="s">
        <v>780</v>
      </c>
      <c r="D48" t="s">
        <v>611</v>
      </c>
      <c r="G48">
        <v>0.52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8"/>
  <sheetViews>
    <sheetView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s="1" t="s">
        <v>272</v>
      </c>
    </row>
    <row r="4" spans="1:2">
      <c r="A4" s="9" t="s">
        <v>471</v>
      </c>
      <c r="B4" t="s">
        <v>264</v>
      </c>
    </row>
    <row r="5" spans="1:2">
      <c r="A5" s="9"/>
    </row>
    <row r="6" spans="1:2">
      <c r="A6" s="9" t="s">
        <v>375</v>
      </c>
      <c r="B6" t="s">
        <v>846</v>
      </c>
    </row>
    <row r="7" spans="1:2">
      <c r="A7" s="9" t="s">
        <v>376</v>
      </c>
      <c r="B7" t="s">
        <v>847</v>
      </c>
    </row>
    <row r="8" spans="1:2">
      <c r="A8" s="9"/>
    </row>
    <row r="9" spans="1:2">
      <c r="A9" s="9" t="s">
        <v>467</v>
      </c>
      <c r="B9" s="1">
        <v>4750</v>
      </c>
    </row>
    <row r="10" spans="1:2">
      <c r="A10" s="9" t="s">
        <v>468</v>
      </c>
      <c r="B10">
        <v>1.31</v>
      </c>
    </row>
    <row r="11" spans="1:2">
      <c r="A11" s="9" t="s">
        <v>469</v>
      </c>
      <c r="B11" s="1">
        <v>-3.5</v>
      </c>
    </row>
    <row r="12" spans="1:2">
      <c r="A12" s="9" t="s">
        <v>476</v>
      </c>
      <c r="B12">
        <v>2.2999999999999998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7">
      <c r="A20" s="10" t="s">
        <v>486</v>
      </c>
      <c r="B20" s="11">
        <v>122</v>
      </c>
      <c r="C20" s="11">
        <f>D20+$B$11+G20</f>
        <v>4</v>
      </c>
      <c r="D20" s="11">
        <v>0</v>
      </c>
      <c r="E20" s="11">
        <v>0.09</v>
      </c>
      <c r="F20" s="11">
        <v>-3.53</v>
      </c>
      <c r="G20" s="11">
        <v>7.5</v>
      </c>
    </row>
    <row r="21" spans="1:7">
      <c r="A21" s="10" t="s">
        <v>487</v>
      </c>
      <c r="B21" s="11">
        <v>12</v>
      </c>
      <c r="C21" s="11">
        <f t="shared" ref="C21:C46" si="0">D21+$B$11+G21</f>
        <v>4</v>
      </c>
      <c r="D21" s="11">
        <v>0</v>
      </c>
      <c r="E21" s="11">
        <v>0.09</v>
      </c>
      <c r="F21" s="11">
        <v>-3.51</v>
      </c>
      <c r="G21" s="11">
        <v>7.5</v>
      </c>
    </row>
    <row r="22" spans="1:7">
      <c r="A22" s="10" t="s">
        <v>379</v>
      </c>
      <c r="B22">
        <v>1</v>
      </c>
      <c r="C22" s="11">
        <f t="shared" si="0"/>
        <v>4.4399999999999995</v>
      </c>
      <c r="D22" s="11">
        <v>-0.49</v>
      </c>
      <c r="E22">
        <v>0.22</v>
      </c>
      <c r="G22">
        <v>8.43</v>
      </c>
    </row>
    <row r="23" spans="1:7">
      <c r="A23" s="10" t="s">
        <v>380</v>
      </c>
      <c r="B23" s="11">
        <v>1</v>
      </c>
      <c r="C23" s="11">
        <f t="shared" si="0"/>
        <v>5.44</v>
      </c>
      <c r="D23" s="11">
        <v>1.1100000000000001</v>
      </c>
      <c r="E23" s="11">
        <v>0.37</v>
      </c>
      <c r="F23" s="11"/>
      <c r="G23" s="11">
        <v>7.83</v>
      </c>
    </row>
    <row r="24" spans="1:7">
      <c r="A24" s="10" t="s">
        <v>381</v>
      </c>
      <c r="C24" s="11"/>
      <c r="D24" s="11"/>
      <c r="G24" s="11">
        <v>8.69</v>
      </c>
    </row>
    <row r="25" spans="1:7">
      <c r="A25" s="10" t="s">
        <v>382</v>
      </c>
      <c r="B25" s="11">
        <v>2</v>
      </c>
      <c r="C25" s="11">
        <f t="shared" si="0"/>
        <v>2.75</v>
      </c>
      <c r="D25" s="11">
        <v>0.01</v>
      </c>
      <c r="E25">
        <v>0.08</v>
      </c>
      <c r="F25" s="11"/>
      <c r="G25" s="11">
        <v>6.24</v>
      </c>
    </row>
    <row r="26" spans="1:7">
      <c r="A26" s="10" t="s">
        <v>383</v>
      </c>
      <c r="B26" s="11">
        <v>9</v>
      </c>
      <c r="C26" s="11">
        <f t="shared" si="0"/>
        <v>4.68</v>
      </c>
      <c r="D26" s="11">
        <v>0.57999999999999996</v>
      </c>
      <c r="E26">
        <v>0.05</v>
      </c>
      <c r="F26" s="11"/>
      <c r="G26" s="11">
        <v>7.6</v>
      </c>
    </row>
    <row r="27" spans="1:7">
      <c r="A27" s="10" t="s">
        <v>384</v>
      </c>
      <c r="B27" s="11">
        <v>2</v>
      </c>
      <c r="C27" s="11">
        <f t="shared" si="0"/>
        <v>2.34</v>
      </c>
      <c r="D27" s="11">
        <v>-0.61</v>
      </c>
      <c r="E27" s="11">
        <v>0.05</v>
      </c>
      <c r="F27" s="11"/>
      <c r="G27" s="11">
        <v>6.45</v>
      </c>
    </row>
    <row r="28" spans="1:7">
      <c r="A28" s="10" t="s">
        <v>385</v>
      </c>
      <c r="B28" s="11">
        <v>1</v>
      </c>
      <c r="C28" s="11">
        <f t="shared" si="0"/>
        <v>4.41</v>
      </c>
      <c r="D28" s="11">
        <v>0.4</v>
      </c>
      <c r="E28" s="11">
        <v>0.14000000000000001</v>
      </c>
      <c r="F28" s="11"/>
      <c r="G28" s="11">
        <v>7.51</v>
      </c>
    </row>
    <row r="29" spans="1:7">
      <c r="A29" s="10" t="s">
        <v>387</v>
      </c>
      <c r="B29" s="11">
        <v>9</v>
      </c>
      <c r="C29" s="11">
        <f t="shared" si="0"/>
        <v>3.07</v>
      </c>
      <c r="D29" s="11">
        <v>0.23</v>
      </c>
      <c r="E29" s="11">
        <v>0.06</v>
      </c>
      <c r="F29" s="11"/>
      <c r="G29" s="11">
        <v>6.34</v>
      </c>
    </row>
    <row r="30" spans="1:7">
      <c r="A30" s="10" t="s">
        <v>421</v>
      </c>
      <c r="B30" s="11">
        <v>4</v>
      </c>
      <c r="C30" s="11">
        <f t="shared" si="0"/>
        <v>-0.39999999999999991</v>
      </c>
      <c r="D30" s="11">
        <v>-0.05</v>
      </c>
      <c r="E30" s="11">
        <v>0.09</v>
      </c>
      <c r="F30" s="11"/>
      <c r="G30" s="11">
        <v>3.15</v>
      </c>
    </row>
    <row r="31" spans="1:7">
      <c r="A31" s="10" t="s">
        <v>484</v>
      </c>
      <c r="B31" s="11">
        <v>7</v>
      </c>
      <c r="C31" s="11">
        <f t="shared" si="0"/>
        <v>1.6300000000000003</v>
      </c>
      <c r="D31" s="11">
        <v>0.18</v>
      </c>
      <c r="E31" s="11">
        <v>0.08</v>
      </c>
      <c r="F31" s="11"/>
      <c r="G31" s="11">
        <v>4.95</v>
      </c>
    </row>
    <row r="32" spans="1:7">
      <c r="A32" s="10" t="s">
        <v>485</v>
      </c>
      <c r="B32" s="11">
        <v>20</v>
      </c>
      <c r="C32" s="11">
        <f t="shared" si="0"/>
        <v>1.6</v>
      </c>
      <c r="D32" s="11">
        <v>0.15</v>
      </c>
      <c r="E32" s="11">
        <v>7.0000000000000007E-2</v>
      </c>
      <c r="F32" s="11"/>
      <c r="G32" s="11">
        <v>4.95</v>
      </c>
    </row>
    <row r="33" spans="1:7">
      <c r="A33" s="10" t="s">
        <v>608</v>
      </c>
      <c r="B33" s="11"/>
      <c r="C33" s="11"/>
      <c r="D33" s="11"/>
      <c r="E33" s="11"/>
      <c r="F33" s="11"/>
    </row>
    <row r="34" spans="1:7">
      <c r="A34" s="10" t="s">
        <v>609</v>
      </c>
      <c r="B34" s="11"/>
      <c r="C34" s="11"/>
      <c r="D34" s="11"/>
      <c r="E34" s="11"/>
      <c r="F34" s="11"/>
    </row>
    <row r="35" spans="1:7">
      <c r="A35" s="10" t="s">
        <v>522</v>
      </c>
      <c r="B35" s="11">
        <v>4</v>
      </c>
      <c r="C35" s="11">
        <f t="shared" si="0"/>
        <v>1.5499999999999998</v>
      </c>
      <c r="D35" s="11">
        <v>-0.59</v>
      </c>
      <c r="E35" s="11">
        <v>0.09</v>
      </c>
      <c r="G35" s="11">
        <v>5.64</v>
      </c>
    </row>
    <row r="36" spans="1:7">
      <c r="A36" s="10" t="s">
        <v>523</v>
      </c>
      <c r="B36" s="11"/>
      <c r="C36" s="11"/>
      <c r="D36" s="11"/>
      <c r="E36" s="11"/>
    </row>
    <row r="37" spans="1:7">
      <c r="A37" s="10" t="s">
        <v>524</v>
      </c>
      <c r="B37" s="11">
        <v>3</v>
      </c>
      <c r="C37" s="11">
        <f t="shared" si="0"/>
        <v>0.96999999999999975</v>
      </c>
      <c r="D37" s="11">
        <v>-0.96</v>
      </c>
      <c r="E37" s="11">
        <v>0.1</v>
      </c>
      <c r="G37" s="11">
        <v>5.43</v>
      </c>
    </row>
    <row r="38" spans="1:7">
      <c r="A38" s="10" t="s">
        <v>525</v>
      </c>
      <c r="B38" s="11"/>
      <c r="C38" s="11"/>
      <c r="D38" s="11"/>
      <c r="E38" s="11"/>
    </row>
    <row r="39" spans="1:7">
      <c r="A39" s="10" t="s">
        <v>526</v>
      </c>
      <c r="B39" s="11">
        <v>3</v>
      </c>
      <c r="C39" s="11"/>
      <c r="D39" s="11">
        <v>0.22</v>
      </c>
      <c r="E39" s="11">
        <v>7.0000000000000007E-2</v>
      </c>
      <c r="G39" s="11">
        <v>4.99</v>
      </c>
    </row>
    <row r="40" spans="1:7">
      <c r="A40" s="10" t="s">
        <v>547</v>
      </c>
      <c r="B40" s="11">
        <v>3</v>
      </c>
      <c r="C40" s="11">
        <f t="shared" si="0"/>
        <v>2.6399999999999997</v>
      </c>
      <c r="D40" s="11">
        <v>-0.08</v>
      </c>
      <c r="E40" s="11">
        <v>0.06</v>
      </c>
      <c r="G40" s="11">
        <v>6.22</v>
      </c>
    </row>
    <row r="41" spans="1:7">
      <c r="A41" s="10" t="s">
        <v>610</v>
      </c>
      <c r="B41" s="11"/>
      <c r="C41" s="11"/>
      <c r="D41" s="11"/>
      <c r="E41" s="11"/>
    </row>
    <row r="42" spans="1:7">
      <c r="A42" s="10" t="s">
        <v>527</v>
      </c>
      <c r="B42" s="11"/>
      <c r="C42" s="11"/>
      <c r="E42" s="11"/>
    </row>
    <row r="43" spans="1:7">
      <c r="A43" s="10" t="s">
        <v>531</v>
      </c>
      <c r="B43" s="11">
        <v>2</v>
      </c>
      <c r="C43" s="11">
        <f t="shared" si="0"/>
        <v>-0.20999999999999996</v>
      </c>
      <c r="D43">
        <v>0.42</v>
      </c>
      <c r="E43" s="11">
        <v>0.17</v>
      </c>
      <c r="G43" s="11">
        <v>2.87</v>
      </c>
    </row>
    <row r="44" spans="1:7">
      <c r="A44" s="10" t="s">
        <v>532</v>
      </c>
      <c r="B44" s="11">
        <v>9</v>
      </c>
      <c r="C44" s="11">
        <f t="shared" si="0"/>
        <v>-1</v>
      </c>
      <c r="D44" s="11">
        <v>0.28999999999999998</v>
      </c>
      <c r="E44" s="11">
        <v>0.08</v>
      </c>
      <c r="G44" s="11">
        <v>2.21</v>
      </c>
    </row>
    <row r="45" spans="1:7">
      <c r="A45" s="10" t="s">
        <v>536</v>
      </c>
      <c r="B45" s="11">
        <v>8</v>
      </c>
      <c r="C45" s="11">
        <f t="shared" si="0"/>
        <v>-0.16999999999999993</v>
      </c>
      <c r="D45" s="11">
        <v>0.75</v>
      </c>
      <c r="E45" s="11">
        <v>0.1</v>
      </c>
      <c r="G45" s="11">
        <v>2.58</v>
      </c>
    </row>
    <row r="46" spans="1:7">
      <c r="A46" s="10" t="s">
        <v>539</v>
      </c>
      <c r="B46" s="11">
        <v>4</v>
      </c>
      <c r="C46" s="11">
        <f t="shared" si="0"/>
        <v>-2.06</v>
      </c>
      <c r="D46" s="11">
        <v>-0.74</v>
      </c>
      <c r="E46" s="11">
        <v>0.11</v>
      </c>
      <c r="G46" s="11">
        <v>2.1800000000000002</v>
      </c>
    </row>
    <row r="47" spans="1:7">
      <c r="A47" s="10" t="s">
        <v>540</v>
      </c>
      <c r="C47" s="11"/>
    </row>
    <row r="48" spans="1:7">
      <c r="A48" s="10" t="s">
        <v>542</v>
      </c>
      <c r="B48" s="11">
        <v>1</v>
      </c>
      <c r="C48" s="11" t="s">
        <v>781</v>
      </c>
      <c r="G48" s="11">
        <v>0.52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workbookViewId="0">
      <selection activeCell="B8" sqref="B8"/>
    </sheetView>
  </sheetViews>
  <sheetFormatPr baseColWidth="10" defaultRowHeight="16" x14ac:dyDescent="0"/>
  <sheetData>
    <row r="3" spans="1:3">
      <c r="A3" s="9" t="s">
        <v>470</v>
      </c>
      <c r="B3" s="1" t="s">
        <v>371</v>
      </c>
      <c r="C3" t="s">
        <v>596</v>
      </c>
    </row>
    <row r="4" spans="1:3">
      <c r="A4" s="9" t="s">
        <v>471</v>
      </c>
      <c r="B4" t="s">
        <v>372</v>
      </c>
    </row>
    <row r="5" spans="1:3">
      <c r="A5" s="9"/>
    </row>
    <row r="6" spans="1:3">
      <c r="A6" s="9" t="s">
        <v>375</v>
      </c>
      <c r="B6" t="s">
        <v>848</v>
      </c>
    </row>
    <row r="7" spans="1:3">
      <c r="A7" s="9" t="s">
        <v>376</v>
      </c>
      <c r="B7" t="s">
        <v>849</v>
      </c>
    </row>
    <row r="8" spans="1:3">
      <c r="A8" s="9"/>
    </row>
    <row r="9" spans="1:3">
      <c r="A9" s="9" t="s">
        <v>467</v>
      </c>
      <c r="B9" s="1">
        <v>5000</v>
      </c>
    </row>
    <row r="10" spans="1:3">
      <c r="A10" s="9" t="s">
        <v>468</v>
      </c>
      <c r="B10">
        <v>4.8</v>
      </c>
    </row>
    <row r="11" spans="1:3">
      <c r="A11" s="9" t="s">
        <v>469</v>
      </c>
      <c r="B11" s="1">
        <v>-3.52</v>
      </c>
    </row>
    <row r="12" spans="1:3">
      <c r="A12" s="9" t="s">
        <v>476</v>
      </c>
      <c r="B12">
        <v>0</v>
      </c>
    </row>
    <row r="13" spans="1:3">
      <c r="A13" s="18" t="s">
        <v>687</v>
      </c>
      <c r="B13" s="1" t="s">
        <v>457</v>
      </c>
    </row>
    <row r="14" spans="1:3">
      <c r="A14" s="9" t="s">
        <v>472</v>
      </c>
    </row>
    <row r="15" spans="1:3">
      <c r="A15" s="9" t="s">
        <v>475</v>
      </c>
    </row>
    <row r="16" spans="1:3">
      <c r="A16" s="9" t="s">
        <v>474</v>
      </c>
    </row>
    <row r="17" spans="1:6">
      <c r="A17" s="9" t="s">
        <v>473</v>
      </c>
    </row>
    <row r="18" spans="1:6">
      <c r="A18" s="9" t="s">
        <v>510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/>
    </row>
    <row r="20" spans="1:6">
      <c r="A20" s="10" t="s">
        <v>486</v>
      </c>
      <c r="B20" s="11">
        <v>78</v>
      </c>
      <c r="C20" s="11">
        <v>4.1399999999999997</v>
      </c>
      <c r="D20" s="11"/>
      <c r="E20" s="11">
        <v>0.16</v>
      </c>
      <c r="F20" s="11"/>
    </row>
    <row r="21" spans="1:6">
      <c r="A21" s="10" t="s">
        <v>487</v>
      </c>
      <c r="B21" s="11">
        <v>1</v>
      </c>
      <c r="C21" s="11">
        <v>4</v>
      </c>
      <c r="D21" s="11"/>
      <c r="E21" s="11">
        <v>0.25</v>
      </c>
      <c r="F21" s="11"/>
    </row>
    <row r="22" spans="1:6">
      <c r="A22" s="10" t="s">
        <v>598</v>
      </c>
      <c r="C22" t="s">
        <v>603</v>
      </c>
      <c r="D22" s="11"/>
    </row>
    <row r="23" spans="1:6">
      <c r="A23" s="10" t="s">
        <v>379</v>
      </c>
      <c r="B23" s="11"/>
      <c r="C23" s="11">
        <v>5.5</v>
      </c>
      <c r="D23" s="11"/>
      <c r="E23" s="11">
        <v>0.11</v>
      </c>
      <c r="F23" s="11"/>
    </row>
    <row r="24" spans="1:6">
      <c r="A24" s="10" t="s">
        <v>594</v>
      </c>
      <c r="D24" s="11"/>
    </row>
    <row r="25" spans="1:6">
      <c r="A25" s="10" t="s">
        <v>589</v>
      </c>
      <c r="B25" s="11">
        <v>3</v>
      </c>
      <c r="C25" s="11">
        <v>4.43</v>
      </c>
      <c r="D25" s="11"/>
      <c r="E25" s="11">
        <v>0.12</v>
      </c>
      <c r="F25" s="11"/>
    </row>
    <row r="26" spans="1:6">
      <c r="A26" s="10" t="s">
        <v>573</v>
      </c>
      <c r="B26" s="11">
        <v>1</v>
      </c>
      <c r="C26" s="11">
        <v>4.9000000000000004</v>
      </c>
      <c r="D26" s="11"/>
      <c r="E26">
        <v>0.19</v>
      </c>
      <c r="F26" s="11"/>
    </row>
    <row r="27" spans="1:6">
      <c r="A27" s="10" t="s">
        <v>520</v>
      </c>
      <c r="B27" s="11"/>
      <c r="C27" s="11"/>
      <c r="D27" s="11"/>
      <c r="E27" s="11"/>
      <c r="F27" s="11"/>
    </row>
    <row r="28" spans="1:6">
      <c r="A28" s="10" t="s">
        <v>591</v>
      </c>
      <c r="B28" s="11">
        <v>1</v>
      </c>
      <c r="C28" s="11">
        <v>3.37</v>
      </c>
      <c r="D28" s="11"/>
      <c r="E28" s="11">
        <v>0.22</v>
      </c>
      <c r="F28" s="11"/>
    </row>
    <row r="29" spans="1:6">
      <c r="A29" s="10" t="s">
        <v>521</v>
      </c>
      <c r="B29" s="11">
        <v>1</v>
      </c>
      <c r="C29" s="11">
        <v>-7.0000000000000007E-2</v>
      </c>
      <c r="D29" s="11"/>
      <c r="E29" s="11">
        <v>0.18</v>
      </c>
      <c r="F29" s="11"/>
    </row>
    <row r="30" spans="1:6">
      <c r="A30" s="10" t="s">
        <v>484</v>
      </c>
      <c r="B30" s="11">
        <v>3</v>
      </c>
      <c r="C30" s="11">
        <v>1.79</v>
      </c>
      <c r="D30" s="11"/>
      <c r="E30" s="11">
        <v>0.06</v>
      </c>
      <c r="F30" s="11"/>
    </row>
    <row r="31" spans="1:6">
      <c r="A31" s="10" t="s">
        <v>599</v>
      </c>
      <c r="B31" s="11">
        <v>6</v>
      </c>
      <c r="C31" s="11">
        <v>1.73</v>
      </c>
      <c r="D31" s="11"/>
      <c r="E31" s="11">
        <v>0.13</v>
      </c>
      <c r="F31" s="11"/>
    </row>
    <row r="32" spans="1:6">
      <c r="A32" s="10" t="s">
        <v>522</v>
      </c>
      <c r="B32" s="11">
        <v>5</v>
      </c>
      <c r="C32" s="11">
        <v>2.14</v>
      </c>
      <c r="D32" s="11"/>
      <c r="E32" s="11">
        <v>0.05</v>
      </c>
      <c r="F32" s="11"/>
    </row>
    <row r="33" spans="1:6">
      <c r="A33" s="10" t="s">
        <v>524</v>
      </c>
      <c r="B33" s="11">
        <v>2</v>
      </c>
      <c r="C33" s="11">
        <v>1.59</v>
      </c>
      <c r="D33" s="11"/>
      <c r="E33" s="11">
        <v>0.12</v>
      </c>
      <c r="F33" s="11"/>
    </row>
    <row r="34" spans="1:6">
      <c r="A34" s="10" t="s">
        <v>526</v>
      </c>
      <c r="B34" s="11">
        <v>4</v>
      </c>
      <c r="C34" s="11">
        <v>1.72</v>
      </c>
      <c r="D34" s="11"/>
      <c r="E34" s="11">
        <v>0.06</v>
      </c>
      <c r="F34" s="11" t="s">
        <v>605</v>
      </c>
    </row>
    <row r="35" spans="1:6">
      <c r="A35" s="10" t="s">
        <v>547</v>
      </c>
      <c r="B35" s="11">
        <v>4</v>
      </c>
      <c r="C35" s="11">
        <v>2.96</v>
      </c>
      <c r="D35" s="11"/>
      <c r="E35" s="11">
        <v>0.04</v>
      </c>
    </row>
    <row r="36" spans="1:6">
      <c r="A36" s="10" t="s">
        <v>531</v>
      </c>
      <c r="B36" s="11">
        <v>2</v>
      </c>
      <c r="C36" s="11">
        <v>0.28999999999999998</v>
      </c>
      <c r="D36" s="11"/>
      <c r="E36" s="11">
        <v>7.0000000000000007E-2</v>
      </c>
    </row>
    <row r="37" spans="1:6">
      <c r="A37" s="10" t="s">
        <v>532</v>
      </c>
      <c r="B37" s="11">
        <v>1</v>
      </c>
      <c r="C37" s="11">
        <v>-0.44</v>
      </c>
      <c r="D37" s="11"/>
      <c r="E37" s="11">
        <v>0.19</v>
      </c>
    </row>
    <row r="38" spans="1:6">
      <c r="A38" s="10" t="s">
        <v>536</v>
      </c>
      <c r="B38" s="11"/>
      <c r="C38" s="11"/>
      <c r="D38" s="11"/>
      <c r="E38" s="11"/>
    </row>
    <row r="39" spans="1:6">
      <c r="A39" s="10" t="s">
        <v>539</v>
      </c>
      <c r="B39" s="11">
        <v>4</v>
      </c>
      <c r="C39" s="11">
        <v>-0.1</v>
      </c>
      <c r="D39" s="11"/>
      <c r="E39" s="11">
        <v>0.09</v>
      </c>
    </row>
    <row r="40" spans="1:6">
      <c r="A40" s="10" t="s">
        <v>540</v>
      </c>
      <c r="B40" s="11">
        <v>2</v>
      </c>
      <c r="C40" s="11">
        <v>-0.49</v>
      </c>
      <c r="D40" s="11"/>
      <c r="E40" s="11">
        <v>0.11</v>
      </c>
    </row>
    <row r="41" spans="1:6">
      <c r="A41" s="10" t="s">
        <v>542</v>
      </c>
      <c r="B41" s="11">
        <v>3</v>
      </c>
      <c r="C41" s="11">
        <v>-0.92</v>
      </c>
      <c r="D41" s="11"/>
      <c r="E41" s="11">
        <v>0.19</v>
      </c>
    </row>
    <row r="42" spans="1:6">
      <c r="A42" s="10" t="s">
        <v>600</v>
      </c>
      <c r="B42" s="11">
        <v>1</v>
      </c>
      <c r="C42" s="11">
        <v>-0.4</v>
      </c>
      <c r="E42" s="11">
        <v>0.26</v>
      </c>
    </row>
    <row r="43" spans="1:6">
      <c r="A43" s="10" t="s">
        <v>601</v>
      </c>
      <c r="B43" s="11">
        <v>1</v>
      </c>
      <c r="C43" s="11">
        <v>-0.6</v>
      </c>
      <c r="E43" s="11">
        <v>0.22</v>
      </c>
    </row>
    <row r="44" spans="1:6">
      <c r="A44" s="10" t="s">
        <v>602</v>
      </c>
      <c r="C44" t="s">
        <v>604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2"/>
  <sheetViews>
    <sheetView topLeftCell="B14" workbookViewId="0">
      <selection activeCell="C22" sqref="C22"/>
    </sheetView>
  </sheetViews>
  <sheetFormatPr baseColWidth="10" defaultRowHeight="16" x14ac:dyDescent="0"/>
  <sheetData>
    <row r="3" spans="1:4">
      <c r="A3" s="9" t="s">
        <v>470</v>
      </c>
      <c r="B3" s="17" t="s">
        <v>417</v>
      </c>
    </row>
    <row r="4" spans="1:4">
      <c r="A4" s="9" t="s">
        <v>471</v>
      </c>
      <c r="B4" t="s">
        <v>738</v>
      </c>
    </row>
    <row r="5" spans="1:4">
      <c r="A5" s="9"/>
    </row>
    <row r="6" spans="1:4">
      <c r="A6" s="9" t="s">
        <v>375</v>
      </c>
      <c r="B6" s="15" t="s">
        <v>805</v>
      </c>
      <c r="C6" s="13"/>
    </row>
    <row r="7" spans="1:4">
      <c r="A7" s="9" t="s">
        <v>376</v>
      </c>
      <c r="B7" s="15" t="s">
        <v>806</v>
      </c>
    </row>
    <row r="8" spans="1:4">
      <c r="A8" s="9"/>
      <c r="B8" s="1"/>
      <c r="C8" s="1"/>
      <c r="D8" s="1"/>
    </row>
    <row r="9" spans="1:4">
      <c r="A9" s="9" t="s">
        <v>467</v>
      </c>
      <c r="B9">
        <v>5125</v>
      </c>
    </row>
    <row r="10" spans="1:4">
      <c r="A10" s="9" t="s">
        <v>468</v>
      </c>
      <c r="B10">
        <v>2.2999999999999998</v>
      </c>
    </row>
    <row r="11" spans="1:4">
      <c r="A11" s="9" t="s">
        <v>469</v>
      </c>
      <c r="B11" t="s">
        <v>740</v>
      </c>
    </row>
    <row r="12" spans="1:4">
      <c r="A12" s="9" t="s">
        <v>476</v>
      </c>
      <c r="B12">
        <v>2</v>
      </c>
    </row>
    <row r="13" spans="1:4">
      <c r="A13" s="9" t="s">
        <v>687</v>
      </c>
      <c r="B13" t="s">
        <v>457</v>
      </c>
    </row>
    <row r="14" spans="1:4">
      <c r="A14" s="9" t="s">
        <v>472</v>
      </c>
      <c r="C14" t="s">
        <v>750</v>
      </c>
    </row>
    <row r="15" spans="1:4">
      <c r="A15" s="9" t="s">
        <v>475</v>
      </c>
    </row>
    <row r="16" spans="1:4">
      <c r="A16" s="9" t="s">
        <v>474</v>
      </c>
    </row>
    <row r="17" spans="1:7">
      <c r="A17" s="9" t="s">
        <v>473</v>
      </c>
    </row>
    <row r="18" spans="1:7">
      <c r="A18" s="9" t="s">
        <v>510</v>
      </c>
      <c r="B18" t="s">
        <v>739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7">
      <c r="A20" s="10" t="s">
        <v>378</v>
      </c>
      <c r="B20" s="10"/>
      <c r="C20">
        <f>F20+G20</f>
        <v>1.76</v>
      </c>
      <c r="D20" s="10"/>
      <c r="E20" s="10">
        <v>0.1</v>
      </c>
      <c r="F20" s="10">
        <v>0.71</v>
      </c>
      <c r="G20">
        <v>1.05</v>
      </c>
    </row>
    <row r="21" spans="1:7">
      <c r="A21" s="10" t="s">
        <v>379</v>
      </c>
      <c r="B21" s="11"/>
      <c r="C21">
        <f t="shared" ref="C21:C28" si="0">F21+G21</f>
        <v>5.88</v>
      </c>
      <c r="D21" s="11"/>
      <c r="E21">
        <v>0.1</v>
      </c>
      <c r="F21" s="11">
        <v>-2.5499999999999998</v>
      </c>
      <c r="G21">
        <v>8.43</v>
      </c>
    </row>
    <row r="22" spans="1:7">
      <c r="A22" s="10" t="s">
        <v>380</v>
      </c>
      <c r="B22" s="11"/>
      <c r="C22" t="s">
        <v>752</v>
      </c>
      <c r="D22" s="11"/>
      <c r="F22">
        <v>-4.7</v>
      </c>
      <c r="G22">
        <v>7.83</v>
      </c>
    </row>
    <row r="23" spans="1:7">
      <c r="A23" s="10" t="s">
        <v>381</v>
      </c>
      <c r="B23" s="11"/>
      <c r="C23">
        <f t="shared" si="0"/>
        <v>6.16</v>
      </c>
      <c r="D23" s="11"/>
      <c r="E23">
        <v>0.15</v>
      </c>
      <c r="F23">
        <v>-2.5299999999999998</v>
      </c>
      <c r="G23">
        <v>8.69</v>
      </c>
    </row>
    <row r="24" spans="1:7">
      <c r="A24" s="10" t="s">
        <v>382</v>
      </c>
      <c r="B24" s="11"/>
      <c r="C24" t="s">
        <v>753</v>
      </c>
      <c r="D24" s="11"/>
      <c r="F24">
        <v>-5.66</v>
      </c>
      <c r="G24">
        <v>6.24</v>
      </c>
    </row>
    <row r="25" spans="1:7">
      <c r="A25" s="10" t="s">
        <v>383</v>
      </c>
      <c r="B25" s="11"/>
      <c r="C25">
        <f t="shared" si="0"/>
        <v>3.5199999999999996</v>
      </c>
      <c r="D25" s="11"/>
      <c r="E25" s="11">
        <v>0.03</v>
      </c>
      <c r="F25">
        <v>-4.08</v>
      </c>
      <c r="G25">
        <v>7.6</v>
      </c>
    </row>
    <row r="26" spans="1:7">
      <c r="A26" s="10" t="s">
        <v>384</v>
      </c>
      <c r="B26" s="11"/>
      <c r="C26" t="s">
        <v>754</v>
      </c>
      <c r="D26" s="11"/>
      <c r="E26" s="11"/>
      <c r="F26">
        <v>-6.2</v>
      </c>
      <c r="G26">
        <v>6.45</v>
      </c>
    </row>
    <row r="27" spans="1:7">
      <c r="A27" s="10" t="s">
        <v>385</v>
      </c>
      <c r="B27" s="11"/>
      <c r="C27" t="s">
        <v>737</v>
      </c>
      <c r="D27" s="11"/>
      <c r="E27" s="11"/>
      <c r="F27">
        <v>-5.6</v>
      </c>
      <c r="G27">
        <v>7.51</v>
      </c>
    </row>
    <row r="28" spans="1:7">
      <c r="A28" s="10" t="s">
        <v>591</v>
      </c>
      <c r="B28" s="11"/>
      <c r="C28">
        <f t="shared" si="0"/>
        <v>-0.91999999999999993</v>
      </c>
      <c r="D28" s="11"/>
      <c r="E28" s="11">
        <v>0.1</v>
      </c>
      <c r="F28">
        <v>-7.26</v>
      </c>
      <c r="G28">
        <v>6.34</v>
      </c>
    </row>
    <row r="29" spans="1:7">
      <c r="A29" s="10" t="s">
        <v>521</v>
      </c>
      <c r="B29" s="11"/>
      <c r="C29" t="s">
        <v>755</v>
      </c>
      <c r="D29" s="11"/>
      <c r="E29" s="11"/>
      <c r="F29">
        <v>-5.5</v>
      </c>
      <c r="G29">
        <v>3.15</v>
      </c>
    </row>
    <row r="30" spans="1:7">
      <c r="A30" s="10" t="s">
        <v>485</v>
      </c>
      <c r="B30" s="11"/>
      <c r="C30" t="s">
        <v>756</v>
      </c>
      <c r="D30" s="11"/>
      <c r="E30" s="11"/>
      <c r="F30">
        <v>-7.1</v>
      </c>
      <c r="G30">
        <v>4.95</v>
      </c>
    </row>
    <row r="31" spans="1:7">
      <c r="A31" s="10" t="s">
        <v>609</v>
      </c>
      <c r="B31" s="11"/>
      <c r="C31" t="s">
        <v>757</v>
      </c>
      <c r="D31" s="11"/>
      <c r="E31" s="11"/>
      <c r="F31">
        <v>-4.3</v>
      </c>
      <c r="G31">
        <v>3.93</v>
      </c>
    </row>
    <row r="32" spans="1:7">
      <c r="A32" s="10" t="s">
        <v>522</v>
      </c>
      <c r="B32" s="11"/>
      <c r="C32" t="s">
        <v>758</v>
      </c>
      <c r="D32" s="11"/>
      <c r="E32" s="11"/>
      <c r="F32">
        <v>-6.3</v>
      </c>
      <c r="G32">
        <v>5.64</v>
      </c>
    </row>
    <row r="33" spans="1:7">
      <c r="A33" s="10" t="s">
        <v>524</v>
      </c>
      <c r="B33" s="11"/>
      <c r="C33" t="s">
        <v>757</v>
      </c>
      <c r="D33" s="11"/>
      <c r="E33" s="11"/>
      <c r="F33">
        <v>-5.8</v>
      </c>
      <c r="G33">
        <v>5.43</v>
      </c>
    </row>
    <row r="34" spans="1:7">
      <c r="A34" s="10" t="s">
        <v>486</v>
      </c>
      <c r="B34" s="11"/>
      <c r="C34" t="s">
        <v>759</v>
      </c>
      <c r="D34" s="11"/>
      <c r="E34" s="11"/>
      <c r="F34">
        <v>-7.52</v>
      </c>
      <c r="G34">
        <v>7.5</v>
      </c>
    </row>
    <row r="35" spans="1:7">
      <c r="A35" s="11" t="s">
        <v>526</v>
      </c>
      <c r="B35" s="11"/>
      <c r="C35" t="s">
        <v>760</v>
      </c>
      <c r="D35" s="11"/>
      <c r="E35" s="11"/>
      <c r="F35">
        <v>-5.4</v>
      </c>
      <c r="G35">
        <v>4.99</v>
      </c>
    </row>
    <row r="36" spans="1:7">
      <c r="A36" s="11" t="s">
        <v>547</v>
      </c>
      <c r="B36" s="11"/>
      <c r="C36" t="s">
        <v>509</v>
      </c>
      <c r="D36" s="11"/>
      <c r="E36" s="11"/>
      <c r="F36">
        <v>-6.9</v>
      </c>
      <c r="G36">
        <v>6.22</v>
      </c>
    </row>
    <row r="37" spans="1:7">
      <c r="A37" s="11" t="s">
        <v>610</v>
      </c>
      <c r="B37" s="11"/>
      <c r="C37" t="s">
        <v>761</v>
      </c>
      <c r="D37" s="11"/>
      <c r="E37" s="11"/>
      <c r="F37">
        <v>-5.5</v>
      </c>
      <c r="G37">
        <v>4.1900000000000004</v>
      </c>
    </row>
    <row r="38" spans="1:7">
      <c r="A38" s="11" t="s">
        <v>527</v>
      </c>
      <c r="B38" s="11"/>
      <c r="C38" t="s">
        <v>762</v>
      </c>
      <c r="D38" s="11"/>
      <c r="E38" s="11"/>
      <c r="F38">
        <v>-3.4</v>
      </c>
      <c r="G38">
        <v>4.5599999999999996</v>
      </c>
    </row>
    <row r="39" spans="1:7">
      <c r="A39" s="11" t="s">
        <v>531</v>
      </c>
      <c r="B39" s="11"/>
      <c r="C39" t="s">
        <v>763</v>
      </c>
      <c r="D39" s="11"/>
      <c r="E39" s="11"/>
      <c r="F39">
        <v>-6.9</v>
      </c>
      <c r="G39">
        <v>2.87</v>
      </c>
    </row>
    <row r="40" spans="1:7">
      <c r="A40" s="10" t="s">
        <v>539</v>
      </c>
      <c r="B40" s="11"/>
      <c r="C40" t="s">
        <v>764</v>
      </c>
      <c r="D40" s="11"/>
      <c r="E40" s="11"/>
      <c r="F40">
        <v>-6.1</v>
      </c>
      <c r="G40">
        <v>2.1800000000000002</v>
      </c>
    </row>
    <row r="41" spans="1:7">
      <c r="A41" s="10" t="s">
        <v>542</v>
      </c>
      <c r="B41" s="11"/>
      <c r="C41" t="s">
        <v>765</v>
      </c>
      <c r="D41" s="11"/>
      <c r="E41" s="11"/>
      <c r="F41">
        <v>-2.9</v>
      </c>
      <c r="G41">
        <v>0.52</v>
      </c>
    </row>
    <row r="42" spans="1:7">
      <c r="A42" s="10"/>
      <c r="B42" s="11"/>
      <c r="C42" s="11"/>
      <c r="D42" s="11"/>
      <c r="E42" s="11"/>
    </row>
    <row r="43" spans="1:7">
      <c r="A43" s="10"/>
      <c r="B43" s="11"/>
      <c r="C43" s="11"/>
      <c r="D43" s="11"/>
      <c r="E43" s="11"/>
    </row>
    <row r="44" spans="1:7">
      <c r="A44" s="10"/>
      <c r="B44" s="11"/>
      <c r="C44" s="11"/>
      <c r="D44" s="11"/>
      <c r="E44" s="11"/>
    </row>
    <row r="45" spans="1:7">
      <c r="A45" s="10"/>
      <c r="B45" s="11"/>
      <c r="D45" s="11"/>
      <c r="E45" s="11"/>
    </row>
    <row r="46" spans="1:7">
      <c r="A46" s="10"/>
      <c r="B46" s="11"/>
    </row>
    <row r="47" spans="1:7">
      <c r="A47" s="10"/>
      <c r="B47" s="11"/>
      <c r="D47" s="11"/>
      <c r="E47" s="11"/>
    </row>
    <row r="48" spans="1:7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  <c r="D50" s="11"/>
      <c r="E50" s="11"/>
    </row>
    <row r="51" spans="1:5">
      <c r="A51" s="10"/>
      <c r="B51" s="11"/>
    </row>
    <row r="52" spans="1:5">
      <c r="A52" s="10"/>
      <c r="B52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2"/>
  <sheetViews>
    <sheetView workbookViewId="0">
      <selection activeCell="B8" sqref="B8"/>
    </sheetView>
  </sheetViews>
  <sheetFormatPr baseColWidth="10" defaultRowHeight="16" x14ac:dyDescent="0"/>
  <sheetData>
    <row r="3" spans="1:3">
      <c r="A3" s="9" t="s">
        <v>470</v>
      </c>
      <c r="B3" s="1" t="s">
        <v>339</v>
      </c>
    </row>
    <row r="4" spans="1:3">
      <c r="A4" s="9" t="s">
        <v>471</v>
      </c>
      <c r="B4" t="s">
        <v>274</v>
      </c>
    </row>
    <row r="5" spans="1:3">
      <c r="A5" s="9"/>
    </row>
    <row r="6" spans="1:3">
      <c r="A6" s="9" t="s">
        <v>375</v>
      </c>
      <c r="B6" t="s">
        <v>850</v>
      </c>
    </row>
    <row r="7" spans="1:3">
      <c r="A7" s="9" t="s">
        <v>376</v>
      </c>
      <c r="B7" t="s">
        <v>851</v>
      </c>
    </row>
    <row r="8" spans="1:3">
      <c r="A8" s="9"/>
    </row>
    <row r="9" spans="1:3">
      <c r="A9" s="9" t="s">
        <v>467</v>
      </c>
      <c r="B9" s="1">
        <v>6070</v>
      </c>
      <c r="C9">
        <v>70</v>
      </c>
    </row>
    <row r="10" spans="1:3">
      <c r="A10" s="9" t="s">
        <v>468</v>
      </c>
      <c r="B10">
        <v>3.58</v>
      </c>
    </row>
    <row r="11" spans="1:3">
      <c r="A11" s="9" t="s">
        <v>469</v>
      </c>
      <c r="B11" s="1">
        <v>-3.52</v>
      </c>
    </row>
    <row r="12" spans="1:3">
      <c r="A12" s="9" t="s">
        <v>476</v>
      </c>
      <c r="B12">
        <v>1.46</v>
      </c>
    </row>
    <row r="13" spans="1:3">
      <c r="A13" s="18" t="s">
        <v>687</v>
      </c>
      <c r="B13" s="1" t="s">
        <v>457</v>
      </c>
    </row>
    <row r="14" spans="1:3">
      <c r="A14" s="9" t="s">
        <v>472</v>
      </c>
    </row>
    <row r="15" spans="1:3">
      <c r="A15" s="9" t="s">
        <v>475</v>
      </c>
    </row>
    <row r="16" spans="1:3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592</v>
      </c>
    </row>
    <row r="20" spans="1:7">
      <c r="A20" s="10" t="s">
        <v>594</v>
      </c>
      <c r="B20" s="11"/>
      <c r="C20" s="11"/>
      <c r="D20" s="11"/>
      <c r="E20" s="11"/>
      <c r="F20" s="11"/>
    </row>
    <row r="21" spans="1:7">
      <c r="A21" s="10" t="s">
        <v>589</v>
      </c>
      <c r="B21" s="11">
        <v>1</v>
      </c>
      <c r="C21" s="11">
        <f>F21+G21</f>
        <v>4.8</v>
      </c>
      <c r="D21" s="11">
        <f>F21-$B$11</f>
        <v>0.7200000000000002</v>
      </c>
      <c r="E21" s="11">
        <v>0.03</v>
      </c>
      <c r="F21" s="11">
        <v>-2.8</v>
      </c>
      <c r="G21" s="11">
        <v>7.6</v>
      </c>
    </row>
    <row r="22" spans="1:7">
      <c r="A22" s="10" t="s">
        <v>573</v>
      </c>
      <c r="C22" s="11"/>
      <c r="D22" s="11"/>
    </row>
    <row r="23" spans="1:7">
      <c r="A23" s="10" t="s">
        <v>520</v>
      </c>
      <c r="B23" s="11">
        <v>4</v>
      </c>
      <c r="C23" s="11">
        <f t="shared" ref="C23:C34" si="0">F23+G23</f>
        <v>3.29</v>
      </c>
      <c r="D23" s="11">
        <f t="shared" ref="D23:D34" si="1">F23-$B$11</f>
        <v>0.4700000000000002</v>
      </c>
      <c r="E23" s="11">
        <v>0.03</v>
      </c>
      <c r="F23" s="11">
        <v>-3.05</v>
      </c>
      <c r="G23" s="11">
        <v>6.34</v>
      </c>
    </row>
    <row r="24" spans="1:7">
      <c r="A24" s="10" t="s">
        <v>484</v>
      </c>
      <c r="C24" s="11"/>
      <c r="D24" s="11"/>
    </row>
    <row r="25" spans="1:7">
      <c r="A25" s="10" t="s">
        <v>485</v>
      </c>
      <c r="B25" s="11">
        <v>2</v>
      </c>
      <c r="C25" s="11">
        <f t="shared" si="0"/>
        <v>1.9900000000000002</v>
      </c>
      <c r="D25" s="11">
        <f t="shared" si="1"/>
        <v>0.56000000000000005</v>
      </c>
      <c r="E25" s="11">
        <v>0.04</v>
      </c>
      <c r="F25" s="11">
        <v>-2.96</v>
      </c>
      <c r="G25" s="11">
        <v>4.95</v>
      </c>
    </row>
    <row r="26" spans="1:7">
      <c r="A26" s="10" t="s">
        <v>522</v>
      </c>
      <c r="B26" s="11">
        <v>1</v>
      </c>
      <c r="C26" s="11">
        <f t="shared" si="0"/>
        <v>1.9799999999999995</v>
      </c>
      <c r="D26" s="11">
        <f t="shared" si="1"/>
        <v>-0.14000000000000012</v>
      </c>
      <c r="E26">
        <v>0.03</v>
      </c>
      <c r="F26" s="11">
        <v>-3.66</v>
      </c>
      <c r="G26" s="11">
        <v>5.64</v>
      </c>
    </row>
    <row r="27" spans="1:7">
      <c r="A27" s="10" t="s">
        <v>523</v>
      </c>
      <c r="B27" s="11"/>
      <c r="C27" s="11"/>
      <c r="D27" s="11"/>
      <c r="E27" s="11"/>
      <c r="F27" s="11"/>
    </row>
    <row r="28" spans="1:7">
      <c r="A28" s="10" t="s">
        <v>524</v>
      </c>
      <c r="B28" s="11"/>
      <c r="C28" s="11"/>
      <c r="D28" s="11"/>
      <c r="E28" s="11"/>
      <c r="F28" s="11"/>
    </row>
    <row r="29" spans="1:7">
      <c r="A29" s="10" t="s">
        <v>486</v>
      </c>
      <c r="B29" s="11">
        <v>14</v>
      </c>
      <c r="C29" s="11">
        <f t="shared" si="0"/>
        <v>3.94</v>
      </c>
      <c r="D29" s="11">
        <f t="shared" si="1"/>
        <v>-4.0000000000000036E-2</v>
      </c>
      <c r="E29" s="11">
        <v>0.01</v>
      </c>
      <c r="F29" s="11">
        <v>-3.56</v>
      </c>
      <c r="G29" s="11">
        <v>7.5</v>
      </c>
    </row>
    <row r="30" spans="1:7">
      <c r="A30" s="10" t="s">
        <v>487</v>
      </c>
      <c r="B30" s="11">
        <v>2</v>
      </c>
      <c r="C30" s="11">
        <f t="shared" si="0"/>
        <v>3.94</v>
      </c>
      <c r="D30" s="11">
        <f t="shared" si="1"/>
        <v>-4.0000000000000036E-2</v>
      </c>
      <c r="E30" s="11">
        <v>0.03</v>
      </c>
      <c r="F30" s="11">
        <v>-3.56</v>
      </c>
      <c r="G30" s="11">
        <v>7.5</v>
      </c>
    </row>
    <row r="31" spans="1:7">
      <c r="A31" s="10" t="s">
        <v>547</v>
      </c>
      <c r="B31" s="11"/>
      <c r="C31" s="11"/>
      <c r="D31" s="11"/>
      <c r="E31" s="11"/>
      <c r="F31" s="11"/>
    </row>
    <row r="32" spans="1:7">
      <c r="A32" s="10" t="s">
        <v>527</v>
      </c>
      <c r="B32" s="11"/>
      <c r="C32" s="11"/>
      <c r="D32" s="11"/>
      <c r="E32" s="11"/>
      <c r="F32" s="11"/>
    </row>
    <row r="33" spans="1:7">
      <c r="A33" s="10" t="s">
        <v>532</v>
      </c>
      <c r="B33" s="11"/>
      <c r="C33" s="11"/>
      <c r="D33" s="11"/>
      <c r="E33" s="11"/>
      <c r="F33" s="11"/>
    </row>
    <row r="34" spans="1:7">
      <c r="A34" s="10" t="s">
        <v>539</v>
      </c>
      <c r="B34" s="11">
        <v>2</v>
      </c>
      <c r="C34" s="11">
        <f t="shared" si="0"/>
        <v>-1.63</v>
      </c>
      <c r="D34" s="11">
        <f t="shared" si="1"/>
        <v>-0.29000000000000004</v>
      </c>
      <c r="E34" s="11">
        <v>0.04</v>
      </c>
      <c r="F34" s="11">
        <v>-3.81</v>
      </c>
      <c r="G34" s="11">
        <v>2.1800000000000002</v>
      </c>
    </row>
    <row r="35" spans="1:7">
      <c r="A35" s="10"/>
      <c r="B35" s="11"/>
      <c r="C35" s="11"/>
      <c r="D35" s="11"/>
      <c r="E35" s="11"/>
    </row>
    <row r="36" spans="1:7">
      <c r="A36" s="10"/>
      <c r="B36" s="11"/>
      <c r="C36" s="11"/>
      <c r="D36" s="11"/>
      <c r="E36" s="11"/>
    </row>
    <row r="37" spans="1:7">
      <c r="A37" s="10"/>
      <c r="B37" s="11"/>
      <c r="C37" s="11"/>
      <c r="D37" s="11"/>
      <c r="E37" s="11"/>
    </row>
    <row r="38" spans="1:7">
      <c r="A38" s="10"/>
      <c r="B38" s="11"/>
      <c r="C38" s="11"/>
      <c r="D38" s="11"/>
      <c r="E38" s="11"/>
    </row>
    <row r="39" spans="1:7">
      <c r="A39" s="10"/>
      <c r="B39" s="11"/>
      <c r="C39" s="11"/>
      <c r="D39" s="11"/>
      <c r="E39" s="11"/>
    </row>
    <row r="40" spans="1:7">
      <c r="A40" s="10"/>
      <c r="B40" s="11"/>
      <c r="C40" s="11"/>
      <c r="D40" s="11"/>
      <c r="E40" s="11"/>
    </row>
    <row r="41" spans="1:7">
      <c r="A41" s="10"/>
      <c r="B41" s="11"/>
      <c r="C41" s="11"/>
      <c r="D41" s="11"/>
      <c r="E41" s="11"/>
    </row>
    <row r="42" spans="1:7">
      <c r="A42" s="10"/>
      <c r="B42" s="11"/>
      <c r="C42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2"/>
  <sheetViews>
    <sheetView topLeftCell="A3" workbookViewId="0">
      <selection activeCell="C22" sqref="C22"/>
    </sheetView>
  </sheetViews>
  <sheetFormatPr baseColWidth="10" defaultRowHeight="16" x14ac:dyDescent="0"/>
  <sheetData>
    <row r="3" spans="1:3">
      <c r="A3" s="9" t="s">
        <v>470</v>
      </c>
      <c r="B3" s="1" t="s">
        <v>302</v>
      </c>
    </row>
    <row r="4" spans="1:3">
      <c r="A4" s="9" t="s">
        <v>471</v>
      </c>
      <c r="B4" t="s">
        <v>274</v>
      </c>
    </row>
    <row r="5" spans="1:3">
      <c r="A5" s="9"/>
    </row>
    <row r="6" spans="1:3">
      <c r="A6" s="9" t="s">
        <v>375</v>
      </c>
    </row>
    <row r="7" spans="1:3">
      <c r="A7" s="9" t="s">
        <v>376</v>
      </c>
    </row>
    <row r="8" spans="1:3">
      <c r="A8" s="9"/>
    </row>
    <row r="9" spans="1:3">
      <c r="A9" s="9" t="s">
        <v>467</v>
      </c>
      <c r="B9" s="1">
        <v>5299</v>
      </c>
      <c r="C9">
        <v>82</v>
      </c>
    </row>
    <row r="10" spans="1:3">
      <c r="A10" s="9" t="s">
        <v>468</v>
      </c>
      <c r="B10">
        <v>3.39</v>
      </c>
    </row>
    <row r="11" spans="1:3">
      <c r="A11" s="9" t="s">
        <v>469</v>
      </c>
      <c r="B11" s="1">
        <v>-3.72</v>
      </c>
    </row>
    <row r="12" spans="1:3">
      <c r="A12" s="9" t="s">
        <v>476</v>
      </c>
      <c r="B12">
        <v>1.19</v>
      </c>
    </row>
    <row r="13" spans="1:3">
      <c r="A13" s="18" t="s">
        <v>687</v>
      </c>
      <c r="B13" s="1" t="s">
        <v>457</v>
      </c>
    </row>
    <row r="14" spans="1:3">
      <c r="A14" s="9" t="s">
        <v>472</v>
      </c>
    </row>
    <row r="15" spans="1:3">
      <c r="A15" s="9" t="s">
        <v>475</v>
      </c>
    </row>
    <row r="16" spans="1:3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592</v>
      </c>
    </row>
    <row r="20" spans="1:7">
      <c r="A20" s="10" t="s">
        <v>594</v>
      </c>
      <c r="B20" s="11"/>
      <c r="C20" s="11"/>
      <c r="D20" s="11"/>
      <c r="E20" s="11"/>
      <c r="F20" s="11"/>
    </row>
    <row r="21" spans="1:7">
      <c r="A21" s="10" t="s">
        <v>589</v>
      </c>
      <c r="B21" s="11">
        <v>1</v>
      </c>
      <c r="C21">
        <f>F21+G21</f>
        <v>4.76</v>
      </c>
      <c r="D21" s="11">
        <f>F21-$B$11</f>
        <v>0.88000000000000034</v>
      </c>
      <c r="E21" s="11">
        <v>0.05</v>
      </c>
      <c r="F21" s="11">
        <v>-2.84</v>
      </c>
      <c r="G21" s="11">
        <v>7.6</v>
      </c>
    </row>
    <row r="22" spans="1:7">
      <c r="A22" s="10" t="s">
        <v>573</v>
      </c>
      <c r="B22" s="11"/>
      <c r="D22" s="11"/>
      <c r="E22" s="11"/>
      <c r="F22" s="11"/>
      <c r="G22" s="11"/>
    </row>
    <row r="23" spans="1:7">
      <c r="A23" s="10" t="s">
        <v>520</v>
      </c>
      <c r="B23" s="11">
        <v>3</v>
      </c>
      <c r="C23">
        <f>F23+G23</f>
        <v>3.3099999999999996</v>
      </c>
      <c r="D23" s="11">
        <v>0.69</v>
      </c>
      <c r="E23" s="11">
        <v>0.02</v>
      </c>
      <c r="F23" s="11">
        <f>D23+B11</f>
        <v>-3.0300000000000002</v>
      </c>
      <c r="G23" s="11">
        <v>6.34</v>
      </c>
    </row>
    <row r="24" spans="1:7">
      <c r="A24" s="10" t="s">
        <v>484</v>
      </c>
    </row>
    <row r="25" spans="1:7">
      <c r="A25" s="10" t="s">
        <v>485</v>
      </c>
      <c r="B25" s="11">
        <v>3</v>
      </c>
      <c r="C25">
        <f t="shared" ref="C25:C30" si="0">F25+G25</f>
        <v>1.5300000000000002</v>
      </c>
      <c r="D25" s="11">
        <f t="shared" ref="D25:D30" si="1">F25-$B$11</f>
        <v>0.30000000000000027</v>
      </c>
      <c r="E25" s="11">
        <v>0.04</v>
      </c>
      <c r="F25" s="11">
        <v>-3.42</v>
      </c>
      <c r="G25" s="11">
        <v>4.95</v>
      </c>
    </row>
    <row r="26" spans="1:7">
      <c r="A26" s="10" t="s">
        <v>522</v>
      </c>
      <c r="B26" s="11">
        <v>1</v>
      </c>
      <c r="C26">
        <f>F26+G26</f>
        <v>1.6799999999999997</v>
      </c>
      <c r="D26" s="11">
        <f t="shared" si="1"/>
        <v>-0.23999999999999977</v>
      </c>
      <c r="E26" s="11">
        <v>0.05</v>
      </c>
      <c r="F26" s="11">
        <v>-3.96</v>
      </c>
      <c r="G26" s="11">
        <v>5.64</v>
      </c>
    </row>
    <row r="27" spans="1:7">
      <c r="A27" s="10" t="s">
        <v>523</v>
      </c>
      <c r="B27" s="11"/>
      <c r="D27" s="11"/>
      <c r="E27" s="11"/>
      <c r="F27" s="11"/>
      <c r="G27" s="11"/>
    </row>
    <row r="28" spans="1:7">
      <c r="A28" s="10" t="s">
        <v>524</v>
      </c>
      <c r="B28" s="11"/>
      <c r="D28" s="11"/>
      <c r="E28" s="11"/>
      <c r="F28" s="11"/>
      <c r="G28" s="11"/>
    </row>
    <row r="29" spans="1:7">
      <c r="A29" s="10" t="s">
        <v>486</v>
      </c>
      <c r="B29" s="11">
        <v>16</v>
      </c>
      <c r="C29">
        <f t="shared" si="0"/>
        <v>3.73</v>
      </c>
      <c r="D29" s="11">
        <f t="shared" si="1"/>
        <v>-4.9999999999999822E-2</v>
      </c>
      <c r="E29" s="11">
        <v>0.02</v>
      </c>
      <c r="F29" s="11">
        <v>-3.77</v>
      </c>
      <c r="G29" s="11">
        <v>7.5</v>
      </c>
    </row>
    <row r="30" spans="1:7">
      <c r="A30" s="10" t="s">
        <v>487</v>
      </c>
      <c r="B30" s="11">
        <v>1</v>
      </c>
      <c r="C30">
        <f t="shared" si="0"/>
        <v>3.73</v>
      </c>
      <c r="D30" s="11">
        <f t="shared" si="1"/>
        <v>-4.9999999999999822E-2</v>
      </c>
      <c r="E30" s="11">
        <v>0.05</v>
      </c>
      <c r="F30" s="11">
        <v>-3.77</v>
      </c>
      <c r="G30" s="11">
        <v>7.5</v>
      </c>
    </row>
    <row r="31" spans="1:7">
      <c r="A31" s="10" t="s">
        <v>547</v>
      </c>
      <c r="B31" s="11"/>
      <c r="C31" s="11"/>
      <c r="D31" s="11"/>
      <c r="E31" s="11"/>
      <c r="F31" s="11"/>
    </row>
    <row r="32" spans="1:7">
      <c r="A32" s="10" t="s">
        <v>527</v>
      </c>
      <c r="B32" s="11"/>
      <c r="C32" s="11"/>
      <c r="D32" s="11"/>
      <c r="E32" s="11"/>
      <c r="F32" s="11"/>
    </row>
    <row r="33" spans="1:6">
      <c r="A33" s="10" t="s">
        <v>532</v>
      </c>
      <c r="B33" s="11"/>
      <c r="C33" s="11"/>
      <c r="D33" s="11"/>
      <c r="E33" s="11"/>
      <c r="F33" s="11"/>
    </row>
    <row r="34" spans="1:6">
      <c r="A34" s="10" t="s">
        <v>539</v>
      </c>
      <c r="B34" s="11"/>
      <c r="C34" s="11"/>
      <c r="D34" s="11"/>
      <c r="E34" s="11"/>
      <c r="F34" s="11"/>
    </row>
    <row r="35" spans="1:6">
      <c r="A35" s="10"/>
      <c r="B35" s="11"/>
      <c r="C35" s="11"/>
      <c r="D35" s="11"/>
      <c r="E35" s="11"/>
    </row>
    <row r="36" spans="1:6">
      <c r="A36" s="10"/>
      <c r="B36" s="11"/>
      <c r="C36" s="11"/>
      <c r="D36" s="11"/>
      <c r="E36" s="11"/>
    </row>
    <row r="37" spans="1:6">
      <c r="A37" s="10"/>
      <c r="B37" s="11"/>
      <c r="C37" s="11"/>
      <c r="D37" s="11"/>
      <c r="E37" s="11"/>
    </row>
    <row r="38" spans="1:6">
      <c r="A38" s="10"/>
      <c r="B38" s="11"/>
      <c r="C38" s="11"/>
      <c r="D38" s="11"/>
      <c r="E38" s="11"/>
    </row>
    <row r="39" spans="1:6">
      <c r="A39" s="10"/>
      <c r="B39" s="11"/>
      <c r="C39" s="11"/>
      <c r="D39" s="11"/>
      <c r="E39" s="11"/>
    </row>
    <row r="40" spans="1:6">
      <c r="A40" s="10"/>
      <c r="B40" s="11"/>
      <c r="C40" s="11"/>
      <c r="D40" s="11"/>
      <c r="E40" s="11"/>
    </row>
    <row r="41" spans="1:6">
      <c r="A41" s="10"/>
      <c r="B41" s="11"/>
      <c r="C41" s="11"/>
      <c r="D41" s="11"/>
      <c r="E41" s="11"/>
    </row>
    <row r="42" spans="1:6">
      <c r="A42" s="10"/>
      <c r="B42" s="11"/>
      <c r="C42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2"/>
  <sheetViews>
    <sheetView workbookViewId="0">
      <selection activeCell="B8" sqref="B8"/>
    </sheetView>
  </sheetViews>
  <sheetFormatPr baseColWidth="10" defaultRowHeight="16" x14ac:dyDescent="0"/>
  <sheetData>
    <row r="3" spans="1:3">
      <c r="A3" s="9" t="s">
        <v>470</v>
      </c>
      <c r="B3" s="1" t="s">
        <v>273</v>
      </c>
    </row>
    <row r="4" spans="1:3">
      <c r="A4" s="9" t="s">
        <v>471</v>
      </c>
      <c r="B4" t="s">
        <v>274</v>
      </c>
    </row>
    <row r="5" spans="1:3">
      <c r="A5" s="9"/>
    </row>
    <row r="6" spans="1:3">
      <c r="A6" s="9" t="s">
        <v>375</v>
      </c>
      <c r="B6" t="s">
        <v>593</v>
      </c>
    </row>
    <row r="7" spans="1:3">
      <c r="A7" s="9" t="s">
        <v>376</v>
      </c>
      <c r="B7" t="s">
        <v>792</v>
      </c>
    </row>
    <row r="8" spans="1:3">
      <c r="A8" s="9"/>
    </row>
    <row r="9" spans="1:3">
      <c r="A9" s="9" t="s">
        <v>467</v>
      </c>
      <c r="B9" s="1">
        <v>5821</v>
      </c>
      <c r="C9">
        <v>125</v>
      </c>
    </row>
    <row r="10" spans="1:3">
      <c r="A10" s="9" t="s">
        <v>468</v>
      </c>
      <c r="B10">
        <v>3.5</v>
      </c>
    </row>
    <row r="11" spans="1:3">
      <c r="A11" s="9" t="s">
        <v>469</v>
      </c>
      <c r="B11" s="1">
        <v>-3.66</v>
      </c>
    </row>
    <row r="12" spans="1:3">
      <c r="A12" s="9" t="s">
        <v>476</v>
      </c>
      <c r="B12">
        <v>1.22</v>
      </c>
    </row>
    <row r="13" spans="1:3">
      <c r="A13" s="18" t="s">
        <v>687</v>
      </c>
      <c r="B13" s="1" t="s">
        <v>457</v>
      </c>
    </row>
    <row r="14" spans="1:3">
      <c r="A14" s="9" t="s">
        <v>472</v>
      </c>
    </row>
    <row r="15" spans="1:3">
      <c r="A15" s="9" t="s">
        <v>475</v>
      </c>
    </row>
    <row r="16" spans="1:3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592</v>
      </c>
    </row>
    <row r="20" spans="1:7">
      <c r="A20" s="10" t="s">
        <v>594</v>
      </c>
      <c r="B20" s="11"/>
      <c r="C20" s="11"/>
      <c r="D20" s="11"/>
      <c r="E20" s="11"/>
      <c r="F20" s="11"/>
    </row>
    <row r="21" spans="1:7">
      <c r="A21" s="10" t="s">
        <v>589</v>
      </c>
      <c r="B21" s="11">
        <v>1</v>
      </c>
      <c r="C21" s="11">
        <f>F21+G21</f>
        <v>4.6399999999999997</v>
      </c>
      <c r="D21" s="11">
        <f>F21-$B$11</f>
        <v>0.70000000000000018</v>
      </c>
      <c r="E21" s="11">
        <v>0.05</v>
      </c>
      <c r="F21" s="11">
        <v>-2.96</v>
      </c>
      <c r="G21" s="11">
        <v>7.6</v>
      </c>
    </row>
    <row r="22" spans="1:7">
      <c r="A22" s="10" t="s">
        <v>573</v>
      </c>
      <c r="B22" s="11"/>
      <c r="C22" s="11"/>
      <c r="D22" s="11"/>
      <c r="E22" s="11"/>
      <c r="F22" s="11"/>
    </row>
    <row r="23" spans="1:7">
      <c r="A23" s="10" t="s">
        <v>520</v>
      </c>
      <c r="B23" s="11">
        <v>9</v>
      </c>
      <c r="C23" s="11">
        <f t="shared" ref="C23:C34" si="0">F23+G23</f>
        <v>2.94</v>
      </c>
      <c r="D23" s="11">
        <f t="shared" ref="D23:D30" si="1">F23-$B$11</f>
        <v>0.26000000000000023</v>
      </c>
      <c r="E23" s="11">
        <v>0.05</v>
      </c>
      <c r="F23" s="11">
        <v>-3.4</v>
      </c>
      <c r="G23" s="11">
        <v>6.34</v>
      </c>
    </row>
    <row r="24" spans="1:7">
      <c r="A24" s="10" t="s">
        <v>484</v>
      </c>
      <c r="B24" s="11"/>
      <c r="C24" s="11"/>
      <c r="D24" s="11"/>
      <c r="E24" s="11"/>
      <c r="F24" s="11"/>
    </row>
    <row r="25" spans="1:7">
      <c r="A25" s="10" t="s">
        <v>485</v>
      </c>
      <c r="B25" s="11">
        <v>3</v>
      </c>
      <c r="C25" s="11">
        <f t="shared" si="0"/>
        <v>1.7800000000000002</v>
      </c>
      <c r="D25" s="11">
        <f t="shared" si="1"/>
        <v>0.49000000000000021</v>
      </c>
      <c r="E25" s="11">
        <v>0.05</v>
      </c>
      <c r="F25" s="11">
        <v>-3.17</v>
      </c>
      <c r="G25" s="11">
        <v>4.95</v>
      </c>
    </row>
    <row r="26" spans="1:7">
      <c r="A26" s="10" t="s">
        <v>522</v>
      </c>
      <c r="B26" s="11">
        <v>1</v>
      </c>
      <c r="C26" s="11">
        <f t="shared" si="0"/>
        <v>1.8899999999999997</v>
      </c>
      <c r="D26" s="11">
        <f t="shared" si="1"/>
        <v>-8.9999999999999858E-2</v>
      </c>
      <c r="E26" s="11">
        <v>0.05</v>
      </c>
      <c r="F26" s="11">
        <v>-3.75</v>
      </c>
      <c r="G26" s="11">
        <v>5.64</v>
      </c>
    </row>
    <row r="27" spans="1:7">
      <c r="A27" s="10" t="s">
        <v>523</v>
      </c>
      <c r="B27" s="11"/>
      <c r="C27" s="11"/>
      <c r="D27" s="11"/>
      <c r="E27" s="11"/>
      <c r="F27" s="11"/>
    </row>
    <row r="28" spans="1:7">
      <c r="A28" s="10" t="s">
        <v>524</v>
      </c>
      <c r="B28" s="11"/>
      <c r="C28" s="11"/>
      <c r="D28" s="11"/>
      <c r="E28" s="11"/>
      <c r="F28" s="11"/>
    </row>
    <row r="29" spans="1:7">
      <c r="A29" s="10" t="s">
        <v>486</v>
      </c>
      <c r="B29" s="11">
        <v>9</v>
      </c>
      <c r="C29" s="11">
        <f t="shared" si="0"/>
        <v>3.84</v>
      </c>
      <c r="D29" s="11">
        <f t="shared" si="1"/>
        <v>0</v>
      </c>
      <c r="E29" s="11">
        <v>0.02</v>
      </c>
      <c r="F29" s="11">
        <v>-3.66</v>
      </c>
      <c r="G29" s="11">
        <v>7.5</v>
      </c>
    </row>
    <row r="30" spans="1:7">
      <c r="A30" s="10" t="s">
        <v>487</v>
      </c>
      <c r="B30" s="11">
        <v>2</v>
      </c>
      <c r="C30" s="11">
        <f t="shared" si="0"/>
        <v>3.83</v>
      </c>
      <c r="D30" s="11">
        <f t="shared" si="1"/>
        <v>-9.9999999999997868E-3</v>
      </c>
      <c r="E30" s="11">
        <v>0.05</v>
      </c>
      <c r="F30" s="11">
        <v>-3.67</v>
      </c>
      <c r="G30" s="11">
        <v>7.5</v>
      </c>
    </row>
    <row r="31" spans="1:7">
      <c r="A31" s="10" t="s">
        <v>547</v>
      </c>
      <c r="B31" s="11"/>
      <c r="C31" s="11"/>
      <c r="D31" s="11"/>
      <c r="E31" s="11"/>
      <c r="F31" s="11"/>
    </row>
    <row r="32" spans="1:7">
      <c r="A32" s="10" t="s">
        <v>527</v>
      </c>
      <c r="B32" s="11"/>
      <c r="C32" s="11"/>
      <c r="D32" s="11"/>
      <c r="E32" s="11"/>
      <c r="F32" s="11"/>
    </row>
    <row r="33" spans="1:7">
      <c r="A33" s="10" t="s">
        <v>532</v>
      </c>
      <c r="B33" s="11"/>
      <c r="C33" s="11"/>
      <c r="D33" s="11"/>
      <c r="E33" s="11"/>
      <c r="F33" s="11"/>
    </row>
    <row r="34" spans="1:7">
      <c r="A34" s="10" t="s">
        <v>539</v>
      </c>
      <c r="B34" s="11">
        <v>1</v>
      </c>
      <c r="C34" s="11">
        <f t="shared" si="0"/>
        <v>-2.7600000000000002</v>
      </c>
      <c r="D34" s="11">
        <f>F34-$B$11</f>
        <v>-1.2800000000000002</v>
      </c>
      <c r="E34" s="11">
        <v>0.06</v>
      </c>
      <c r="F34" s="11">
        <v>-4.9400000000000004</v>
      </c>
      <c r="G34" s="11">
        <v>2.1800000000000002</v>
      </c>
    </row>
    <row r="35" spans="1:7">
      <c r="A35" s="10"/>
      <c r="B35" s="11"/>
      <c r="C35" s="11"/>
      <c r="D35" s="11"/>
      <c r="E35" s="11"/>
    </row>
    <row r="36" spans="1:7">
      <c r="A36" s="10"/>
      <c r="B36" s="11"/>
      <c r="C36" s="11"/>
      <c r="D36" s="11"/>
      <c r="E36" s="11"/>
    </row>
    <row r="37" spans="1:7">
      <c r="A37" s="10"/>
      <c r="B37" s="11"/>
      <c r="C37" s="11"/>
      <c r="D37" s="11"/>
      <c r="E37" s="11"/>
    </row>
    <row r="38" spans="1:7">
      <c r="A38" s="10"/>
      <c r="B38" s="11"/>
      <c r="C38" s="11"/>
      <c r="D38" s="11"/>
      <c r="E38" s="11"/>
    </row>
    <row r="39" spans="1:7">
      <c r="A39" s="10"/>
      <c r="B39" s="11"/>
      <c r="C39" s="11"/>
      <c r="D39" s="11"/>
      <c r="E39" s="11"/>
    </row>
    <row r="40" spans="1:7">
      <c r="A40" s="10"/>
      <c r="B40" s="11"/>
      <c r="C40" s="11"/>
      <c r="D40" s="11"/>
      <c r="E40" s="11"/>
    </row>
    <row r="41" spans="1:7">
      <c r="A41" s="10"/>
      <c r="B41" s="11"/>
      <c r="C41" s="11"/>
      <c r="D41" s="11"/>
      <c r="E41" s="11"/>
    </row>
    <row r="42" spans="1:7">
      <c r="A42" s="10"/>
      <c r="B42" s="11"/>
      <c r="C42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3"/>
  <sheetViews>
    <sheetView workbookViewId="0">
      <selection activeCell="B14" sqref="B14"/>
    </sheetView>
  </sheetViews>
  <sheetFormatPr baseColWidth="10" defaultRowHeight="16" x14ac:dyDescent="0"/>
  <sheetData>
    <row r="3" spans="1:2">
      <c r="A3" s="9" t="s">
        <v>470</v>
      </c>
      <c r="B3" s="1" t="s">
        <v>359</v>
      </c>
    </row>
    <row r="4" spans="1:2">
      <c r="A4" s="9" t="s">
        <v>471</v>
      </c>
      <c r="B4" t="s">
        <v>354</v>
      </c>
    </row>
    <row r="5" spans="1:2">
      <c r="A5" s="9"/>
    </row>
    <row r="6" spans="1:2">
      <c r="A6" s="9" t="s">
        <v>375</v>
      </c>
      <c r="B6" t="s">
        <v>587</v>
      </c>
    </row>
    <row r="7" spans="1:2">
      <c r="A7" s="9" t="s">
        <v>376</v>
      </c>
      <c r="B7" t="s">
        <v>588</v>
      </c>
    </row>
    <row r="8" spans="1:2">
      <c r="A8" s="9"/>
    </row>
    <row r="9" spans="1:2">
      <c r="A9" s="9" t="s">
        <v>467</v>
      </c>
      <c r="B9" s="1">
        <v>5934</v>
      </c>
    </row>
    <row r="10" spans="1:2">
      <c r="A10" s="9" t="s">
        <v>468</v>
      </c>
      <c r="B10">
        <v>4</v>
      </c>
    </row>
    <row r="11" spans="1:2">
      <c r="A11" s="9" t="s">
        <v>469</v>
      </c>
      <c r="B11" s="1">
        <v>-3.52</v>
      </c>
    </row>
    <row r="12" spans="1:2">
      <c r="A12" s="9" t="s">
        <v>476</v>
      </c>
      <c r="B12">
        <v>1.8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7">
      <c r="A17" s="9" t="s">
        <v>473</v>
      </c>
    </row>
    <row r="18" spans="1:7">
      <c r="A18" s="9" t="s">
        <v>510</v>
      </c>
      <c r="B18" t="s">
        <v>572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592</v>
      </c>
    </row>
    <row r="20" spans="1:7">
      <c r="A20" s="10" t="s">
        <v>486</v>
      </c>
      <c r="B20" s="12">
        <v>37</v>
      </c>
      <c r="C20" s="12">
        <f>G20+F20</f>
        <v>3.98</v>
      </c>
      <c r="D20" s="12">
        <f>F20-$B$11</f>
        <v>0</v>
      </c>
      <c r="E20" s="12">
        <v>0.16</v>
      </c>
      <c r="F20" s="14">
        <v>-3.52</v>
      </c>
      <c r="G20" s="12">
        <v>7.5</v>
      </c>
    </row>
    <row r="21" spans="1:7">
      <c r="A21" s="10" t="s">
        <v>487</v>
      </c>
      <c r="B21" s="12">
        <v>2</v>
      </c>
      <c r="C21" s="12">
        <f t="shared" ref="C21:C31" si="0">G21+F21</f>
        <v>4.25</v>
      </c>
      <c r="D21" s="12">
        <f t="shared" ref="D21:D31" si="1">F21-$B$11</f>
        <v>0.27</v>
      </c>
      <c r="E21" s="12">
        <v>0.14000000000000001</v>
      </c>
      <c r="F21" s="14">
        <v>-3.25</v>
      </c>
      <c r="G21" s="12">
        <v>7.5</v>
      </c>
    </row>
    <row r="22" spans="1:7">
      <c r="A22" s="10" t="s">
        <v>589</v>
      </c>
      <c r="B22" s="11">
        <v>4</v>
      </c>
      <c r="C22" s="12">
        <f t="shared" si="0"/>
        <v>4.4599999999999991</v>
      </c>
      <c r="D22" s="12">
        <f t="shared" si="1"/>
        <v>0.37999999999999989</v>
      </c>
      <c r="E22" s="11">
        <v>0.14000000000000001</v>
      </c>
      <c r="F22" s="14">
        <v>-3.14</v>
      </c>
      <c r="G22" s="11">
        <v>7.6</v>
      </c>
    </row>
    <row r="23" spans="1:7">
      <c r="A23" s="10" t="s">
        <v>590</v>
      </c>
      <c r="B23" s="11">
        <v>2</v>
      </c>
      <c r="C23" s="12">
        <f t="shared" si="0"/>
        <v>2.3600000000000003</v>
      </c>
      <c r="D23" s="12">
        <f t="shared" si="1"/>
        <v>-0.56999999999999984</v>
      </c>
      <c r="E23" s="11">
        <v>0.06</v>
      </c>
      <c r="F23" s="14">
        <v>-4.09</v>
      </c>
      <c r="G23" s="11">
        <v>6.45</v>
      </c>
    </row>
    <row r="24" spans="1:7">
      <c r="A24" s="10" t="s">
        <v>520</v>
      </c>
      <c r="B24" s="11">
        <v>1</v>
      </c>
      <c r="C24" s="12">
        <f t="shared" si="0"/>
        <v>3.2199999999999998</v>
      </c>
      <c r="D24" s="12">
        <f t="shared" si="1"/>
        <v>0.39999999999999991</v>
      </c>
      <c r="E24" s="11"/>
      <c r="F24" s="14">
        <v>-3.12</v>
      </c>
      <c r="G24" s="11">
        <v>6.34</v>
      </c>
    </row>
    <row r="25" spans="1:7">
      <c r="A25" s="10" t="s">
        <v>591</v>
      </c>
      <c r="B25" s="11">
        <v>1</v>
      </c>
      <c r="C25" s="12">
        <f t="shared" si="0"/>
        <v>3.36</v>
      </c>
      <c r="D25" s="12">
        <f t="shared" si="1"/>
        <v>0.54</v>
      </c>
      <c r="E25" s="11"/>
      <c r="F25" s="14">
        <v>-2.98</v>
      </c>
      <c r="G25" s="11">
        <v>6.34</v>
      </c>
    </row>
    <row r="26" spans="1:7">
      <c r="A26" s="10" t="s">
        <v>485</v>
      </c>
      <c r="B26" s="11">
        <v>5</v>
      </c>
      <c r="C26" s="12">
        <f t="shared" si="0"/>
        <v>2.14</v>
      </c>
      <c r="D26" s="12">
        <f t="shared" si="1"/>
        <v>0.71</v>
      </c>
      <c r="E26" s="11">
        <v>0.09</v>
      </c>
      <c r="F26" s="14">
        <v>-2.81</v>
      </c>
      <c r="G26" s="11">
        <v>4.95</v>
      </c>
    </row>
    <row r="27" spans="1:7">
      <c r="A27" s="10" t="s">
        <v>521</v>
      </c>
      <c r="B27" s="11">
        <v>1</v>
      </c>
      <c r="C27" s="12">
        <f t="shared" si="0"/>
        <v>9.9999999999997868E-3</v>
      </c>
      <c r="D27" s="12">
        <f t="shared" si="1"/>
        <v>0.37999999999999989</v>
      </c>
      <c r="E27" s="11"/>
      <c r="F27" s="14">
        <v>-3.14</v>
      </c>
      <c r="G27" s="11">
        <v>3.15</v>
      </c>
    </row>
    <row r="28" spans="1:7">
      <c r="A28" s="10" t="s">
        <v>522</v>
      </c>
      <c r="B28" s="11">
        <v>1</v>
      </c>
      <c r="C28" s="12">
        <f t="shared" si="0"/>
        <v>1.8499999999999996</v>
      </c>
      <c r="D28" s="12">
        <f t="shared" si="1"/>
        <v>-0.27</v>
      </c>
      <c r="E28" s="11"/>
      <c r="F28" s="14">
        <v>-3.79</v>
      </c>
      <c r="G28" s="11">
        <v>5.64</v>
      </c>
    </row>
    <row r="29" spans="1:7">
      <c r="A29" s="10" t="s">
        <v>547</v>
      </c>
      <c r="B29" s="11">
        <v>1</v>
      </c>
      <c r="C29" s="12">
        <f t="shared" si="0"/>
        <v>2.9099999999999997</v>
      </c>
      <c r="D29" s="12">
        <f t="shared" si="1"/>
        <v>0.20999999999999996</v>
      </c>
      <c r="E29" s="11"/>
      <c r="F29" s="14">
        <v>-3.31</v>
      </c>
      <c r="G29" s="11">
        <v>6.22</v>
      </c>
    </row>
    <row r="30" spans="1:7">
      <c r="A30" s="10" t="s">
        <v>531</v>
      </c>
      <c r="B30" s="11">
        <v>2</v>
      </c>
      <c r="C30" s="12">
        <f t="shared" si="0"/>
        <v>-0.71</v>
      </c>
      <c r="D30" s="12">
        <f t="shared" si="1"/>
        <v>-6.0000000000000053E-2</v>
      </c>
      <c r="E30" s="11">
        <v>0.04</v>
      </c>
      <c r="F30" s="14">
        <v>-3.58</v>
      </c>
      <c r="G30" s="11">
        <v>2.87</v>
      </c>
    </row>
    <row r="31" spans="1:7">
      <c r="A31" s="10" t="s">
        <v>539</v>
      </c>
      <c r="B31" s="11">
        <v>1</v>
      </c>
      <c r="C31" s="12">
        <f t="shared" si="0"/>
        <v>-1.04</v>
      </c>
      <c r="D31" s="12">
        <f t="shared" si="1"/>
        <v>0.29999999999999982</v>
      </c>
      <c r="E31" s="11"/>
      <c r="F31" s="14">
        <v>-3.22</v>
      </c>
      <c r="G31" s="11">
        <v>2.1800000000000002</v>
      </c>
    </row>
    <row r="32" spans="1:7">
      <c r="A32" s="10"/>
      <c r="B32" s="11"/>
      <c r="C32" s="11"/>
      <c r="D32" s="11"/>
      <c r="E32" s="11"/>
    </row>
    <row r="33" spans="1:5">
      <c r="A33" s="10"/>
      <c r="B33" s="11"/>
      <c r="C33" s="11"/>
      <c r="D33" s="11"/>
      <c r="E33" s="11"/>
    </row>
    <row r="34" spans="1:5">
      <c r="A34" s="10"/>
      <c r="B34" s="11"/>
      <c r="C34" s="11"/>
      <c r="D34" s="11"/>
      <c r="E34" s="11"/>
    </row>
    <row r="35" spans="1:5">
      <c r="A35" s="10"/>
      <c r="B35" s="11"/>
      <c r="C35" s="11"/>
      <c r="D35" s="11"/>
      <c r="E35" s="11"/>
    </row>
    <row r="36" spans="1:5">
      <c r="A36" s="10"/>
      <c r="B36" s="11"/>
      <c r="C36" s="11"/>
      <c r="D36" s="11"/>
      <c r="E36" s="11"/>
    </row>
    <row r="37" spans="1:5">
      <c r="A37" s="10"/>
      <c r="B37" s="11"/>
      <c r="C37" s="11"/>
      <c r="D37" s="11"/>
      <c r="E37" s="11"/>
    </row>
    <row r="38" spans="1:5">
      <c r="A38" s="10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topLeftCell="A3" workbookViewId="0">
      <selection activeCell="A13" sqref="A13:B13"/>
    </sheetView>
  </sheetViews>
  <sheetFormatPr baseColWidth="10" defaultRowHeight="16" x14ac:dyDescent="0"/>
  <sheetData>
    <row r="3" spans="1:2">
      <c r="A3" s="9" t="s">
        <v>470</v>
      </c>
      <c r="B3" s="1" t="s">
        <v>350</v>
      </c>
    </row>
    <row r="4" spans="1:2">
      <c r="A4" s="9" t="s">
        <v>471</v>
      </c>
      <c r="B4" t="s">
        <v>310</v>
      </c>
    </row>
    <row r="5" spans="1:2">
      <c r="A5" s="9"/>
    </row>
    <row r="6" spans="1:2">
      <c r="A6" s="9" t="s">
        <v>375</v>
      </c>
      <c r="B6" t="s">
        <v>582</v>
      </c>
    </row>
    <row r="7" spans="1:2">
      <c r="A7" s="9" t="s">
        <v>376</v>
      </c>
      <c r="B7" t="s">
        <v>583</v>
      </c>
    </row>
    <row r="8" spans="1:2">
      <c r="A8" s="9"/>
    </row>
    <row r="9" spans="1:2">
      <c r="A9" s="9" t="s">
        <v>467</v>
      </c>
      <c r="B9" s="1">
        <v>4846</v>
      </c>
    </row>
    <row r="10" spans="1:2">
      <c r="A10" s="9" t="s">
        <v>468</v>
      </c>
      <c r="B10">
        <v>1.4</v>
      </c>
    </row>
    <row r="11" spans="1:2">
      <c r="A11" s="9" t="s">
        <v>469</v>
      </c>
      <c r="B11" s="1">
        <v>-3.67</v>
      </c>
    </row>
    <row r="12" spans="1:2">
      <c r="A12" s="9" t="s">
        <v>476</v>
      </c>
      <c r="B12">
        <v>1.75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5">
      <c r="A17" s="9" t="s">
        <v>473</v>
      </c>
    </row>
    <row r="18" spans="1:5">
      <c r="A18" s="9" t="s">
        <v>510</v>
      </c>
      <c r="B18" t="s">
        <v>572</v>
      </c>
    </row>
    <row r="19" spans="1:5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5">
      <c r="A20" s="10" t="s">
        <v>379</v>
      </c>
      <c r="B20" s="12">
        <v>2</v>
      </c>
      <c r="C20" s="12">
        <v>5.3</v>
      </c>
      <c r="D20" s="12"/>
      <c r="E20" s="12">
        <v>0.15</v>
      </c>
    </row>
    <row r="21" spans="1:5">
      <c r="A21" s="10" t="s">
        <v>380</v>
      </c>
      <c r="B21" s="12">
        <v>1</v>
      </c>
      <c r="C21" s="12">
        <v>5.4</v>
      </c>
      <c r="D21" s="12"/>
      <c r="E21" s="12">
        <v>0.3</v>
      </c>
    </row>
    <row r="22" spans="1:5">
      <c r="A22" s="10" t="s">
        <v>382</v>
      </c>
      <c r="B22" s="11">
        <v>1</v>
      </c>
      <c r="C22" s="11">
        <v>3.28</v>
      </c>
      <c r="D22" s="11"/>
      <c r="E22" s="11">
        <v>0.12</v>
      </c>
    </row>
    <row r="23" spans="1:5">
      <c r="A23" s="10" t="s">
        <v>383</v>
      </c>
      <c r="B23" s="11">
        <v>8</v>
      </c>
      <c r="C23" s="12">
        <v>4.13</v>
      </c>
      <c r="D23" s="11"/>
      <c r="E23" s="11">
        <v>0.05</v>
      </c>
    </row>
    <row r="24" spans="1:5">
      <c r="A24" s="10" t="s">
        <v>384</v>
      </c>
      <c r="B24" s="11">
        <v>1</v>
      </c>
      <c r="C24" s="11">
        <v>2.2000000000000002</v>
      </c>
      <c r="D24" s="11"/>
      <c r="E24" s="11">
        <v>0.1</v>
      </c>
    </row>
    <row r="25" spans="1:5">
      <c r="A25" s="10" t="s">
        <v>573</v>
      </c>
      <c r="B25" s="11">
        <v>1</v>
      </c>
      <c r="C25" s="11">
        <v>4.58</v>
      </c>
      <c r="D25" s="11"/>
      <c r="E25" s="11">
        <v>0.1</v>
      </c>
    </row>
    <row r="26" spans="1:5">
      <c r="A26" s="10" t="s">
        <v>577</v>
      </c>
      <c r="B26" s="11"/>
      <c r="C26" s="11"/>
      <c r="D26" s="11"/>
      <c r="E26" s="11"/>
    </row>
    <row r="27" spans="1:5">
      <c r="A27" s="10" t="s">
        <v>520</v>
      </c>
      <c r="B27" s="11">
        <v>12</v>
      </c>
      <c r="C27" s="11">
        <v>2.96</v>
      </c>
      <c r="D27" s="11"/>
      <c r="E27" s="11">
        <v>0.03</v>
      </c>
    </row>
    <row r="28" spans="1:5">
      <c r="A28" s="10" t="s">
        <v>521</v>
      </c>
      <c r="B28" s="11">
        <v>5</v>
      </c>
      <c r="C28" s="11">
        <v>-0.77</v>
      </c>
      <c r="D28" s="11"/>
      <c r="E28" s="11">
        <v>0.03</v>
      </c>
    </row>
    <row r="29" spans="1:5">
      <c r="A29" s="10" t="s">
        <v>484</v>
      </c>
      <c r="B29" s="11">
        <v>9</v>
      </c>
      <c r="C29" s="11">
        <v>1.63</v>
      </c>
      <c r="D29" s="11"/>
      <c r="E29" s="11">
        <v>7.0000000000000007E-2</v>
      </c>
    </row>
    <row r="30" spans="1:5">
      <c r="A30" s="10" t="s">
        <v>485</v>
      </c>
      <c r="B30" s="11">
        <v>34</v>
      </c>
      <c r="C30" s="11">
        <v>1.36</v>
      </c>
      <c r="D30" s="11"/>
      <c r="E30" s="11">
        <v>0.03</v>
      </c>
    </row>
    <row r="31" spans="1:5">
      <c r="A31" s="10" t="s">
        <v>389</v>
      </c>
      <c r="B31" s="11"/>
      <c r="C31" s="11"/>
      <c r="D31" s="11"/>
      <c r="E31" s="11"/>
    </row>
    <row r="32" spans="1:5">
      <c r="A32" s="10" t="s">
        <v>522</v>
      </c>
      <c r="B32" s="11">
        <v>8</v>
      </c>
      <c r="C32" s="11">
        <v>1.62</v>
      </c>
      <c r="D32" s="11"/>
      <c r="E32" s="11">
        <v>0.06</v>
      </c>
    </row>
    <row r="33" spans="1:6">
      <c r="A33" s="10" t="s">
        <v>523</v>
      </c>
      <c r="B33" s="11">
        <v>1</v>
      </c>
      <c r="C33" s="11">
        <v>1.68</v>
      </c>
      <c r="D33" s="11"/>
      <c r="E33" s="11">
        <v>0.1</v>
      </c>
    </row>
    <row r="34" spans="1:6">
      <c r="A34" s="10" t="s">
        <v>524</v>
      </c>
      <c r="B34" s="11">
        <v>3</v>
      </c>
      <c r="C34" s="11">
        <v>1.08</v>
      </c>
      <c r="D34" s="11"/>
      <c r="E34" s="11">
        <v>0.03</v>
      </c>
    </row>
    <row r="35" spans="1:6">
      <c r="A35" s="10" t="s">
        <v>486</v>
      </c>
      <c r="B35" s="11">
        <v>174</v>
      </c>
      <c r="C35" s="11">
        <v>3.83</v>
      </c>
      <c r="D35" s="11"/>
      <c r="E35" s="11">
        <v>0.01</v>
      </c>
    </row>
    <row r="36" spans="1:6">
      <c r="A36" s="10" t="s">
        <v>487</v>
      </c>
      <c r="B36" s="11">
        <v>13</v>
      </c>
      <c r="C36" s="11">
        <v>3.83</v>
      </c>
      <c r="D36" s="11"/>
      <c r="E36" s="11">
        <v>0.03</v>
      </c>
    </row>
    <row r="37" spans="1:6">
      <c r="A37" s="10" t="s">
        <v>526</v>
      </c>
      <c r="B37" s="11">
        <v>6</v>
      </c>
      <c r="C37" s="11">
        <v>1.57</v>
      </c>
      <c r="D37" s="11"/>
      <c r="E37" s="11">
        <v>0.04</v>
      </c>
    </row>
    <row r="38" spans="1:6">
      <c r="A38" s="10" t="s">
        <v>547</v>
      </c>
      <c r="B38" s="11">
        <v>17</v>
      </c>
      <c r="C38" s="11">
        <v>2.69</v>
      </c>
      <c r="D38" s="11"/>
      <c r="E38" s="11">
        <v>0.04</v>
      </c>
    </row>
    <row r="39" spans="1:6">
      <c r="A39" s="10" t="s">
        <v>527</v>
      </c>
      <c r="B39" s="11">
        <v>2</v>
      </c>
      <c r="C39" s="11" t="s">
        <v>584</v>
      </c>
      <c r="D39" s="11"/>
      <c r="E39" s="11"/>
      <c r="F39" t="s">
        <v>576</v>
      </c>
    </row>
    <row r="40" spans="1:6">
      <c r="A40" s="10" t="s">
        <v>531</v>
      </c>
      <c r="B40" s="11">
        <v>2</v>
      </c>
      <c r="C40" s="11">
        <v>-1.8</v>
      </c>
      <c r="D40" s="11"/>
      <c r="E40" s="11">
        <v>0.15</v>
      </c>
    </row>
    <row r="41" spans="1:6">
      <c r="A41" s="10" t="s">
        <v>532</v>
      </c>
      <c r="B41" s="11"/>
      <c r="C41" s="11"/>
      <c r="D41" s="11"/>
      <c r="E41" s="11"/>
    </row>
    <row r="42" spans="1:6">
      <c r="A42" s="10" t="s">
        <v>539</v>
      </c>
      <c r="B42" s="11">
        <v>1</v>
      </c>
      <c r="C42" s="11">
        <v>-3.1</v>
      </c>
      <c r="D42" s="11"/>
      <c r="E42" s="11">
        <v>0.2</v>
      </c>
    </row>
    <row r="43" spans="1:6">
      <c r="A43" s="10" t="s">
        <v>542</v>
      </c>
      <c r="B43" s="11">
        <v>2</v>
      </c>
      <c r="C43" s="11" t="s">
        <v>557</v>
      </c>
      <c r="F43" t="s">
        <v>576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topLeftCell="A4" workbookViewId="0">
      <selection activeCell="A13" sqref="A13:B13"/>
    </sheetView>
  </sheetViews>
  <sheetFormatPr baseColWidth="10" defaultRowHeight="16" x14ac:dyDescent="0"/>
  <sheetData>
    <row r="3" spans="1:2">
      <c r="A3" s="9" t="s">
        <v>470</v>
      </c>
      <c r="B3" s="1" t="s">
        <v>348</v>
      </c>
    </row>
    <row r="4" spans="1:2">
      <c r="A4" s="9" t="s">
        <v>471</v>
      </c>
      <c r="B4" t="s">
        <v>310</v>
      </c>
    </row>
    <row r="5" spans="1:2">
      <c r="A5" s="9"/>
    </row>
    <row r="6" spans="1:2">
      <c r="A6" s="9" t="s">
        <v>375</v>
      </c>
      <c r="B6" t="s">
        <v>578</v>
      </c>
    </row>
    <row r="7" spans="1:2">
      <c r="A7" s="9" t="s">
        <v>376</v>
      </c>
      <c r="B7" t="s">
        <v>579</v>
      </c>
    </row>
    <row r="8" spans="1:2">
      <c r="A8" s="9"/>
    </row>
    <row r="9" spans="1:2">
      <c r="A9" s="9" t="s">
        <v>467</v>
      </c>
      <c r="B9" s="1">
        <v>4360</v>
      </c>
    </row>
    <row r="10" spans="1:2">
      <c r="A10" s="9" t="s">
        <v>468</v>
      </c>
      <c r="B10">
        <v>0.4</v>
      </c>
    </row>
    <row r="11" spans="1:2">
      <c r="A11" s="9" t="s">
        <v>469</v>
      </c>
      <c r="B11" s="1">
        <v>-3.65</v>
      </c>
    </row>
    <row r="12" spans="1:2">
      <c r="A12" s="9" t="s">
        <v>476</v>
      </c>
      <c r="B12">
        <v>3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5">
      <c r="A17" s="9" t="s">
        <v>473</v>
      </c>
    </row>
    <row r="18" spans="1:5">
      <c r="A18" s="9" t="s">
        <v>510</v>
      </c>
      <c r="B18" t="s">
        <v>572</v>
      </c>
    </row>
    <row r="19" spans="1:5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5">
      <c r="A20" s="10" t="s">
        <v>379</v>
      </c>
      <c r="B20" s="12">
        <v>1</v>
      </c>
      <c r="C20" s="12">
        <v>4.3</v>
      </c>
      <c r="D20" s="12"/>
      <c r="E20" s="12">
        <v>0.3</v>
      </c>
    </row>
    <row r="21" spans="1:5">
      <c r="A21" s="10" t="s">
        <v>380</v>
      </c>
      <c r="B21" s="12"/>
      <c r="C21" s="12"/>
      <c r="D21" s="12"/>
      <c r="E21" s="12"/>
    </row>
    <row r="22" spans="1:5">
      <c r="A22" s="10" t="s">
        <v>382</v>
      </c>
      <c r="B22" s="11">
        <v>2</v>
      </c>
      <c r="C22" s="11">
        <v>3.29</v>
      </c>
      <c r="D22" s="11"/>
      <c r="E22" s="11">
        <v>0.04</v>
      </c>
    </row>
    <row r="23" spans="1:5">
      <c r="A23" s="10" t="s">
        <v>383</v>
      </c>
      <c r="B23" s="11">
        <v>3</v>
      </c>
      <c r="C23" s="12">
        <v>4.4400000000000004</v>
      </c>
      <c r="D23" s="11"/>
      <c r="E23" s="11">
        <v>0.03</v>
      </c>
    </row>
    <row r="24" spans="1:5">
      <c r="A24" s="10" t="s">
        <v>384</v>
      </c>
      <c r="B24" s="11">
        <v>1</v>
      </c>
      <c r="C24" s="11">
        <v>2.4</v>
      </c>
      <c r="D24" s="11"/>
      <c r="E24" s="11">
        <v>0.2</v>
      </c>
    </row>
    <row r="25" spans="1:5">
      <c r="A25" s="10" t="s">
        <v>573</v>
      </c>
      <c r="B25" s="11">
        <v>2</v>
      </c>
      <c r="C25" s="11">
        <v>4.7300000000000004</v>
      </c>
      <c r="D25" s="11"/>
      <c r="E25" s="11">
        <v>0.08</v>
      </c>
    </row>
    <row r="26" spans="1:5">
      <c r="A26" s="10" t="s">
        <v>577</v>
      </c>
      <c r="B26" s="11">
        <v>1</v>
      </c>
      <c r="C26" s="11">
        <v>2.13</v>
      </c>
      <c r="D26" s="11"/>
      <c r="E26" s="11">
        <v>0.1</v>
      </c>
    </row>
    <row r="27" spans="1:5">
      <c r="A27" s="10" t="s">
        <v>520</v>
      </c>
      <c r="B27" s="11">
        <v>9</v>
      </c>
      <c r="C27" s="11">
        <v>3.03</v>
      </c>
      <c r="D27" s="11"/>
      <c r="E27" s="11">
        <v>0.03</v>
      </c>
    </row>
    <row r="28" spans="1:5">
      <c r="A28" s="10" t="s">
        <v>521</v>
      </c>
      <c r="B28" s="11">
        <v>5</v>
      </c>
      <c r="C28" s="11">
        <v>-0.45</v>
      </c>
      <c r="D28" s="11"/>
      <c r="E28" s="11">
        <v>0.06</v>
      </c>
    </row>
    <row r="29" spans="1:5">
      <c r="A29" s="10" t="s">
        <v>484</v>
      </c>
      <c r="B29" s="11">
        <v>5</v>
      </c>
      <c r="C29" s="11">
        <v>1.41</v>
      </c>
      <c r="D29" s="11"/>
      <c r="E29" s="11">
        <v>0.04</v>
      </c>
    </row>
    <row r="30" spans="1:5">
      <c r="A30" s="10" t="s">
        <v>485</v>
      </c>
      <c r="B30" s="11">
        <v>31</v>
      </c>
      <c r="C30" s="11">
        <v>1.53</v>
      </c>
      <c r="D30" s="11"/>
      <c r="E30" s="11">
        <v>0.02</v>
      </c>
    </row>
    <row r="31" spans="1:5">
      <c r="A31" s="10" t="s">
        <v>389</v>
      </c>
      <c r="B31" s="11"/>
      <c r="C31" s="11"/>
      <c r="D31" s="11"/>
      <c r="E31" s="11"/>
    </row>
    <row r="32" spans="1:5">
      <c r="A32" s="10" t="s">
        <v>522</v>
      </c>
      <c r="B32" s="11">
        <v>2</v>
      </c>
      <c r="C32" s="11">
        <v>1.17</v>
      </c>
      <c r="D32" s="11"/>
      <c r="E32" s="11">
        <v>0.02</v>
      </c>
    </row>
    <row r="33" spans="1:6">
      <c r="A33" s="10" t="s">
        <v>523</v>
      </c>
      <c r="B33" s="11"/>
      <c r="C33" s="11"/>
      <c r="D33" s="11"/>
      <c r="E33" s="11"/>
    </row>
    <row r="34" spans="1:6">
      <c r="A34" s="10" t="s">
        <v>524</v>
      </c>
      <c r="B34" s="11">
        <v>3</v>
      </c>
      <c r="C34" s="11">
        <v>0.53</v>
      </c>
      <c r="D34" s="11"/>
      <c r="E34" s="11">
        <v>0.09</v>
      </c>
    </row>
    <row r="35" spans="1:6">
      <c r="A35" s="10" t="s">
        <v>486</v>
      </c>
      <c r="B35" s="11">
        <v>86</v>
      </c>
      <c r="C35" s="11">
        <v>3.85</v>
      </c>
      <c r="D35" s="11"/>
      <c r="E35" s="11">
        <v>0.01</v>
      </c>
    </row>
    <row r="36" spans="1:6">
      <c r="A36" s="10" t="s">
        <v>487</v>
      </c>
      <c r="B36" s="11">
        <v>9</v>
      </c>
      <c r="C36" s="11">
        <v>3.86</v>
      </c>
      <c r="D36" s="11"/>
      <c r="E36" s="11">
        <v>0.03</v>
      </c>
    </row>
    <row r="37" spans="1:6">
      <c r="A37" s="10" t="s">
        <v>526</v>
      </c>
      <c r="B37" s="11">
        <v>7</v>
      </c>
      <c r="C37" s="11">
        <v>1.3</v>
      </c>
      <c r="D37" s="11"/>
      <c r="E37" s="11">
        <v>7.0000000000000007E-2</v>
      </c>
    </row>
    <row r="38" spans="1:6">
      <c r="A38" s="10" t="s">
        <v>547</v>
      </c>
      <c r="B38" s="11">
        <v>4</v>
      </c>
      <c r="C38" s="11">
        <v>2.35</v>
      </c>
      <c r="D38" s="11"/>
      <c r="E38" s="11">
        <v>0.02</v>
      </c>
    </row>
    <row r="39" spans="1:6">
      <c r="A39" s="10" t="s">
        <v>527</v>
      </c>
      <c r="B39" s="11">
        <v>2</v>
      </c>
      <c r="C39" s="11" t="s">
        <v>580</v>
      </c>
      <c r="D39" s="11"/>
      <c r="E39" s="11"/>
      <c r="F39" t="s">
        <v>576</v>
      </c>
    </row>
    <row r="40" spans="1:6">
      <c r="A40" s="10" t="s">
        <v>531</v>
      </c>
      <c r="B40" s="11">
        <v>2</v>
      </c>
      <c r="C40" s="11">
        <v>-1.55</v>
      </c>
      <c r="D40" s="11"/>
      <c r="E40" s="11">
        <v>0.2</v>
      </c>
    </row>
    <row r="41" spans="1:6">
      <c r="A41" s="10" t="s">
        <v>532</v>
      </c>
      <c r="B41" s="11">
        <v>1</v>
      </c>
      <c r="C41" s="11">
        <v>-2.2000000000000002</v>
      </c>
      <c r="D41" s="11"/>
      <c r="E41" s="11">
        <v>0.3</v>
      </c>
    </row>
    <row r="42" spans="1:6">
      <c r="A42" s="10" t="s">
        <v>539</v>
      </c>
      <c r="B42" s="11">
        <v>2</v>
      </c>
      <c r="C42" s="11">
        <v>-2.6</v>
      </c>
      <c r="D42" s="11"/>
      <c r="E42" s="11">
        <v>0.2</v>
      </c>
    </row>
    <row r="43" spans="1:6">
      <c r="A43" s="10" t="s">
        <v>542</v>
      </c>
      <c r="B43" s="11">
        <v>2</v>
      </c>
      <c r="C43" s="11" t="s">
        <v>581</v>
      </c>
      <c r="F43" t="s">
        <v>576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s="1" t="s">
        <v>309</v>
      </c>
    </row>
    <row r="4" spans="1:2">
      <c r="A4" s="9" t="s">
        <v>471</v>
      </c>
      <c r="B4" t="s">
        <v>310</v>
      </c>
    </row>
    <row r="5" spans="1:2">
      <c r="A5" s="9"/>
    </row>
    <row r="6" spans="1:2">
      <c r="A6" s="9" t="s">
        <v>375</v>
      </c>
      <c r="B6" t="s">
        <v>571</v>
      </c>
    </row>
    <row r="7" spans="1:2">
      <c r="A7" s="9" t="s">
        <v>376</v>
      </c>
      <c r="B7" t="s">
        <v>793</v>
      </c>
    </row>
    <row r="8" spans="1:2">
      <c r="A8" s="9"/>
    </row>
    <row r="9" spans="1:2">
      <c r="A9" s="9" t="s">
        <v>467</v>
      </c>
      <c r="B9" s="1">
        <v>4378</v>
      </c>
    </row>
    <row r="10" spans="1:2">
      <c r="A10" s="9" t="s">
        <v>468</v>
      </c>
      <c r="B10">
        <v>0.15</v>
      </c>
    </row>
    <row r="11" spans="1:2">
      <c r="A11" s="9" t="s">
        <v>469</v>
      </c>
      <c r="B11" s="1">
        <v>-3.75</v>
      </c>
    </row>
    <row r="12" spans="1:2">
      <c r="A12" s="9" t="s">
        <v>476</v>
      </c>
      <c r="B12">
        <v>2.85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5">
      <c r="A17" s="9" t="s">
        <v>473</v>
      </c>
    </row>
    <row r="18" spans="1:5">
      <c r="A18" s="9" t="s">
        <v>510</v>
      </c>
      <c r="B18" t="s">
        <v>572</v>
      </c>
    </row>
    <row r="19" spans="1:5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5">
      <c r="A20" s="10" t="s">
        <v>379</v>
      </c>
      <c r="B20" s="12">
        <v>1</v>
      </c>
      <c r="C20" s="12">
        <v>4.4000000000000004</v>
      </c>
      <c r="D20" s="12"/>
      <c r="E20" s="12">
        <v>0.25</v>
      </c>
    </row>
    <row r="21" spans="1:5">
      <c r="A21" s="10" t="s">
        <v>380</v>
      </c>
      <c r="B21" s="12"/>
      <c r="C21" s="12"/>
      <c r="D21" s="12"/>
      <c r="E21" s="12"/>
    </row>
    <row r="22" spans="1:5">
      <c r="A22" s="10" t="s">
        <v>382</v>
      </c>
      <c r="B22" s="11">
        <v>2</v>
      </c>
      <c r="C22" s="11">
        <v>2.5499999999999998</v>
      </c>
      <c r="D22" s="11"/>
      <c r="E22" s="11">
        <v>0.09</v>
      </c>
    </row>
    <row r="23" spans="1:5">
      <c r="A23" s="10" t="s">
        <v>383</v>
      </c>
      <c r="B23" s="11">
        <v>5</v>
      </c>
      <c r="C23" s="12">
        <v>4.25</v>
      </c>
      <c r="D23" s="11"/>
      <c r="E23" s="11">
        <v>0.03</v>
      </c>
    </row>
    <row r="24" spans="1:5">
      <c r="A24" s="10" t="s">
        <v>384</v>
      </c>
      <c r="B24" s="11">
        <v>1</v>
      </c>
      <c r="C24" s="11">
        <v>1.7</v>
      </c>
      <c r="D24" s="11"/>
      <c r="E24" s="11">
        <v>0.15</v>
      </c>
    </row>
    <row r="25" spans="1:5">
      <c r="A25" s="10" t="s">
        <v>573</v>
      </c>
      <c r="B25" s="11">
        <v>2</v>
      </c>
      <c r="C25" s="11">
        <v>4.83</v>
      </c>
      <c r="D25" s="11"/>
      <c r="E25" s="11">
        <v>0.04</v>
      </c>
    </row>
    <row r="26" spans="1:5">
      <c r="A26" s="10" t="s">
        <v>577</v>
      </c>
      <c r="B26" s="11">
        <v>1</v>
      </c>
      <c r="C26" s="11">
        <v>1.83</v>
      </c>
      <c r="D26" s="11"/>
      <c r="E26" s="11">
        <v>0.1</v>
      </c>
    </row>
    <row r="27" spans="1:5">
      <c r="A27" s="10" t="s">
        <v>520</v>
      </c>
      <c r="B27" s="11">
        <v>1</v>
      </c>
      <c r="C27" s="11">
        <v>2.88</v>
      </c>
      <c r="D27" s="11"/>
      <c r="E27" s="11">
        <v>0.03</v>
      </c>
    </row>
    <row r="28" spans="1:5">
      <c r="A28" s="10" t="s">
        <v>521</v>
      </c>
      <c r="B28" s="11">
        <v>9</v>
      </c>
      <c r="C28" s="11">
        <v>-0.8</v>
      </c>
      <c r="D28" s="11"/>
      <c r="E28" s="11">
        <v>0.03</v>
      </c>
    </row>
    <row r="29" spans="1:5">
      <c r="A29" s="10" t="s">
        <v>484</v>
      </c>
      <c r="B29" s="11">
        <v>5</v>
      </c>
      <c r="C29" s="11">
        <v>1.29</v>
      </c>
      <c r="D29" s="11"/>
      <c r="E29" s="11">
        <v>0.02</v>
      </c>
    </row>
    <row r="30" spans="1:5">
      <c r="A30" s="10" t="s">
        <v>485</v>
      </c>
      <c r="B30" s="11">
        <v>11</v>
      </c>
      <c r="C30" s="11">
        <v>1.17</v>
      </c>
      <c r="D30" s="11"/>
      <c r="E30" s="11">
        <v>0.02</v>
      </c>
    </row>
    <row r="31" spans="1:5">
      <c r="A31" s="10" t="s">
        <v>389</v>
      </c>
      <c r="B31" s="11">
        <v>25</v>
      </c>
      <c r="C31" s="11">
        <v>2.9</v>
      </c>
      <c r="D31" s="11"/>
      <c r="E31" s="11">
        <v>0.1</v>
      </c>
    </row>
    <row r="32" spans="1:5">
      <c r="A32" s="10" t="s">
        <v>522</v>
      </c>
      <c r="B32" s="11">
        <v>1</v>
      </c>
      <c r="C32" s="11">
        <v>1.59</v>
      </c>
      <c r="D32" s="11"/>
      <c r="E32" s="11">
        <v>0.02</v>
      </c>
    </row>
    <row r="33" spans="1:6">
      <c r="A33" s="10" t="s">
        <v>523</v>
      </c>
      <c r="B33" s="11">
        <v>5</v>
      </c>
      <c r="C33" s="11">
        <v>0.98</v>
      </c>
      <c r="D33" s="11"/>
      <c r="E33" s="11">
        <v>0.1</v>
      </c>
    </row>
    <row r="34" spans="1:6">
      <c r="A34" s="10" t="s">
        <v>524</v>
      </c>
      <c r="B34" s="11">
        <v>1</v>
      </c>
      <c r="C34" s="11">
        <v>0.86</v>
      </c>
      <c r="D34" s="11"/>
      <c r="E34" s="11">
        <v>0.03</v>
      </c>
    </row>
    <row r="35" spans="1:6">
      <c r="A35" s="10" t="s">
        <v>486</v>
      </c>
      <c r="B35" s="11">
        <v>3</v>
      </c>
      <c r="C35" s="11">
        <v>3.75</v>
      </c>
      <c r="D35" s="11"/>
      <c r="E35" s="11">
        <v>0.01</v>
      </c>
    </row>
    <row r="36" spans="1:6">
      <c r="A36" s="10" t="s">
        <v>487</v>
      </c>
      <c r="B36" s="11">
        <v>100</v>
      </c>
      <c r="C36" s="11">
        <v>3.76</v>
      </c>
      <c r="D36" s="11"/>
      <c r="E36" s="11">
        <v>0.02</v>
      </c>
    </row>
    <row r="37" spans="1:6">
      <c r="A37" s="10" t="s">
        <v>526</v>
      </c>
      <c r="B37" s="11">
        <v>13</v>
      </c>
      <c r="C37" s="11">
        <v>1.1499999999999999</v>
      </c>
      <c r="D37" s="11"/>
      <c r="E37" s="11">
        <v>0.03</v>
      </c>
    </row>
    <row r="38" spans="1:6">
      <c r="A38" s="10" t="s">
        <v>547</v>
      </c>
      <c r="B38" s="11">
        <v>4</v>
      </c>
      <c r="C38" s="11">
        <v>2.4500000000000002</v>
      </c>
      <c r="D38" s="11"/>
      <c r="E38" s="11">
        <v>0.03</v>
      </c>
    </row>
    <row r="39" spans="1:6">
      <c r="A39" s="10" t="s">
        <v>527</v>
      </c>
      <c r="B39" s="11">
        <v>10</v>
      </c>
      <c r="C39" s="11" t="s">
        <v>574</v>
      </c>
      <c r="D39" s="11"/>
      <c r="E39" s="11"/>
      <c r="F39" t="s">
        <v>576</v>
      </c>
    </row>
    <row r="40" spans="1:6">
      <c r="A40" s="10" t="s">
        <v>531</v>
      </c>
      <c r="B40" s="11">
        <v>1</v>
      </c>
      <c r="C40" s="11">
        <v>-1.7</v>
      </c>
      <c r="D40" s="11"/>
      <c r="E40" s="11">
        <v>0.15</v>
      </c>
    </row>
    <row r="41" spans="1:6">
      <c r="A41" s="10" t="s">
        <v>532</v>
      </c>
      <c r="B41" s="11">
        <v>2</v>
      </c>
      <c r="C41" s="11">
        <v>-2.7</v>
      </c>
      <c r="D41" s="11"/>
      <c r="E41" s="11">
        <v>0.3</v>
      </c>
    </row>
    <row r="42" spans="1:6">
      <c r="A42" s="10" t="s">
        <v>539</v>
      </c>
      <c r="B42" s="11">
        <v>1</v>
      </c>
      <c r="C42" s="11">
        <v>-3.05</v>
      </c>
      <c r="D42" s="11"/>
      <c r="E42" s="11">
        <v>0.15</v>
      </c>
    </row>
    <row r="43" spans="1:6">
      <c r="A43" s="10" t="s">
        <v>542</v>
      </c>
      <c r="B43" s="11">
        <v>2</v>
      </c>
      <c r="C43" s="11" t="s">
        <v>575</v>
      </c>
      <c r="F43" t="s">
        <v>576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s="1" t="s">
        <v>563</v>
      </c>
    </row>
    <row r="4" spans="1:2">
      <c r="A4" s="9" t="s">
        <v>471</v>
      </c>
      <c r="B4" t="s">
        <v>286</v>
      </c>
    </row>
    <row r="5" spans="1:2">
      <c r="A5" s="9"/>
    </row>
    <row r="6" spans="1:2">
      <c r="A6" s="9" t="s">
        <v>375</v>
      </c>
      <c r="B6" t="s">
        <v>564</v>
      </c>
    </row>
    <row r="7" spans="1:2">
      <c r="A7" s="9" t="s">
        <v>376</v>
      </c>
      <c r="B7" t="s">
        <v>794</v>
      </c>
    </row>
    <row r="8" spans="1:2">
      <c r="A8" s="9"/>
    </row>
    <row r="9" spans="1:2">
      <c r="A9" s="9" t="s">
        <v>467</v>
      </c>
      <c r="B9" s="1">
        <v>4675</v>
      </c>
    </row>
    <row r="10" spans="1:2">
      <c r="A10" s="9" t="s">
        <v>468</v>
      </c>
      <c r="B10">
        <v>0.9</v>
      </c>
    </row>
    <row r="11" spans="1:2">
      <c r="A11" s="9" t="s">
        <v>469</v>
      </c>
      <c r="B11" s="1">
        <v>-3.9</v>
      </c>
    </row>
    <row r="12" spans="1:2">
      <c r="A12" s="9" t="s">
        <v>476</v>
      </c>
      <c r="B12">
        <v>2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5">
      <c r="A17" s="9" t="s">
        <v>473</v>
      </c>
    </row>
    <row r="18" spans="1:5">
      <c r="A18" s="9" t="s">
        <v>510</v>
      </c>
      <c r="B18" t="s">
        <v>552</v>
      </c>
    </row>
    <row r="19" spans="1:5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5">
      <c r="A20" s="10" t="s">
        <v>378</v>
      </c>
      <c r="B20" s="12"/>
      <c r="C20" s="12">
        <v>0.43</v>
      </c>
      <c r="D20" s="12"/>
      <c r="E20" s="12">
        <v>0.15</v>
      </c>
    </row>
    <row r="21" spans="1:5">
      <c r="A21" s="10" t="s">
        <v>379</v>
      </c>
      <c r="B21" s="12"/>
      <c r="C21" s="12">
        <v>4.93</v>
      </c>
      <c r="D21" s="12"/>
      <c r="E21" s="12">
        <v>0.2</v>
      </c>
    </row>
    <row r="22" spans="1:5">
      <c r="A22" s="10" t="s">
        <v>380</v>
      </c>
      <c r="B22" s="12"/>
      <c r="D22" s="12"/>
      <c r="E22" s="12"/>
    </row>
    <row r="23" spans="1:5">
      <c r="A23" s="10" t="s">
        <v>381</v>
      </c>
      <c r="B23" s="12"/>
      <c r="C23" s="12"/>
      <c r="D23" s="12"/>
      <c r="E23" s="12"/>
    </row>
    <row r="24" spans="1:5">
      <c r="A24" s="10" t="s">
        <v>382</v>
      </c>
      <c r="B24" s="11"/>
      <c r="C24" s="11"/>
      <c r="D24" s="11"/>
      <c r="E24" s="11"/>
    </row>
    <row r="25" spans="1:5">
      <c r="A25" s="10" t="s">
        <v>383</v>
      </c>
      <c r="B25" s="11">
        <v>5</v>
      </c>
      <c r="C25" s="12">
        <v>4</v>
      </c>
      <c r="D25" s="11"/>
      <c r="E25" s="11">
        <v>0.18</v>
      </c>
    </row>
    <row r="26" spans="1:5">
      <c r="A26" s="10" t="s">
        <v>384</v>
      </c>
      <c r="B26" s="11">
        <v>1</v>
      </c>
      <c r="C26" s="11">
        <v>1.55</v>
      </c>
      <c r="D26" s="11"/>
      <c r="E26" s="11">
        <v>0.15</v>
      </c>
    </row>
    <row r="27" spans="1:5">
      <c r="A27" s="10" t="s">
        <v>385</v>
      </c>
      <c r="B27" s="11">
        <v>1</v>
      </c>
      <c r="C27" s="11">
        <v>4.17</v>
      </c>
      <c r="D27" s="11"/>
      <c r="E27" s="11">
        <v>0.15</v>
      </c>
    </row>
    <row r="28" spans="1:5">
      <c r="A28" s="10" t="s">
        <v>520</v>
      </c>
      <c r="B28" s="11">
        <v>7</v>
      </c>
      <c r="C28" s="11">
        <v>2.75</v>
      </c>
      <c r="D28" s="11"/>
      <c r="E28" s="11">
        <v>0.15</v>
      </c>
    </row>
    <row r="29" spans="1:5">
      <c r="A29" s="10" t="s">
        <v>521</v>
      </c>
      <c r="B29" s="11">
        <v>3</v>
      </c>
      <c r="C29" s="11">
        <v>-0.95</v>
      </c>
      <c r="D29" s="11"/>
      <c r="E29" s="11">
        <v>0.05</v>
      </c>
    </row>
    <row r="30" spans="1:5">
      <c r="A30" s="10" t="s">
        <v>484</v>
      </c>
      <c r="B30" s="11">
        <v>5</v>
      </c>
      <c r="C30" s="11">
        <v>1.05</v>
      </c>
      <c r="D30" s="11"/>
      <c r="E30" s="11">
        <v>0.12</v>
      </c>
    </row>
    <row r="31" spans="1:5">
      <c r="A31" s="10" t="s">
        <v>485</v>
      </c>
      <c r="B31" s="11">
        <v>23</v>
      </c>
      <c r="C31" s="11">
        <v>1</v>
      </c>
      <c r="D31" s="11"/>
      <c r="E31" s="11">
        <v>0.1</v>
      </c>
    </row>
    <row r="32" spans="1:5">
      <c r="A32" s="10" t="s">
        <v>522</v>
      </c>
      <c r="B32" s="11">
        <v>5</v>
      </c>
      <c r="C32" s="11">
        <v>1.23</v>
      </c>
      <c r="D32" s="11"/>
      <c r="E32" s="11">
        <v>0.3</v>
      </c>
    </row>
    <row r="33" spans="1:5">
      <c r="A33" s="10" t="s">
        <v>523</v>
      </c>
      <c r="B33" s="11"/>
      <c r="C33" s="11"/>
      <c r="D33" s="11"/>
      <c r="E33" s="11"/>
    </row>
    <row r="34" spans="1:5">
      <c r="A34" s="10" t="s">
        <v>524</v>
      </c>
      <c r="B34" s="11">
        <v>3</v>
      </c>
      <c r="C34" s="11">
        <v>0.71</v>
      </c>
      <c r="D34" s="11"/>
      <c r="E34" s="11">
        <v>0.11</v>
      </c>
    </row>
    <row r="35" spans="1:5">
      <c r="A35" s="10" t="s">
        <v>526</v>
      </c>
      <c r="B35" s="11">
        <v>7</v>
      </c>
      <c r="C35" s="11">
        <v>1.34</v>
      </c>
      <c r="D35" s="11"/>
      <c r="E35" s="11">
        <v>0.22</v>
      </c>
    </row>
    <row r="36" spans="1:5">
      <c r="A36" s="10" t="s">
        <v>547</v>
      </c>
      <c r="B36" s="11">
        <v>12</v>
      </c>
      <c r="C36" s="11">
        <v>2.19</v>
      </c>
      <c r="D36" s="11"/>
      <c r="E36" s="11">
        <v>0.14000000000000001</v>
      </c>
    </row>
    <row r="37" spans="1:5">
      <c r="A37" s="10" t="s">
        <v>527</v>
      </c>
      <c r="B37" s="11">
        <v>2</v>
      </c>
      <c r="C37" s="11">
        <v>1.38</v>
      </c>
      <c r="D37" s="11"/>
      <c r="E37" s="11">
        <v>0.15</v>
      </c>
    </row>
    <row r="38" spans="1:5">
      <c r="A38" s="10" t="s">
        <v>531</v>
      </c>
      <c r="B38" s="11">
        <v>2</v>
      </c>
      <c r="C38" s="11">
        <v>-1.61</v>
      </c>
      <c r="D38" s="11"/>
      <c r="E38" s="11">
        <v>0.15</v>
      </c>
    </row>
    <row r="39" spans="1:5">
      <c r="A39" s="10" t="s">
        <v>532</v>
      </c>
      <c r="B39" s="11"/>
      <c r="C39" s="11" t="s">
        <v>565</v>
      </c>
      <c r="D39" s="11"/>
      <c r="E39" s="11">
        <v>0.15</v>
      </c>
    </row>
    <row r="40" spans="1:5">
      <c r="A40" s="10" t="s">
        <v>536</v>
      </c>
      <c r="B40" s="11"/>
      <c r="C40" s="11" t="s">
        <v>566</v>
      </c>
      <c r="D40" s="11"/>
      <c r="E40" s="11">
        <v>0.15</v>
      </c>
    </row>
    <row r="41" spans="1:5">
      <c r="A41" s="10" t="s">
        <v>539</v>
      </c>
      <c r="B41" s="11">
        <v>1</v>
      </c>
      <c r="C41" s="11">
        <v>-3.2</v>
      </c>
      <c r="D41" s="11"/>
      <c r="E41" s="11">
        <v>0.15</v>
      </c>
    </row>
    <row r="42" spans="1:5">
      <c r="A42" s="10" t="s">
        <v>540</v>
      </c>
      <c r="B42" s="11">
        <v>2</v>
      </c>
      <c r="C42" s="11" t="s">
        <v>567</v>
      </c>
      <c r="D42" s="11"/>
      <c r="E42" s="11">
        <v>0.15</v>
      </c>
    </row>
    <row r="43" spans="1:5">
      <c r="A43" s="10" t="s">
        <v>542</v>
      </c>
      <c r="B43" s="11"/>
      <c r="C43" s="11" t="s">
        <v>568</v>
      </c>
      <c r="D43" s="11"/>
      <c r="E43" s="11">
        <v>0.15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topLeftCell="A2"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s="1" t="s">
        <v>328</v>
      </c>
    </row>
    <row r="4" spans="1:2">
      <c r="A4" s="9" t="s">
        <v>471</v>
      </c>
      <c r="B4" t="s">
        <v>286</v>
      </c>
    </row>
    <row r="5" spans="1:2">
      <c r="A5" s="9"/>
    </row>
    <row r="6" spans="1:2">
      <c r="A6" s="9" t="s">
        <v>375</v>
      </c>
      <c r="B6" t="s">
        <v>558</v>
      </c>
    </row>
    <row r="7" spans="1:2">
      <c r="A7" s="9" t="s">
        <v>376</v>
      </c>
      <c r="B7" t="s">
        <v>795</v>
      </c>
    </row>
    <row r="8" spans="1:2">
      <c r="A8" s="9"/>
    </row>
    <row r="9" spans="1:2">
      <c r="A9" s="9" t="s">
        <v>467</v>
      </c>
      <c r="B9" s="1">
        <v>4400</v>
      </c>
    </row>
    <row r="10" spans="1:2">
      <c r="A10" s="9" t="s">
        <v>468</v>
      </c>
      <c r="B10">
        <v>0.1</v>
      </c>
    </row>
    <row r="11" spans="1:2">
      <c r="A11" s="9" t="s">
        <v>469</v>
      </c>
      <c r="B11" s="1">
        <v>-3.73</v>
      </c>
    </row>
    <row r="12" spans="1:2">
      <c r="A12" s="9" t="s">
        <v>476</v>
      </c>
      <c r="B12">
        <v>2.4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5">
      <c r="A17" s="9" t="s">
        <v>473</v>
      </c>
    </row>
    <row r="18" spans="1:5">
      <c r="A18" s="9" t="s">
        <v>510</v>
      </c>
      <c r="B18" t="s">
        <v>552</v>
      </c>
    </row>
    <row r="19" spans="1:5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5">
      <c r="A20" s="10" t="s">
        <v>378</v>
      </c>
      <c r="B20" s="12"/>
      <c r="C20" s="12" t="s">
        <v>559</v>
      </c>
      <c r="D20" s="12"/>
      <c r="E20" s="12">
        <v>0.15</v>
      </c>
    </row>
    <row r="21" spans="1:5">
      <c r="A21" s="10" t="s">
        <v>379</v>
      </c>
      <c r="B21" s="12"/>
      <c r="C21" s="12">
        <v>4.78</v>
      </c>
      <c r="D21" s="12"/>
      <c r="E21" s="12">
        <v>0.2</v>
      </c>
    </row>
    <row r="22" spans="1:5">
      <c r="A22" s="10" t="s">
        <v>380</v>
      </c>
      <c r="B22" s="12"/>
      <c r="D22" s="12"/>
      <c r="E22" s="12"/>
    </row>
    <row r="23" spans="1:5">
      <c r="A23" s="10" t="s">
        <v>381</v>
      </c>
      <c r="B23" s="12"/>
      <c r="C23" s="12"/>
      <c r="D23" s="12"/>
      <c r="E23" s="12"/>
    </row>
    <row r="24" spans="1:5">
      <c r="A24" s="10" t="s">
        <v>382</v>
      </c>
      <c r="B24" s="11"/>
      <c r="C24" s="11"/>
      <c r="D24" s="11"/>
      <c r="E24" s="11"/>
    </row>
    <row r="25" spans="1:5">
      <c r="A25" s="10" t="s">
        <v>383</v>
      </c>
      <c r="B25" s="11">
        <v>5</v>
      </c>
      <c r="C25" s="12">
        <v>4.6900000000000004</v>
      </c>
      <c r="D25" s="11"/>
      <c r="E25" s="11">
        <v>0.09</v>
      </c>
    </row>
    <row r="26" spans="1:5">
      <c r="A26" s="10" t="s">
        <v>384</v>
      </c>
      <c r="B26" s="11">
        <v>1</v>
      </c>
      <c r="C26" s="11">
        <v>2.62</v>
      </c>
      <c r="D26" s="11"/>
      <c r="E26" s="11">
        <v>0.15</v>
      </c>
    </row>
    <row r="27" spans="1:5">
      <c r="A27" s="10" t="s">
        <v>385</v>
      </c>
      <c r="B27" s="11">
        <v>1</v>
      </c>
      <c r="C27" s="11">
        <v>4.41</v>
      </c>
      <c r="D27" s="11"/>
      <c r="E27" s="11">
        <v>0.15</v>
      </c>
    </row>
    <row r="28" spans="1:5">
      <c r="A28" s="10" t="s">
        <v>520</v>
      </c>
      <c r="B28" s="11">
        <v>6</v>
      </c>
      <c r="C28" s="11">
        <v>2.94</v>
      </c>
      <c r="D28" s="11"/>
      <c r="E28" s="11">
        <v>0.1</v>
      </c>
    </row>
    <row r="29" spans="1:5">
      <c r="A29" s="10" t="s">
        <v>521</v>
      </c>
      <c r="B29" s="11">
        <v>6</v>
      </c>
      <c r="C29" s="11">
        <v>-0.11</v>
      </c>
      <c r="D29" s="11"/>
      <c r="E29" s="11">
        <v>0.13</v>
      </c>
    </row>
    <row r="30" spans="1:5">
      <c r="A30" s="10" t="s">
        <v>484</v>
      </c>
      <c r="B30" s="11">
        <v>17</v>
      </c>
      <c r="C30" s="11">
        <v>1.76</v>
      </c>
      <c r="D30" s="11"/>
      <c r="E30" s="11">
        <v>0.08</v>
      </c>
    </row>
    <row r="31" spans="1:5">
      <c r="A31" s="10" t="s">
        <v>485</v>
      </c>
      <c r="B31" s="11">
        <v>25</v>
      </c>
      <c r="C31" s="11">
        <v>1.9</v>
      </c>
      <c r="D31" s="11"/>
      <c r="E31" s="11">
        <v>0.09</v>
      </c>
    </row>
    <row r="32" spans="1:5">
      <c r="A32" s="10" t="s">
        <v>522</v>
      </c>
      <c r="B32" s="11"/>
      <c r="C32" s="11"/>
      <c r="D32" s="11"/>
      <c r="E32" s="11"/>
    </row>
    <row r="33" spans="1:5">
      <c r="A33" s="10" t="s">
        <v>523</v>
      </c>
      <c r="B33" s="11"/>
      <c r="C33" s="11"/>
      <c r="D33" s="11"/>
      <c r="E33" s="11"/>
    </row>
    <row r="34" spans="1:5">
      <c r="A34" s="10" t="s">
        <v>524</v>
      </c>
      <c r="B34" s="11"/>
      <c r="C34" s="11"/>
      <c r="D34" s="11"/>
      <c r="E34" s="11"/>
    </row>
    <row r="35" spans="1:5">
      <c r="A35" s="10" t="s">
        <v>526</v>
      </c>
      <c r="B35" s="11">
        <v>9</v>
      </c>
      <c r="C35" s="11">
        <v>1.65</v>
      </c>
      <c r="D35" s="11"/>
      <c r="E35" s="11">
        <v>0.15</v>
      </c>
    </row>
    <row r="36" spans="1:5">
      <c r="A36" s="10" t="s">
        <v>547</v>
      </c>
      <c r="B36" s="11">
        <v>7</v>
      </c>
      <c r="C36" s="11">
        <v>2.93</v>
      </c>
      <c r="D36" s="11"/>
      <c r="E36" s="11">
        <v>0.24</v>
      </c>
    </row>
    <row r="37" spans="1:5">
      <c r="A37" s="10" t="s">
        <v>527</v>
      </c>
      <c r="B37" s="11">
        <v>2</v>
      </c>
      <c r="C37" s="11">
        <v>1.41</v>
      </c>
      <c r="D37" s="11"/>
      <c r="E37" s="11">
        <v>0.15</v>
      </c>
    </row>
    <row r="38" spans="1:5">
      <c r="A38" s="10" t="s">
        <v>531</v>
      </c>
      <c r="B38" s="11">
        <v>2</v>
      </c>
      <c r="C38" s="11">
        <v>-3.12</v>
      </c>
      <c r="D38" s="11"/>
      <c r="E38" s="11">
        <v>0.15</v>
      </c>
    </row>
    <row r="39" spans="1:5">
      <c r="A39" s="10" t="s">
        <v>532</v>
      </c>
      <c r="B39" s="11"/>
      <c r="C39" s="11" t="s">
        <v>560</v>
      </c>
      <c r="D39" s="11"/>
      <c r="E39" s="11">
        <v>0.15</v>
      </c>
    </row>
    <row r="40" spans="1:5">
      <c r="A40" s="10" t="s">
        <v>536</v>
      </c>
      <c r="B40" s="11"/>
      <c r="C40" s="11" t="s">
        <v>561</v>
      </c>
      <c r="D40" s="11"/>
      <c r="E40" s="11"/>
    </row>
    <row r="41" spans="1:5">
      <c r="A41" s="10" t="s">
        <v>539</v>
      </c>
      <c r="B41" s="11">
        <v>1</v>
      </c>
      <c r="C41" s="11">
        <v>-3.36</v>
      </c>
      <c r="D41" s="11"/>
      <c r="E41" s="11">
        <v>0.15</v>
      </c>
    </row>
    <row r="42" spans="1:5">
      <c r="A42" s="10" t="s">
        <v>540</v>
      </c>
      <c r="B42" s="11">
        <v>1</v>
      </c>
      <c r="C42" s="11" t="s">
        <v>543</v>
      </c>
      <c r="D42" s="11"/>
      <c r="E42" s="11">
        <v>0.15</v>
      </c>
    </row>
    <row r="43" spans="1:5">
      <c r="A43" s="10" t="s">
        <v>542</v>
      </c>
      <c r="B43" s="11"/>
      <c r="C43" s="11" t="s">
        <v>562</v>
      </c>
      <c r="D43" s="11"/>
      <c r="E43" s="11">
        <v>0.15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t="s">
        <v>554</v>
      </c>
    </row>
    <row r="4" spans="1:2">
      <c r="A4" s="9" t="s">
        <v>471</v>
      </c>
      <c r="B4" t="s">
        <v>286</v>
      </c>
    </row>
    <row r="5" spans="1:2">
      <c r="A5" s="9"/>
    </row>
    <row r="6" spans="1:2">
      <c r="A6" s="9" t="s">
        <v>375</v>
      </c>
      <c r="B6" t="s">
        <v>553</v>
      </c>
    </row>
    <row r="7" spans="1:2">
      <c r="A7" s="9" t="s">
        <v>376</v>
      </c>
      <c r="B7" t="s">
        <v>796</v>
      </c>
    </row>
    <row r="8" spans="1:2">
      <c r="A8" s="9"/>
    </row>
    <row r="9" spans="1:2">
      <c r="A9" s="9" t="s">
        <v>467</v>
      </c>
      <c r="B9" s="1">
        <v>4400</v>
      </c>
    </row>
    <row r="10" spans="1:2">
      <c r="A10" s="9" t="s">
        <v>468</v>
      </c>
      <c r="B10">
        <v>0.2</v>
      </c>
    </row>
    <row r="11" spans="1:2">
      <c r="A11" s="9" t="s">
        <v>469</v>
      </c>
      <c r="B11" s="1">
        <v>-3.7</v>
      </c>
    </row>
    <row r="12" spans="1:2">
      <c r="A12" s="9" t="s">
        <v>476</v>
      </c>
      <c r="B12">
        <v>2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5">
      <c r="A17" s="9" t="s">
        <v>473</v>
      </c>
    </row>
    <row r="18" spans="1:5">
      <c r="A18" s="9" t="s">
        <v>510</v>
      </c>
      <c r="B18" t="s">
        <v>552</v>
      </c>
    </row>
    <row r="19" spans="1:5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5">
      <c r="A20" s="10" t="s">
        <v>378</v>
      </c>
      <c r="B20" s="12"/>
      <c r="C20" s="12" t="s">
        <v>555</v>
      </c>
      <c r="D20" s="12"/>
      <c r="E20" s="12">
        <v>0.15</v>
      </c>
    </row>
    <row r="21" spans="1:5">
      <c r="A21" s="10" t="s">
        <v>379</v>
      </c>
      <c r="B21" s="12"/>
      <c r="C21" s="12">
        <v>5.21</v>
      </c>
      <c r="D21" s="12"/>
      <c r="E21" s="12">
        <v>0.2</v>
      </c>
    </row>
    <row r="22" spans="1:5">
      <c r="A22" s="10" t="s">
        <v>380</v>
      </c>
      <c r="B22" s="12"/>
      <c r="D22" s="12"/>
      <c r="E22" s="12"/>
    </row>
    <row r="23" spans="1:5">
      <c r="A23" s="10" t="s">
        <v>381</v>
      </c>
      <c r="B23" s="12"/>
      <c r="C23" s="12"/>
      <c r="D23" s="12"/>
      <c r="E23" s="12"/>
    </row>
    <row r="24" spans="1:5">
      <c r="A24" s="10" t="s">
        <v>382</v>
      </c>
      <c r="B24" s="11"/>
      <c r="C24" s="11"/>
      <c r="D24" s="11"/>
      <c r="E24" s="11"/>
    </row>
    <row r="25" spans="1:5">
      <c r="A25" s="10" t="s">
        <v>383</v>
      </c>
      <c r="B25" s="11">
        <v>5</v>
      </c>
      <c r="C25" s="12">
        <v>4.45</v>
      </c>
      <c r="D25" s="11"/>
      <c r="E25" s="11">
        <v>0.05</v>
      </c>
    </row>
    <row r="26" spans="1:5">
      <c r="A26" s="10" t="s">
        <v>384</v>
      </c>
      <c r="B26" s="11">
        <v>1</v>
      </c>
      <c r="C26" s="11">
        <v>1.93</v>
      </c>
      <c r="D26" s="11"/>
      <c r="E26" s="11">
        <v>0.15</v>
      </c>
    </row>
    <row r="27" spans="1:5">
      <c r="A27" s="10" t="s">
        <v>385</v>
      </c>
      <c r="B27" s="11">
        <v>1</v>
      </c>
      <c r="C27" s="11">
        <v>4.8600000000000003</v>
      </c>
      <c r="D27" s="11"/>
      <c r="E27" s="11">
        <v>0.15</v>
      </c>
    </row>
    <row r="28" spans="1:5">
      <c r="A28" s="10" t="s">
        <v>520</v>
      </c>
      <c r="B28" s="11">
        <v>14</v>
      </c>
      <c r="C28" s="11">
        <v>3.1</v>
      </c>
      <c r="D28" s="11"/>
      <c r="E28" s="11">
        <v>0.09</v>
      </c>
    </row>
    <row r="29" spans="1:5">
      <c r="A29" s="10" t="s">
        <v>521</v>
      </c>
      <c r="B29" s="11">
        <v>8</v>
      </c>
      <c r="C29" s="11">
        <v>-0.51</v>
      </c>
      <c r="D29" s="11"/>
      <c r="E29" s="11">
        <v>0.1</v>
      </c>
    </row>
    <row r="30" spans="1:5">
      <c r="A30" s="10" t="s">
        <v>484</v>
      </c>
      <c r="B30" s="11">
        <v>15</v>
      </c>
      <c r="C30" s="11">
        <v>1.4</v>
      </c>
      <c r="D30" s="11"/>
      <c r="E30" s="11">
        <v>0.15</v>
      </c>
    </row>
    <row r="31" spans="1:5">
      <c r="A31" s="10" t="s">
        <v>485</v>
      </c>
      <c r="B31" s="11">
        <v>39</v>
      </c>
      <c r="C31" s="11">
        <v>1.26</v>
      </c>
      <c r="D31" s="11"/>
      <c r="E31" s="11">
        <v>0.16</v>
      </c>
    </row>
    <row r="32" spans="1:5">
      <c r="A32" s="10" t="s">
        <v>522</v>
      </c>
      <c r="B32" s="11">
        <v>8</v>
      </c>
      <c r="C32" s="11">
        <v>1.48</v>
      </c>
      <c r="D32" s="11"/>
      <c r="E32" s="11">
        <v>0.27</v>
      </c>
    </row>
    <row r="33" spans="1:5">
      <c r="A33" s="10" t="s">
        <v>523</v>
      </c>
      <c r="B33" s="11">
        <v>1</v>
      </c>
      <c r="C33" s="11">
        <v>1.6</v>
      </c>
      <c r="D33" s="11"/>
      <c r="E33" s="11">
        <v>0.15</v>
      </c>
    </row>
    <row r="34" spans="1:5">
      <c r="A34" s="10" t="s">
        <v>524</v>
      </c>
      <c r="B34" s="11">
        <v>1</v>
      </c>
      <c r="C34" s="11">
        <v>1.18</v>
      </c>
      <c r="D34" s="11"/>
      <c r="E34" s="11">
        <v>0.25</v>
      </c>
    </row>
    <row r="35" spans="1:5">
      <c r="A35" s="10" t="s">
        <v>526</v>
      </c>
      <c r="B35" s="11">
        <v>10</v>
      </c>
      <c r="C35" s="11">
        <v>1.48</v>
      </c>
      <c r="D35" s="11"/>
      <c r="E35" s="11">
        <v>0.22</v>
      </c>
    </row>
    <row r="36" spans="1:5">
      <c r="A36" s="10" t="s">
        <v>547</v>
      </c>
      <c r="B36" s="11">
        <v>9</v>
      </c>
      <c r="C36" s="11">
        <v>2.4</v>
      </c>
      <c r="D36" s="11"/>
      <c r="E36" s="11">
        <v>0.27</v>
      </c>
    </row>
    <row r="37" spans="1:5">
      <c r="A37" s="10" t="s">
        <v>527</v>
      </c>
      <c r="B37" s="11">
        <v>2</v>
      </c>
      <c r="C37" s="11">
        <v>1.28</v>
      </c>
      <c r="D37" s="11"/>
      <c r="E37" s="11">
        <v>0.42</v>
      </c>
    </row>
    <row r="38" spans="1:5">
      <c r="A38" s="10" t="s">
        <v>531</v>
      </c>
      <c r="B38" s="11">
        <v>2</v>
      </c>
      <c r="C38" s="11">
        <v>-2.1800000000000002</v>
      </c>
      <c r="D38" s="11"/>
      <c r="E38" s="11">
        <v>0.15</v>
      </c>
    </row>
    <row r="39" spans="1:5">
      <c r="A39" s="10" t="s">
        <v>532</v>
      </c>
      <c r="B39" s="11">
        <v>1</v>
      </c>
      <c r="C39" s="11">
        <v>-2.36</v>
      </c>
      <c r="D39" s="11"/>
      <c r="E39" s="11">
        <v>0.15</v>
      </c>
    </row>
    <row r="40" spans="1:5">
      <c r="A40" s="10" t="s">
        <v>536</v>
      </c>
      <c r="B40" s="11"/>
      <c r="C40" s="11" t="s">
        <v>507</v>
      </c>
      <c r="D40" s="11"/>
      <c r="E40" s="11">
        <v>0.15</v>
      </c>
    </row>
    <row r="41" spans="1:5">
      <c r="A41" s="10" t="s">
        <v>539</v>
      </c>
      <c r="B41" s="11"/>
      <c r="C41" s="11">
        <v>-3.62</v>
      </c>
      <c r="D41" s="11"/>
      <c r="E41" s="11">
        <v>0.15</v>
      </c>
    </row>
    <row r="42" spans="1:5">
      <c r="A42" s="10" t="s">
        <v>540</v>
      </c>
      <c r="B42" s="11"/>
      <c r="C42" s="11" t="s">
        <v>556</v>
      </c>
      <c r="D42" s="11"/>
      <c r="E42" s="11">
        <v>0.15</v>
      </c>
    </row>
    <row r="43" spans="1:5">
      <c r="A43" s="10" t="s">
        <v>542</v>
      </c>
      <c r="B43" s="11"/>
      <c r="C43" s="11" t="s">
        <v>557</v>
      </c>
      <c r="D43" s="11"/>
      <c r="E43" s="11">
        <v>0.15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workbookViewId="0">
      <selection activeCell="E39" sqref="E39"/>
    </sheetView>
  </sheetViews>
  <sheetFormatPr baseColWidth="10" defaultRowHeight="16" x14ac:dyDescent="0"/>
  <sheetData>
    <row r="3" spans="1:4">
      <c r="A3" s="9" t="s">
        <v>470</v>
      </c>
      <c r="B3" s="17" t="s">
        <v>72</v>
      </c>
    </row>
    <row r="4" spans="1:4">
      <c r="A4" s="9" t="s">
        <v>471</v>
      </c>
      <c r="B4" t="s">
        <v>706</v>
      </c>
    </row>
    <row r="5" spans="1:4">
      <c r="A5" s="9"/>
    </row>
    <row r="6" spans="1:4">
      <c r="A6" s="9" t="s">
        <v>375</v>
      </c>
      <c r="B6" s="15" t="s">
        <v>731</v>
      </c>
    </row>
    <row r="7" spans="1:4">
      <c r="A7" s="9" t="s">
        <v>376</v>
      </c>
      <c r="B7" s="15" t="s">
        <v>732</v>
      </c>
    </row>
    <row r="8" spans="1:4">
      <c r="A8" s="9"/>
      <c r="B8" s="1"/>
      <c r="C8" s="1"/>
      <c r="D8" s="1"/>
    </row>
    <row r="9" spans="1:4">
      <c r="A9" s="9" t="s">
        <v>467</v>
      </c>
      <c r="B9">
        <v>6262</v>
      </c>
    </row>
    <row r="10" spans="1:4">
      <c r="A10" s="9" t="s">
        <v>468</v>
      </c>
      <c r="B10">
        <v>4</v>
      </c>
    </row>
    <row r="11" spans="1:4">
      <c r="A11" s="9" t="s">
        <v>469</v>
      </c>
      <c r="B11" t="s">
        <v>733</v>
      </c>
    </row>
    <row r="12" spans="1:4">
      <c r="A12" s="9" t="s">
        <v>476</v>
      </c>
      <c r="B12">
        <v>1.5</v>
      </c>
    </row>
    <row r="13" spans="1:4">
      <c r="A13" s="9" t="s">
        <v>687</v>
      </c>
      <c r="B13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</row>
    <row r="17" spans="1:6">
      <c r="A17" s="9" t="s">
        <v>473</v>
      </c>
    </row>
    <row r="18" spans="1:6">
      <c r="A18" s="9" t="s">
        <v>510</v>
      </c>
      <c r="B18" t="s">
        <v>734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/>
      <c r="C20" s="11">
        <v>6.9</v>
      </c>
      <c r="D20" s="11"/>
    </row>
    <row r="21" spans="1:6">
      <c r="A21" s="10" t="s">
        <v>387</v>
      </c>
      <c r="B21" s="11"/>
      <c r="C21">
        <v>1.53</v>
      </c>
      <c r="D21" s="11"/>
      <c r="E21">
        <v>0.1</v>
      </c>
    </row>
    <row r="22" spans="1:6">
      <c r="A22" s="10" t="s">
        <v>392</v>
      </c>
      <c r="B22" s="11"/>
      <c r="C22" s="11" t="s">
        <v>737</v>
      </c>
      <c r="D22" s="11"/>
    </row>
    <row r="23" spans="1:6">
      <c r="A23" s="10" t="s">
        <v>378</v>
      </c>
      <c r="B23" s="11"/>
      <c r="C23" s="11" t="s">
        <v>735</v>
      </c>
      <c r="D23" s="11"/>
    </row>
    <row r="24" spans="1:6">
      <c r="A24" s="10" t="s">
        <v>383</v>
      </c>
      <c r="B24" s="11"/>
      <c r="C24" s="11" t="s">
        <v>736</v>
      </c>
      <c r="D24" s="11"/>
      <c r="E24" s="11"/>
    </row>
    <row r="25" spans="1:6">
      <c r="A25" s="10" t="s">
        <v>531</v>
      </c>
      <c r="B25" s="11"/>
      <c r="C25" s="11" t="s">
        <v>420</v>
      </c>
      <c r="D25" s="11"/>
      <c r="E25" s="11"/>
    </row>
    <row r="26" spans="1:6">
      <c r="A26" s="10" t="s">
        <v>539</v>
      </c>
      <c r="B26" s="11"/>
      <c r="C26" s="11" t="s">
        <v>493</v>
      </c>
      <c r="D26" s="11"/>
      <c r="E26" s="11"/>
    </row>
    <row r="27" spans="1:6">
      <c r="A27" s="10"/>
      <c r="B27" s="11"/>
      <c r="C27" s="11"/>
      <c r="D27" s="11"/>
      <c r="E27" s="11"/>
    </row>
    <row r="28" spans="1:6">
      <c r="A28" s="10"/>
      <c r="B28" s="11"/>
      <c r="C28" s="11"/>
      <c r="D28" s="11"/>
      <c r="E28" s="11"/>
    </row>
    <row r="29" spans="1:6">
      <c r="A29" s="10"/>
      <c r="B29" s="11"/>
      <c r="C29" s="11"/>
      <c r="D29" s="11"/>
      <c r="E29" s="11"/>
    </row>
    <row r="30" spans="1:6">
      <c r="A30" s="10"/>
      <c r="B30" s="11"/>
      <c r="C30" s="11"/>
      <c r="D30" s="11"/>
      <c r="E30" s="11"/>
    </row>
    <row r="31" spans="1:6">
      <c r="A31" s="10"/>
      <c r="B31" s="11"/>
      <c r="C31" s="11"/>
      <c r="D31" s="11"/>
      <c r="E31" s="11"/>
    </row>
    <row r="32" spans="1:6">
      <c r="A32" s="10"/>
      <c r="B32" s="11"/>
      <c r="C32" s="11"/>
      <c r="D32" s="11"/>
      <c r="E32" s="11"/>
    </row>
    <row r="33" spans="1:5">
      <c r="A33" s="10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s="1" t="s">
        <v>308</v>
      </c>
    </row>
    <row r="4" spans="1:2">
      <c r="A4" s="9" t="s">
        <v>471</v>
      </c>
      <c r="B4" t="s">
        <v>286</v>
      </c>
    </row>
    <row r="5" spans="1:2">
      <c r="A5" s="9"/>
    </row>
    <row r="6" spans="1:2">
      <c r="A6" s="9" t="s">
        <v>375</v>
      </c>
      <c r="B6" t="s">
        <v>544</v>
      </c>
    </row>
    <row r="7" spans="1:2">
      <c r="A7" s="9" t="s">
        <v>376</v>
      </c>
      <c r="B7" t="s">
        <v>797</v>
      </c>
    </row>
    <row r="8" spans="1:2">
      <c r="A8" s="9"/>
    </row>
    <row r="9" spans="1:2">
      <c r="A9" s="9" t="s">
        <v>467</v>
      </c>
      <c r="B9" s="1">
        <v>4500</v>
      </c>
    </row>
    <row r="10" spans="1:2">
      <c r="A10" s="9" t="s">
        <v>468</v>
      </c>
      <c r="B10">
        <v>0.5</v>
      </c>
    </row>
    <row r="11" spans="1:2">
      <c r="A11" s="9" t="s">
        <v>469</v>
      </c>
      <c r="B11" s="1">
        <v>-3.82</v>
      </c>
    </row>
    <row r="12" spans="1:2">
      <c r="A12" s="9" t="s">
        <v>476</v>
      </c>
      <c r="B12">
        <v>2.1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5">
      <c r="A17" s="9" t="s">
        <v>473</v>
      </c>
    </row>
    <row r="18" spans="1:5">
      <c r="A18" s="9" t="s">
        <v>510</v>
      </c>
      <c r="B18" t="s">
        <v>552</v>
      </c>
    </row>
    <row r="19" spans="1:5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5">
      <c r="A20" s="10" t="s">
        <v>378</v>
      </c>
      <c r="B20" s="12"/>
      <c r="C20" s="12" t="s">
        <v>545</v>
      </c>
      <c r="D20" s="12"/>
      <c r="E20" s="12">
        <v>0.15</v>
      </c>
    </row>
    <row r="21" spans="1:5">
      <c r="A21" s="10" t="s">
        <v>379</v>
      </c>
      <c r="B21" s="12"/>
      <c r="C21" s="12" t="s">
        <v>546</v>
      </c>
      <c r="D21" s="12"/>
      <c r="E21" s="12">
        <v>0.2</v>
      </c>
    </row>
    <row r="22" spans="1:5">
      <c r="A22" s="10" t="s">
        <v>380</v>
      </c>
      <c r="B22" s="12"/>
      <c r="C22" s="12"/>
      <c r="D22" s="12"/>
      <c r="E22" s="12"/>
    </row>
    <row r="23" spans="1:5">
      <c r="A23" s="10" t="s">
        <v>381</v>
      </c>
      <c r="B23" s="12"/>
      <c r="C23" s="12"/>
      <c r="D23" s="12"/>
      <c r="E23" s="12"/>
    </row>
    <row r="24" spans="1:5">
      <c r="A24" s="10" t="s">
        <v>382</v>
      </c>
      <c r="B24" s="11"/>
      <c r="C24" s="11"/>
      <c r="D24" s="11"/>
      <c r="E24" s="11"/>
    </row>
    <row r="25" spans="1:5">
      <c r="A25" s="10" t="s">
        <v>383</v>
      </c>
      <c r="B25" s="11">
        <v>7</v>
      </c>
      <c r="C25" s="11">
        <v>4.46</v>
      </c>
      <c r="D25" s="11"/>
      <c r="E25" s="11">
        <v>0.17</v>
      </c>
    </row>
    <row r="26" spans="1:5">
      <c r="A26" s="10" t="s">
        <v>384</v>
      </c>
      <c r="B26" s="11">
        <v>1</v>
      </c>
      <c r="C26" s="11">
        <v>1.96</v>
      </c>
      <c r="D26" s="11"/>
      <c r="E26" s="11">
        <v>0.15</v>
      </c>
    </row>
    <row r="27" spans="1:5">
      <c r="A27" s="10" t="s">
        <v>385</v>
      </c>
      <c r="B27" s="11">
        <v>1</v>
      </c>
      <c r="C27" s="11">
        <v>4.22</v>
      </c>
      <c r="D27" s="11"/>
      <c r="E27" s="11">
        <v>0.15</v>
      </c>
    </row>
    <row r="28" spans="1:5">
      <c r="A28" s="10" t="s">
        <v>520</v>
      </c>
      <c r="B28" s="11">
        <v>9</v>
      </c>
      <c r="C28" s="11">
        <v>2.92</v>
      </c>
      <c r="D28" s="11"/>
      <c r="E28" s="11">
        <v>0.09</v>
      </c>
    </row>
    <row r="29" spans="1:5">
      <c r="A29" s="10" t="s">
        <v>521</v>
      </c>
      <c r="B29" s="11">
        <v>5</v>
      </c>
      <c r="C29" s="11">
        <v>-0.75</v>
      </c>
      <c r="D29" s="11"/>
      <c r="E29" s="11">
        <v>7.0000000000000007E-2</v>
      </c>
    </row>
    <row r="30" spans="1:5">
      <c r="A30" s="10" t="s">
        <v>484</v>
      </c>
      <c r="B30" s="11">
        <v>12</v>
      </c>
      <c r="C30" s="11">
        <v>1.5</v>
      </c>
      <c r="D30" s="11"/>
      <c r="E30" s="11">
        <v>0.09</v>
      </c>
    </row>
    <row r="31" spans="1:5">
      <c r="A31" s="10" t="s">
        <v>485</v>
      </c>
      <c r="B31" s="11">
        <v>37</v>
      </c>
      <c r="C31" s="11">
        <v>1.38</v>
      </c>
      <c r="D31" s="11"/>
      <c r="E31" s="11">
        <v>0.09</v>
      </c>
    </row>
    <row r="32" spans="1:5">
      <c r="A32" s="10" t="s">
        <v>522</v>
      </c>
      <c r="B32" s="11">
        <v>7</v>
      </c>
      <c r="C32" s="11">
        <v>1.45</v>
      </c>
      <c r="D32" s="11"/>
      <c r="E32" s="11">
        <v>0.22</v>
      </c>
    </row>
    <row r="33" spans="1:6">
      <c r="A33" s="10" t="s">
        <v>523</v>
      </c>
      <c r="B33" s="11"/>
      <c r="C33" s="11"/>
      <c r="D33" s="11"/>
      <c r="E33" s="11"/>
    </row>
    <row r="34" spans="1:6">
      <c r="A34" s="10" t="s">
        <v>524</v>
      </c>
      <c r="B34" s="11">
        <v>3</v>
      </c>
      <c r="C34" s="11">
        <v>0.81</v>
      </c>
      <c r="D34" s="11"/>
      <c r="E34" s="11">
        <v>0.05</v>
      </c>
    </row>
    <row r="35" spans="1:6">
      <c r="A35" s="10" t="s">
        <v>526</v>
      </c>
      <c r="B35" s="11">
        <v>8</v>
      </c>
      <c r="C35" s="11">
        <v>1.42</v>
      </c>
      <c r="D35" s="11"/>
      <c r="E35" s="11">
        <v>0.1</v>
      </c>
    </row>
    <row r="36" spans="1:6">
      <c r="A36" s="10" t="s">
        <v>547</v>
      </c>
      <c r="B36" s="11">
        <v>11</v>
      </c>
      <c r="C36" s="11">
        <v>2.5499999999999998</v>
      </c>
      <c r="D36" s="11"/>
      <c r="E36" s="11">
        <v>0.14000000000000001</v>
      </c>
    </row>
    <row r="37" spans="1:6">
      <c r="A37" s="10" t="s">
        <v>527</v>
      </c>
      <c r="B37" s="11">
        <v>1</v>
      </c>
      <c r="C37" s="11">
        <v>1.32</v>
      </c>
      <c r="D37" s="11"/>
      <c r="E37" s="11">
        <v>0.57999999999999996</v>
      </c>
      <c r="F37" s="11" t="s">
        <v>530</v>
      </c>
    </row>
    <row r="38" spans="1:6">
      <c r="A38" s="10" t="s">
        <v>531</v>
      </c>
      <c r="B38" s="11">
        <v>2</v>
      </c>
      <c r="C38" s="11">
        <v>-1.41</v>
      </c>
      <c r="D38" s="11"/>
      <c r="E38" s="11">
        <v>0.15</v>
      </c>
    </row>
    <row r="39" spans="1:6">
      <c r="A39" s="10" t="s">
        <v>532</v>
      </c>
      <c r="B39" s="11">
        <v>1</v>
      </c>
      <c r="C39" s="11">
        <v>-1.79</v>
      </c>
      <c r="D39" s="11"/>
      <c r="E39" s="11">
        <v>0.15</v>
      </c>
      <c r="F39" s="11" t="s">
        <v>535</v>
      </c>
    </row>
    <row r="40" spans="1:6">
      <c r="A40" s="10" t="s">
        <v>536</v>
      </c>
      <c r="B40" s="11"/>
      <c r="C40" s="11" t="s">
        <v>549</v>
      </c>
      <c r="D40" s="11"/>
      <c r="E40" s="11">
        <v>0.15</v>
      </c>
    </row>
    <row r="41" spans="1:6">
      <c r="A41" s="10" t="s">
        <v>539</v>
      </c>
      <c r="B41" s="11">
        <v>1</v>
      </c>
      <c r="C41" s="11">
        <v>-2.8</v>
      </c>
      <c r="D41" s="11"/>
      <c r="E41" s="11">
        <v>0.15</v>
      </c>
    </row>
    <row r="42" spans="1:6">
      <c r="A42" s="10" t="s">
        <v>540</v>
      </c>
      <c r="B42" s="11"/>
      <c r="C42" s="11" t="s">
        <v>550</v>
      </c>
      <c r="D42" s="11"/>
      <c r="E42" s="11">
        <v>0.15</v>
      </c>
      <c r="F42" t="s">
        <v>535</v>
      </c>
    </row>
    <row r="43" spans="1:6">
      <c r="A43" s="10" t="s">
        <v>542</v>
      </c>
      <c r="B43" s="11"/>
      <c r="C43" s="11" t="s">
        <v>551</v>
      </c>
      <c r="D43" s="11"/>
      <c r="E43" s="11">
        <v>0.15</v>
      </c>
      <c r="F43" t="s">
        <v>535</v>
      </c>
    </row>
    <row r="44" spans="1:6">
      <c r="A44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topLeftCell="A4" workbookViewId="0">
      <selection activeCell="B8" sqref="B8"/>
    </sheetView>
  </sheetViews>
  <sheetFormatPr baseColWidth="10" defaultRowHeight="16" x14ac:dyDescent="0"/>
  <sheetData>
    <row r="3" spans="1:2">
      <c r="A3" s="9" t="s">
        <v>470</v>
      </c>
      <c r="B3" s="1" t="s">
        <v>285</v>
      </c>
    </row>
    <row r="4" spans="1:2">
      <c r="A4" s="9" t="s">
        <v>471</v>
      </c>
      <c r="B4" t="s">
        <v>286</v>
      </c>
    </row>
    <row r="5" spans="1:2">
      <c r="A5" s="9"/>
    </row>
    <row r="6" spans="1:2">
      <c r="A6" s="9" t="s">
        <v>375</v>
      </c>
      <c r="B6" t="s">
        <v>518</v>
      </c>
    </row>
    <row r="7" spans="1:2">
      <c r="A7" s="9" t="s">
        <v>376</v>
      </c>
      <c r="B7" t="s">
        <v>798</v>
      </c>
    </row>
    <row r="8" spans="1:2">
      <c r="A8" s="9"/>
    </row>
    <row r="9" spans="1:2">
      <c r="A9" s="9" t="s">
        <v>467</v>
      </c>
      <c r="B9" s="1">
        <v>4500</v>
      </c>
    </row>
    <row r="10" spans="1:2">
      <c r="A10" s="9" t="s">
        <v>468</v>
      </c>
      <c r="B10">
        <v>0.45</v>
      </c>
    </row>
    <row r="11" spans="1:2">
      <c r="A11" s="9" t="s">
        <v>469</v>
      </c>
      <c r="B11" s="1">
        <v>-3.92</v>
      </c>
    </row>
    <row r="12" spans="1:2">
      <c r="A12" s="9" t="s">
        <v>476</v>
      </c>
      <c r="B12">
        <v>2.6</v>
      </c>
    </row>
    <row r="13" spans="1:2">
      <c r="A13" s="18" t="s">
        <v>687</v>
      </c>
      <c r="B13" s="1" t="s">
        <v>457</v>
      </c>
    </row>
    <row r="14" spans="1:2">
      <c r="A14" s="9" t="s">
        <v>472</v>
      </c>
    </row>
    <row r="15" spans="1:2">
      <c r="A15" s="9" t="s">
        <v>475</v>
      </c>
    </row>
    <row r="16" spans="1:2">
      <c r="A16" s="9" t="s">
        <v>474</v>
      </c>
    </row>
    <row r="17" spans="1:5">
      <c r="A17" s="9" t="s">
        <v>473</v>
      </c>
    </row>
    <row r="18" spans="1:5">
      <c r="A18" s="9" t="s">
        <v>510</v>
      </c>
      <c r="B18" t="s">
        <v>548</v>
      </c>
    </row>
    <row r="19" spans="1:5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5">
      <c r="A20" s="10" t="s">
        <v>378</v>
      </c>
      <c r="B20" s="12"/>
      <c r="C20" s="12" t="s">
        <v>519</v>
      </c>
      <c r="D20" s="12"/>
      <c r="E20" s="12">
        <v>0.15</v>
      </c>
    </row>
    <row r="21" spans="1:5">
      <c r="A21" s="10" t="s">
        <v>379</v>
      </c>
      <c r="B21" s="12"/>
      <c r="C21" s="12">
        <v>5.09</v>
      </c>
      <c r="D21" s="12"/>
      <c r="E21" s="12">
        <v>0.2</v>
      </c>
    </row>
    <row r="22" spans="1:5">
      <c r="A22" s="10" t="s">
        <v>380</v>
      </c>
      <c r="B22" s="12"/>
      <c r="C22" s="12"/>
      <c r="D22" s="12"/>
      <c r="E22" s="12"/>
    </row>
    <row r="23" spans="1:5">
      <c r="A23" s="10" t="s">
        <v>381</v>
      </c>
      <c r="B23" s="12"/>
      <c r="C23" s="12"/>
      <c r="D23" s="12"/>
      <c r="E23" s="12"/>
    </row>
    <row r="24" spans="1:5">
      <c r="A24" s="10" t="s">
        <v>382</v>
      </c>
      <c r="B24" s="11"/>
      <c r="C24" s="11"/>
      <c r="D24" s="11"/>
      <c r="E24" s="11"/>
    </row>
    <row r="25" spans="1:5">
      <c r="A25" s="10" t="s">
        <v>383</v>
      </c>
      <c r="B25" s="11">
        <v>5</v>
      </c>
      <c r="C25" s="11">
        <v>4.34</v>
      </c>
      <c r="D25" s="11"/>
      <c r="E25" s="11">
        <v>0.09</v>
      </c>
    </row>
    <row r="26" spans="1:5">
      <c r="A26" s="10" t="s">
        <v>384</v>
      </c>
      <c r="B26" s="11">
        <v>1</v>
      </c>
      <c r="C26" s="11">
        <v>1.81</v>
      </c>
      <c r="D26" s="11"/>
      <c r="E26" s="11">
        <v>0.15</v>
      </c>
    </row>
    <row r="27" spans="1:5">
      <c r="A27" s="10" t="s">
        <v>385</v>
      </c>
      <c r="B27" s="11">
        <v>1</v>
      </c>
      <c r="C27" s="11">
        <v>4.37</v>
      </c>
      <c r="D27" s="11"/>
      <c r="E27" s="11">
        <v>0.15</v>
      </c>
    </row>
    <row r="28" spans="1:5">
      <c r="A28" s="10" t="s">
        <v>520</v>
      </c>
      <c r="B28" s="11">
        <v>10</v>
      </c>
      <c r="C28" s="11">
        <v>3.14</v>
      </c>
      <c r="D28" s="11"/>
      <c r="E28" s="11">
        <v>0.1</v>
      </c>
    </row>
    <row r="29" spans="1:5">
      <c r="A29" s="10" t="s">
        <v>521</v>
      </c>
      <c r="B29" s="11">
        <v>2</v>
      </c>
      <c r="C29" s="11">
        <v>-1.21</v>
      </c>
      <c r="D29" s="11"/>
      <c r="E29" s="11">
        <v>0.05</v>
      </c>
    </row>
    <row r="30" spans="1:5">
      <c r="A30" s="10" t="s">
        <v>484</v>
      </c>
      <c r="B30" s="11">
        <v>3</v>
      </c>
      <c r="C30" s="11">
        <v>1.25</v>
      </c>
      <c r="D30" s="11"/>
      <c r="E30" s="11">
        <v>0.06</v>
      </c>
    </row>
    <row r="31" spans="1:5">
      <c r="A31" s="10" t="s">
        <v>485</v>
      </c>
      <c r="B31" s="11">
        <v>25</v>
      </c>
      <c r="C31" s="11">
        <v>1.1000000000000001</v>
      </c>
      <c r="D31" s="11"/>
      <c r="E31" s="11">
        <v>0.11</v>
      </c>
    </row>
    <row r="32" spans="1:5">
      <c r="A32" s="10" t="s">
        <v>522</v>
      </c>
      <c r="B32" s="11">
        <v>15</v>
      </c>
      <c r="C32" s="11">
        <v>2.4500000000000002</v>
      </c>
      <c r="D32" s="11"/>
      <c r="E32" s="11">
        <v>0.14000000000000001</v>
      </c>
    </row>
    <row r="33" spans="1:6">
      <c r="A33" s="10" t="s">
        <v>523</v>
      </c>
      <c r="B33" s="11">
        <v>2</v>
      </c>
      <c r="C33" s="11">
        <v>2.75</v>
      </c>
      <c r="D33" s="11"/>
      <c r="E33" s="11">
        <v>0.21</v>
      </c>
    </row>
    <row r="34" spans="1:6">
      <c r="A34" s="10" t="s">
        <v>524</v>
      </c>
      <c r="B34" s="11">
        <v>3</v>
      </c>
      <c r="C34" s="11">
        <v>0.25</v>
      </c>
      <c r="D34" s="11"/>
      <c r="E34" s="11">
        <v>0.14000000000000001</v>
      </c>
    </row>
    <row r="35" spans="1:6">
      <c r="A35" s="10" t="s">
        <v>526</v>
      </c>
      <c r="B35" s="11">
        <v>4</v>
      </c>
      <c r="C35" s="11">
        <v>1.41</v>
      </c>
      <c r="D35" s="11"/>
      <c r="E35" s="11">
        <v>0.28000000000000003</v>
      </c>
    </row>
    <row r="36" spans="1:6">
      <c r="A36" s="10" t="s">
        <v>393</v>
      </c>
      <c r="B36" s="11">
        <v>5</v>
      </c>
      <c r="C36" s="11">
        <v>1.99</v>
      </c>
      <c r="D36" s="11"/>
      <c r="E36" s="11">
        <v>0.18</v>
      </c>
    </row>
    <row r="37" spans="1:6">
      <c r="A37" s="10" t="s">
        <v>527</v>
      </c>
      <c r="B37" s="11"/>
      <c r="C37" s="11" t="s">
        <v>528</v>
      </c>
      <c r="D37" s="11"/>
      <c r="E37" s="11" t="s">
        <v>529</v>
      </c>
      <c r="F37" s="11" t="s">
        <v>530</v>
      </c>
    </row>
    <row r="38" spans="1:6">
      <c r="A38" s="10" t="s">
        <v>531</v>
      </c>
      <c r="B38" s="11">
        <v>2</v>
      </c>
      <c r="C38" s="11">
        <v>-2.5299999999999998</v>
      </c>
      <c r="D38" s="11"/>
      <c r="E38" s="11">
        <v>0.15</v>
      </c>
    </row>
    <row r="39" spans="1:6">
      <c r="A39" s="10" t="s">
        <v>532</v>
      </c>
      <c r="B39" s="11"/>
      <c r="C39" s="11" t="s">
        <v>533</v>
      </c>
      <c r="D39" s="11"/>
      <c r="E39" s="11" t="s">
        <v>534</v>
      </c>
      <c r="F39" s="11" t="s">
        <v>535</v>
      </c>
    </row>
    <row r="40" spans="1:6">
      <c r="A40" s="10" t="s">
        <v>536</v>
      </c>
      <c r="B40" s="11"/>
      <c r="C40" s="11" t="s">
        <v>538</v>
      </c>
      <c r="D40" s="11"/>
      <c r="E40" s="11"/>
    </row>
    <row r="41" spans="1:6">
      <c r="A41" s="10" t="s">
        <v>539</v>
      </c>
      <c r="B41" s="11">
        <v>1</v>
      </c>
      <c r="C41" s="11">
        <v>-2.8</v>
      </c>
      <c r="D41" s="11"/>
      <c r="E41" s="11">
        <v>0.15</v>
      </c>
    </row>
    <row r="42" spans="1:6">
      <c r="A42" s="10" t="s">
        <v>540</v>
      </c>
      <c r="B42" s="11"/>
      <c r="C42" s="11" t="s">
        <v>541</v>
      </c>
      <c r="D42" s="11"/>
      <c r="E42" s="11">
        <v>0.15</v>
      </c>
      <c r="F42" t="s">
        <v>535</v>
      </c>
    </row>
    <row r="43" spans="1:6">
      <c r="A43" s="10" t="s">
        <v>542</v>
      </c>
      <c r="B43" s="11"/>
      <c r="C43" s="11" t="s">
        <v>543</v>
      </c>
      <c r="D43" s="11"/>
      <c r="E43" s="11">
        <v>0.15</v>
      </c>
      <c r="F43" t="s">
        <v>535</v>
      </c>
    </row>
    <row r="44" spans="1:6">
      <c r="A44" s="1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5"/>
  <sheetViews>
    <sheetView workbookViewId="0">
      <selection activeCell="B8" sqref="B8"/>
    </sheetView>
  </sheetViews>
  <sheetFormatPr baseColWidth="10" defaultRowHeight="16" x14ac:dyDescent="0"/>
  <cols>
    <col min="1" max="1" width="11.625" customWidth="1"/>
  </cols>
  <sheetData>
    <row r="3" spans="1:3">
      <c r="A3" s="9" t="s">
        <v>470</v>
      </c>
      <c r="B3" s="1" t="s">
        <v>311</v>
      </c>
    </row>
    <row r="4" spans="1:3">
      <c r="A4" s="9" t="s">
        <v>471</v>
      </c>
      <c r="B4" t="s">
        <v>299</v>
      </c>
      <c r="C4" t="s">
        <v>517</v>
      </c>
    </row>
    <row r="5" spans="1:3">
      <c r="A5" s="9"/>
    </row>
    <row r="6" spans="1:3">
      <c r="A6" s="9" t="s">
        <v>375</v>
      </c>
      <c r="B6" t="s">
        <v>148</v>
      </c>
    </row>
    <row r="7" spans="1:3">
      <c r="A7" s="9" t="s">
        <v>376</v>
      </c>
      <c r="B7" t="s">
        <v>799</v>
      </c>
    </row>
    <row r="8" spans="1:3">
      <c r="A8" s="9"/>
    </row>
    <row r="9" spans="1:3">
      <c r="A9" s="9" t="s">
        <v>467</v>
      </c>
      <c r="B9" s="1">
        <v>6466</v>
      </c>
    </row>
    <row r="10" spans="1:3">
      <c r="A10" s="9" t="s">
        <v>468</v>
      </c>
      <c r="B10">
        <v>3.78</v>
      </c>
    </row>
    <row r="11" spans="1:3">
      <c r="A11" s="9" t="s">
        <v>469</v>
      </c>
      <c r="B11" s="1">
        <v>-3.68</v>
      </c>
    </row>
    <row r="12" spans="1:3">
      <c r="A12" s="9" t="s">
        <v>476</v>
      </c>
      <c r="B12" s="1">
        <v>0.8</v>
      </c>
    </row>
    <row r="13" spans="1:3">
      <c r="A13" s="18" t="s">
        <v>687</v>
      </c>
      <c r="B13" s="1" t="s">
        <v>457</v>
      </c>
    </row>
    <row r="14" spans="1:3">
      <c r="A14" s="9" t="s">
        <v>472</v>
      </c>
      <c r="B14" t="s">
        <v>516</v>
      </c>
    </row>
    <row r="15" spans="1:3">
      <c r="A15" s="9" t="s">
        <v>475</v>
      </c>
      <c r="B15" t="s">
        <v>512</v>
      </c>
    </row>
    <row r="16" spans="1:3">
      <c r="A16" s="9" t="s">
        <v>474</v>
      </c>
      <c r="B16" t="s">
        <v>514</v>
      </c>
    </row>
    <row r="17" spans="1:8">
      <c r="A17" s="9" t="s">
        <v>473</v>
      </c>
      <c r="B17" t="s">
        <v>511</v>
      </c>
    </row>
    <row r="18" spans="1:8">
      <c r="A18" s="9" t="s">
        <v>510</v>
      </c>
      <c r="B18" t="s">
        <v>513</v>
      </c>
    </row>
    <row r="19" spans="1:8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G19" s="10"/>
      <c r="H19" s="10"/>
    </row>
    <row r="20" spans="1:8">
      <c r="A20" s="10" t="s">
        <v>378</v>
      </c>
      <c r="B20" s="12"/>
      <c r="C20" s="12"/>
      <c r="D20" s="12"/>
      <c r="E20" s="12"/>
    </row>
    <row r="21" spans="1:8">
      <c r="A21" s="10" t="s">
        <v>379</v>
      </c>
      <c r="B21" s="12"/>
      <c r="C21" s="12" t="s">
        <v>478</v>
      </c>
      <c r="D21" s="12" t="s">
        <v>479</v>
      </c>
      <c r="E21" s="12"/>
    </row>
    <row r="22" spans="1:8">
      <c r="A22" s="10" t="s">
        <v>380</v>
      </c>
      <c r="B22" s="12"/>
      <c r="C22" s="12" t="s">
        <v>481</v>
      </c>
      <c r="D22" s="12" t="s">
        <v>482</v>
      </c>
      <c r="E22" s="12"/>
    </row>
    <row r="23" spans="1:8">
      <c r="A23" s="10" t="s">
        <v>381</v>
      </c>
      <c r="B23" s="12"/>
      <c r="C23" s="12"/>
      <c r="D23" s="12"/>
      <c r="E23" s="12"/>
    </row>
    <row r="24" spans="1:8">
      <c r="A24" s="10" t="s">
        <v>382</v>
      </c>
      <c r="B24" s="12">
        <v>2</v>
      </c>
      <c r="C24" s="12">
        <v>2.4900000000000002</v>
      </c>
      <c r="D24" s="12">
        <v>-0.08</v>
      </c>
      <c r="E24" s="12">
        <v>0.2</v>
      </c>
    </row>
    <row r="25" spans="1:8">
      <c r="A25" s="10" t="s">
        <v>383</v>
      </c>
      <c r="B25" s="12">
        <v>3</v>
      </c>
      <c r="C25" s="12">
        <v>4.21</v>
      </c>
      <c r="D25" s="12">
        <v>0.28999999999999998</v>
      </c>
      <c r="E25" s="12">
        <v>0.13</v>
      </c>
    </row>
    <row r="26" spans="1:8">
      <c r="A26" s="10" t="s">
        <v>384</v>
      </c>
      <c r="B26" s="12"/>
      <c r="C26" s="12"/>
      <c r="D26" s="12"/>
      <c r="E26" s="12"/>
      <c r="F26" s="10"/>
    </row>
    <row r="27" spans="1:8">
      <c r="A27" s="10" t="s">
        <v>385</v>
      </c>
      <c r="B27" s="12">
        <v>1</v>
      </c>
      <c r="C27" s="12">
        <v>3.82</v>
      </c>
      <c r="D27" s="12">
        <v>-0.01</v>
      </c>
      <c r="E27" s="12"/>
    </row>
    <row r="28" spans="1:8">
      <c r="A28" s="10" t="s">
        <v>387</v>
      </c>
      <c r="B28" s="12">
        <v>1</v>
      </c>
      <c r="C28" s="12">
        <v>2.77</v>
      </c>
      <c r="D28" s="12">
        <v>0.11</v>
      </c>
      <c r="E28" s="12"/>
    </row>
    <row r="29" spans="1:8">
      <c r="A29" s="10" t="s">
        <v>421</v>
      </c>
      <c r="B29" s="12"/>
      <c r="C29" s="12"/>
      <c r="D29" s="12"/>
      <c r="E29" s="12"/>
    </row>
    <row r="30" spans="1:8">
      <c r="A30" s="10" t="s">
        <v>484</v>
      </c>
      <c r="B30" s="12"/>
      <c r="C30" s="12"/>
      <c r="D30" s="12"/>
      <c r="E30" s="12"/>
    </row>
    <row r="31" spans="1:8">
      <c r="A31" s="10" t="s">
        <v>485</v>
      </c>
      <c r="B31" s="12">
        <v>8</v>
      </c>
      <c r="C31" s="12">
        <v>1.67</v>
      </c>
      <c r="D31" s="12">
        <v>0.4</v>
      </c>
      <c r="E31" s="12">
        <v>0.15</v>
      </c>
      <c r="F31" s="5"/>
      <c r="G31" s="5"/>
    </row>
    <row r="32" spans="1:8">
      <c r="A32" s="10" t="s">
        <v>390</v>
      </c>
      <c r="B32" s="12">
        <v>2</v>
      </c>
      <c r="C32" s="12">
        <v>2.19</v>
      </c>
      <c r="D32" s="12">
        <v>0.23</v>
      </c>
      <c r="E32" s="12">
        <v>0.4</v>
      </c>
    </row>
    <row r="33" spans="1:5">
      <c r="A33" s="10" t="s">
        <v>391</v>
      </c>
      <c r="B33" s="12"/>
      <c r="C33" s="12"/>
      <c r="D33" s="12"/>
      <c r="E33" s="12"/>
    </row>
    <row r="34" spans="1:5">
      <c r="A34" s="10" t="s">
        <v>486</v>
      </c>
      <c r="B34" s="12">
        <v>35</v>
      </c>
      <c r="C34" s="12">
        <v>3.82</v>
      </c>
      <c r="D34" s="12">
        <v>-3.68</v>
      </c>
      <c r="E34" s="12">
        <v>0.12</v>
      </c>
    </row>
    <row r="35" spans="1:5">
      <c r="A35" s="10" t="s">
        <v>487</v>
      </c>
      <c r="B35" s="12">
        <v>1</v>
      </c>
      <c r="C35" s="12">
        <v>3.99</v>
      </c>
      <c r="D35" s="12">
        <v>-3.51</v>
      </c>
      <c r="E35" s="12"/>
    </row>
    <row r="36" spans="1:5">
      <c r="A36" s="10" t="s">
        <v>393</v>
      </c>
      <c r="B36" s="12"/>
      <c r="C36" s="12"/>
      <c r="D36" s="12"/>
      <c r="E36" s="12"/>
    </row>
    <row r="37" spans="1:5">
      <c r="A37" s="10" t="s">
        <v>394</v>
      </c>
      <c r="B37" s="12">
        <v>1</v>
      </c>
      <c r="C37" s="12">
        <v>2.84</v>
      </c>
      <c r="D37" s="12">
        <v>0.3</v>
      </c>
      <c r="E37" s="12"/>
    </row>
    <row r="38" spans="1:5">
      <c r="A38" s="10" t="s">
        <v>397</v>
      </c>
      <c r="B38" s="12">
        <v>1</v>
      </c>
      <c r="C38" s="12">
        <v>-1.66</v>
      </c>
      <c r="D38" s="12">
        <v>-0.85</v>
      </c>
      <c r="E38" s="12"/>
    </row>
    <row r="39" spans="1:5">
      <c r="A39" s="10" t="s">
        <v>400</v>
      </c>
      <c r="B39" s="12">
        <v>1</v>
      </c>
      <c r="C39" s="12" t="s">
        <v>488</v>
      </c>
      <c r="D39" s="12" t="s">
        <v>489</v>
      </c>
      <c r="E39" s="12"/>
    </row>
    <row r="63" spans="1:3">
      <c r="A63" s="11"/>
      <c r="B63" s="11"/>
      <c r="C63" s="11"/>
    </row>
    <row r="64" spans="1:3">
      <c r="A64" s="11"/>
      <c r="B64" s="11"/>
      <c r="C64" s="11"/>
    </row>
    <row r="65" spans="1:3">
      <c r="A65" s="11"/>
      <c r="B65" s="11"/>
      <c r="C65" s="11"/>
    </row>
    <row r="66" spans="1:3">
      <c r="A66" s="11"/>
      <c r="B66" s="11"/>
      <c r="C66" s="11"/>
    </row>
    <row r="67" spans="1:3">
      <c r="A67" s="11"/>
      <c r="B67" s="11"/>
      <c r="C67" s="11"/>
    </row>
    <row r="68" spans="1:3">
      <c r="A68" s="11"/>
      <c r="B68" s="11"/>
      <c r="C68" s="11"/>
    </row>
    <row r="69" spans="1:3">
      <c r="A69" s="11"/>
      <c r="B69" s="11"/>
      <c r="C69" s="11"/>
    </row>
    <row r="70" spans="1:3">
      <c r="A70" s="11"/>
      <c r="B70" s="11"/>
      <c r="C70" s="11"/>
    </row>
    <row r="71" spans="1:3">
      <c r="A71" s="11"/>
      <c r="B71" s="11"/>
      <c r="C71" s="11"/>
    </row>
    <row r="72" spans="1:3">
      <c r="A72" s="11"/>
      <c r="B72" s="11"/>
      <c r="C72" s="11"/>
    </row>
    <row r="73" spans="1:3">
      <c r="A73" s="11"/>
      <c r="B73" s="11"/>
      <c r="C73" s="11"/>
    </row>
    <row r="74" spans="1:3">
      <c r="A74" s="11"/>
      <c r="B74" s="11"/>
      <c r="C74" s="11"/>
    </row>
    <row r="75" spans="1:3">
      <c r="A75" s="11"/>
      <c r="B75" s="11"/>
      <c r="C75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workbookViewId="0">
      <selection activeCell="B8" sqref="B8"/>
    </sheetView>
  </sheetViews>
  <sheetFormatPr baseColWidth="10" defaultRowHeight="16" x14ac:dyDescent="0"/>
  <sheetData>
    <row r="3" spans="1:3">
      <c r="A3" s="9" t="s">
        <v>470</v>
      </c>
      <c r="B3" s="1" t="s">
        <v>334</v>
      </c>
    </row>
    <row r="4" spans="1:3">
      <c r="A4" s="9" t="s">
        <v>471</v>
      </c>
      <c r="B4" t="s">
        <v>299</v>
      </c>
      <c r="C4" t="s">
        <v>517</v>
      </c>
    </row>
    <row r="5" spans="1:3">
      <c r="A5" s="9"/>
    </row>
    <row r="6" spans="1:3">
      <c r="A6" s="9" t="s">
        <v>375</v>
      </c>
      <c r="B6" t="s">
        <v>199</v>
      </c>
    </row>
    <row r="7" spans="1:3">
      <c r="A7" s="9" t="s">
        <v>376</v>
      </c>
      <c r="B7" t="s">
        <v>800</v>
      </c>
    </row>
    <row r="8" spans="1:3">
      <c r="A8" s="9"/>
    </row>
    <row r="9" spans="1:3">
      <c r="A9" s="9" t="s">
        <v>467</v>
      </c>
      <c r="B9" s="1">
        <v>5106</v>
      </c>
    </row>
    <row r="10" spans="1:3">
      <c r="A10" s="9" t="s">
        <v>468</v>
      </c>
      <c r="B10">
        <v>2.2599999999999998</v>
      </c>
    </row>
    <row r="11" spans="1:3">
      <c r="A11" s="9" t="s">
        <v>469</v>
      </c>
      <c r="B11" s="1">
        <v>1.5</v>
      </c>
    </row>
    <row r="12" spans="1:3">
      <c r="A12" s="9" t="s">
        <v>476</v>
      </c>
      <c r="B12" s="1">
        <v>-3.69</v>
      </c>
    </row>
    <row r="13" spans="1:3">
      <c r="A13" s="18" t="s">
        <v>687</v>
      </c>
      <c r="B13" s="1" t="s">
        <v>457</v>
      </c>
    </row>
    <row r="14" spans="1:3">
      <c r="A14" s="9" t="s">
        <v>472</v>
      </c>
      <c r="B14" t="s">
        <v>516</v>
      </c>
    </row>
    <row r="15" spans="1:3">
      <c r="A15" s="9" t="s">
        <v>475</v>
      </c>
      <c r="B15" t="s">
        <v>512</v>
      </c>
    </row>
    <row r="16" spans="1:3">
      <c r="A16" s="9" t="s">
        <v>474</v>
      </c>
      <c r="B16" t="s">
        <v>514</v>
      </c>
    </row>
    <row r="17" spans="1:5">
      <c r="A17" s="9" t="s">
        <v>473</v>
      </c>
      <c r="B17" t="s">
        <v>511</v>
      </c>
    </row>
    <row r="18" spans="1:5">
      <c r="A18" s="9" t="s">
        <v>510</v>
      </c>
      <c r="B18" t="s">
        <v>513</v>
      </c>
    </row>
    <row r="19" spans="1:5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5">
      <c r="A20" s="10" t="s">
        <v>378</v>
      </c>
      <c r="B20" s="12"/>
      <c r="C20" s="12"/>
      <c r="D20" s="12"/>
      <c r="E20" s="12"/>
    </row>
    <row r="21" spans="1:5">
      <c r="A21" s="10" t="s">
        <v>379</v>
      </c>
      <c r="B21" s="12"/>
      <c r="C21" s="12" t="s">
        <v>502</v>
      </c>
      <c r="D21" s="12" t="s">
        <v>503</v>
      </c>
      <c r="E21" s="12"/>
    </row>
    <row r="22" spans="1:5">
      <c r="A22" s="10" t="s">
        <v>380</v>
      </c>
      <c r="B22" s="12"/>
      <c r="C22" s="12" t="s">
        <v>504</v>
      </c>
      <c r="D22" s="12" t="s">
        <v>505</v>
      </c>
      <c r="E22" s="12"/>
    </row>
    <row r="23" spans="1:5">
      <c r="A23" s="10" t="s">
        <v>381</v>
      </c>
      <c r="B23" s="12"/>
      <c r="C23" s="12"/>
      <c r="D23" s="12"/>
      <c r="E23" s="12"/>
    </row>
    <row r="24" spans="1:5">
      <c r="A24" t="s">
        <v>382</v>
      </c>
      <c r="B24" s="11">
        <v>2</v>
      </c>
      <c r="C24" s="11">
        <v>2.64</v>
      </c>
      <c r="D24" s="11">
        <v>0.09</v>
      </c>
      <c r="E24" s="11">
        <v>0.16</v>
      </c>
    </row>
    <row r="25" spans="1:5">
      <c r="A25" t="s">
        <v>383</v>
      </c>
      <c r="B25" s="11">
        <v>5</v>
      </c>
      <c r="C25" s="11">
        <v>4.3099999999999996</v>
      </c>
      <c r="D25" s="11">
        <v>0.4</v>
      </c>
      <c r="E25" s="11">
        <v>0.11</v>
      </c>
    </row>
    <row r="26" spans="1:5">
      <c r="A26" t="s">
        <v>384</v>
      </c>
      <c r="B26" s="11">
        <v>2</v>
      </c>
      <c r="C26" s="11">
        <v>2.16</v>
      </c>
      <c r="D26" s="11">
        <v>-0.6</v>
      </c>
      <c r="E26" s="11">
        <v>0.26</v>
      </c>
    </row>
    <row r="27" spans="1:5">
      <c r="A27" t="s">
        <v>385</v>
      </c>
      <c r="B27" s="11">
        <v>1</v>
      </c>
      <c r="C27" s="11">
        <v>4.5</v>
      </c>
      <c r="D27" s="11">
        <v>0.68</v>
      </c>
      <c r="E27" s="11"/>
    </row>
    <row r="28" spans="1:5">
      <c r="A28" t="s">
        <v>387</v>
      </c>
      <c r="B28" s="11">
        <v>4</v>
      </c>
      <c r="C28" s="11">
        <v>2.95</v>
      </c>
      <c r="D28" s="11">
        <v>0.31</v>
      </c>
      <c r="E28" s="11">
        <v>0.12</v>
      </c>
    </row>
    <row r="29" spans="1:5">
      <c r="A29" t="s">
        <v>421</v>
      </c>
      <c r="B29" s="11">
        <v>2</v>
      </c>
      <c r="C29" s="11">
        <v>-0.54</v>
      </c>
      <c r="D29" s="11">
        <v>0</v>
      </c>
      <c r="E29" s="11">
        <v>0.21</v>
      </c>
    </row>
    <row r="30" spans="1:5">
      <c r="A30" t="s">
        <v>484</v>
      </c>
      <c r="B30" s="11">
        <v>3</v>
      </c>
      <c r="C30" s="11">
        <v>1.79</v>
      </c>
      <c r="D30" s="11">
        <v>0.54</v>
      </c>
      <c r="E30" s="11">
        <v>0.16</v>
      </c>
    </row>
    <row r="31" spans="1:5">
      <c r="A31" t="s">
        <v>485</v>
      </c>
      <c r="B31" s="11">
        <v>17</v>
      </c>
      <c r="C31" s="11">
        <v>1.48</v>
      </c>
      <c r="D31" s="11">
        <v>0.22</v>
      </c>
      <c r="E31" s="11">
        <v>0.15</v>
      </c>
    </row>
    <row r="32" spans="1:5">
      <c r="A32" t="s">
        <v>390</v>
      </c>
      <c r="B32" s="11">
        <v>4</v>
      </c>
      <c r="C32" s="11">
        <v>1.6</v>
      </c>
      <c r="D32" s="11">
        <v>-0.34</v>
      </c>
      <c r="E32" s="11">
        <v>0.13</v>
      </c>
    </row>
    <row r="33" spans="1:5">
      <c r="A33" t="s">
        <v>391</v>
      </c>
      <c r="B33" s="11">
        <v>3</v>
      </c>
      <c r="C33" s="11">
        <v>0.95</v>
      </c>
      <c r="D33" s="11">
        <v>-0.78</v>
      </c>
      <c r="E33" s="11">
        <v>0.16</v>
      </c>
    </row>
    <row r="34" spans="1:5">
      <c r="A34" t="s">
        <v>486</v>
      </c>
      <c r="B34" s="11">
        <v>69</v>
      </c>
      <c r="C34" s="11">
        <v>3.81</v>
      </c>
      <c r="D34" s="11">
        <v>-3.69</v>
      </c>
      <c r="E34" s="11">
        <v>0.18</v>
      </c>
    </row>
    <row r="35" spans="1:5">
      <c r="A35" t="s">
        <v>487</v>
      </c>
      <c r="B35" s="11">
        <v>3</v>
      </c>
      <c r="C35" s="11">
        <v>3.88</v>
      </c>
      <c r="D35" s="11">
        <v>-3.62</v>
      </c>
      <c r="E35" s="11">
        <v>0.28000000000000003</v>
      </c>
    </row>
    <row r="36" spans="1:5">
      <c r="A36" t="s">
        <v>393</v>
      </c>
      <c r="B36" s="11">
        <v>2</v>
      </c>
      <c r="C36" s="11">
        <v>1.59</v>
      </c>
      <c r="D36" s="11">
        <v>0.28999999999999998</v>
      </c>
      <c r="E36" s="11">
        <v>0.18</v>
      </c>
    </row>
    <row r="37" spans="1:5">
      <c r="A37" t="s">
        <v>394</v>
      </c>
      <c r="B37" s="11">
        <v>2</v>
      </c>
      <c r="C37" s="11">
        <v>2.38</v>
      </c>
      <c r="D37" s="11">
        <v>-0.15</v>
      </c>
      <c r="E37" s="11">
        <v>0.15</v>
      </c>
    </row>
    <row r="38" spans="1:5">
      <c r="A38" t="s">
        <v>397</v>
      </c>
      <c r="B38" s="11">
        <v>2</v>
      </c>
      <c r="C38" s="11">
        <v>-1.19</v>
      </c>
      <c r="D38" s="11">
        <v>-0.37</v>
      </c>
      <c r="E38" s="11">
        <v>0.19</v>
      </c>
    </row>
    <row r="39" spans="1:5">
      <c r="A39" t="s">
        <v>400</v>
      </c>
      <c r="B39" s="11">
        <v>1</v>
      </c>
      <c r="C39" s="11">
        <v>-2.4700000000000002</v>
      </c>
      <c r="D39" s="11">
        <v>-0.96</v>
      </c>
      <c r="E39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workbookViewId="0">
      <selection activeCell="B8" sqref="B8"/>
    </sheetView>
  </sheetViews>
  <sheetFormatPr baseColWidth="10" defaultRowHeight="16" x14ac:dyDescent="0"/>
  <sheetData>
    <row r="3" spans="1:3">
      <c r="A3" s="9" t="s">
        <v>470</v>
      </c>
      <c r="B3" t="s">
        <v>344</v>
      </c>
    </row>
    <row r="4" spans="1:3">
      <c r="A4" s="9" t="s">
        <v>471</v>
      </c>
      <c r="B4" t="s">
        <v>299</v>
      </c>
      <c r="C4" t="s">
        <v>517</v>
      </c>
    </row>
    <row r="5" spans="1:3">
      <c r="A5" s="9"/>
    </row>
    <row r="6" spans="1:3">
      <c r="A6" s="9" t="s">
        <v>375</v>
      </c>
      <c r="B6" t="s">
        <v>492</v>
      </c>
    </row>
    <row r="7" spans="1:3">
      <c r="A7" s="9" t="s">
        <v>376</v>
      </c>
      <c r="B7" t="s">
        <v>801</v>
      </c>
    </row>
    <row r="8" spans="1:3">
      <c r="A8" s="9"/>
    </row>
    <row r="9" spans="1:3">
      <c r="A9" s="9" t="s">
        <v>467</v>
      </c>
      <c r="B9" s="1">
        <v>5016</v>
      </c>
    </row>
    <row r="10" spans="1:3">
      <c r="A10" s="9" t="s">
        <v>468</v>
      </c>
      <c r="B10">
        <v>2.0099999999999998</v>
      </c>
    </row>
    <row r="11" spans="1:3">
      <c r="A11" s="9" t="s">
        <v>469</v>
      </c>
      <c r="B11" s="1">
        <v>1.6</v>
      </c>
    </row>
    <row r="12" spans="1:3">
      <c r="A12" s="9" t="s">
        <v>476</v>
      </c>
      <c r="B12" s="1">
        <v>-3.54</v>
      </c>
    </row>
    <row r="13" spans="1:3">
      <c r="A13" s="18" t="s">
        <v>687</v>
      </c>
      <c r="B13" s="1" t="s">
        <v>457</v>
      </c>
    </row>
    <row r="14" spans="1:3">
      <c r="A14" s="9" t="s">
        <v>472</v>
      </c>
      <c r="B14" t="s">
        <v>516</v>
      </c>
    </row>
    <row r="15" spans="1:3">
      <c r="A15" s="9" t="s">
        <v>475</v>
      </c>
      <c r="B15" t="s">
        <v>512</v>
      </c>
    </row>
    <row r="16" spans="1:3">
      <c r="A16" s="9" t="s">
        <v>474</v>
      </c>
      <c r="B16" t="s">
        <v>514</v>
      </c>
    </row>
    <row r="17" spans="1:6">
      <c r="A17" s="9" t="s">
        <v>473</v>
      </c>
      <c r="B17" t="s">
        <v>511</v>
      </c>
    </row>
    <row r="18" spans="1:6">
      <c r="A18" s="9" t="s">
        <v>510</v>
      </c>
      <c r="B18" t="s">
        <v>513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6">
      <c r="A20" s="10" t="s">
        <v>378</v>
      </c>
      <c r="B20" s="12"/>
      <c r="C20" s="12"/>
      <c r="D20" s="12"/>
      <c r="E20" s="12"/>
    </row>
    <row r="21" spans="1:6">
      <c r="A21" s="10" t="s">
        <v>379</v>
      </c>
      <c r="B21" s="12"/>
      <c r="C21" s="12">
        <v>6.36</v>
      </c>
      <c r="D21" s="12">
        <v>1.47</v>
      </c>
      <c r="E21" s="12"/>
    </row>
    <row r="22" spans="1:6">
      <c r="A22" s="10" t="s">
        <v>380</v>
      </c>
      <c r="B22" s="12"/>
      <c r="C22" s="12">
        <v>4.9000000000000004</v>
      </c>
      <c r="D22" s="12">
        <v>0.61</v>
      </c>
      <c r="E22" s="12"/>
    </row>
    <row r="23" spans="1:6">
      <c r="A23" s="10" t="s">
        <v>381</v>
      </c>
      <c r="B23" s="12"/>
      <c r="C23" s="12"/>
      <c r="D23" s="12"/>
      <c r="E23" s="12"/>
    </row>
    <row r="24" spans="1:6">
      <c r="A24" t="s">
        <v>382</v>
      </c>
      <c r="B24">
        <v>2</v>
      </c>
      <c r="C24">
        <v>4.3499999999999996</v>
      </c>
      <c r="D24">
        <v>1.65</v>
      </c>
      <c r="E24">
        <v>0.18</v>
      </c>
    </row>
    <row r="25" spans="1:6">
      <c r="A25" t="s">
        <v>383</v>
      </c>
      <c r="B25">
        <v>4</v>
      </c>
      <c r="C25">
        <v>4.95</v>
      </c>
      <c r="D25">
        <v>0.89</v>
      </c>
      <c r="E25">
        <v>0.13</v>
      </c>
    </row>
    <row r="26" spans="1:6">
      <c r="A26" t="s">
        <v>384</v>
      </c>
      <c r="B26">
        <v>1</v>
      </c>
      <c r="C26">
        <v>2.38</v>
      </c>
      <c r="D26">
        <v>-0.53</v>
      </c>
    </row>
    <row r="27" spans="1:6">
      <c r="A27" t="s">
        <v>385</v>
      </c>
      <c r="B27">
        <v>1</v>
      </c>
      <c r="C27">
        <v>4.47</v>
      </c>
      <c r="D27">
        <v>0.5</v>
      </c>
      <c r="F27" s="13" t="s">
        <v>495</v>
      </c>
    </row>
    <row r="28" spans="1:6">
      <c r="A28" t="s">
        <v>387</v>
      </c>
      <c r="B28">
        <v>5</v>
      </c>
      <c r="C28">
        <v>3</v>
      </c>
      <c r="D28">
        <v>0.19</v>
      </c>
      <c r="E28">
        <v>0.11</v>
      </c>
    </row>
    <row r="29" spans="1:6">
      <c r="A29" t="s">
        <v>421</v>
      </c>
      <c r="B29">
        <v>1</v>
      </c>
      <c r="C29" t="s">
        <v>493</v>
      </c>
      <c r="D29" t="s">
        <v>494</v>
      </c>
    </row>
    <row r="30" spans="1:6">
      <c r="A30" t="s">
        <v>484</v>
      </c>
      <c r="B30">
        <v>4</v>
      </c>
      <c r="C30">
        <v>1.94</v>
      </c>
      <c r="D30">
        <v>0.53</v>
      </c>
      <c r="E30">
        <v>0.13</v>
      </c>
    </row>
    <row r="31" spans="1:6">
      <c r="A31" t="s">
        <v>485</v>
      </c>
      <c r="B31">
        <v>11</v>
      </c>
      <c r="C31">
        <v>1.86</v>
      </c>
      <c r="D31">
        <v>0.44</v>
      </c>
      <c r="E31">
        <v>0.14000000000000001</v>
      </c>
    </row>
    <row r="32" spans="1:6">
      <c r="A32" t="s">
        <v>390</v>
      </c>
      <c r="B32">
        <v>3</v>
      </c>
      <c r="C32">
        <v>1.96</v>
      </c>
      <c r="D32">
        <v>-0.15</v>
      </c>
      <c r="E32">
        <v>0.12</v>
      </c>
    </row>
    <row r="33" spans="1:5">
      <c r="A33" t="s">
        <v>391</v>
      </c>
      <c r="B33">
        <v>1</v>
      </c>
      <c r="C33">
        <v>1.57</v>
      </c>
      <c r="D33">
        <v>-0.32</v>
      </c>
    </row>
    <row r="34" spans="1:5">
      <c r="A34" t="s">
        <v>486</v>
      </c>
      <c r="B34">
        <v>87</v>
      </c>
      <c r="C34">
        <v>3.96</v>
      </c>
      <c r="D34">
        <v>-3.54</v>
      </c>
      <c r="E34">
        <v>0.15</v>
      </c>
    </row>
    <row r="35" spans="1:5">
      <c r="A35" t="s">
        <v>487</v>
      </c>
      <c r="B35">
        <v>2</v>
      </c>
      <c r="C35">
        <v>4.01</v>
      </c>
      <c r="D35">
        <v>-3.49</v>
      </c>
      <c r="E35">
        <v>0.17</v>
      </c>
    </row>
    <row r="36" spans="1:5">
      <c r="A36" t="s">
        <v>393</v>
      </c>
      <c r="B36">
        <v>4</v>
      </c>
      <c r="C36">
        <v>1.93</v>
      </c>
      <c r="D36">
        <v>0.48</v>
      </c>
      <c r="E36">
        <v>0.11</v>
      </c>
    </row>
    <row r="37" spans="1:5">
      <c r="A37" t="s">
        <v>394</v>
      </c>
      <c r="B37">
        <v>3</v>
      </c>
      <c r="C37">
        <v>3.06</v>
      </c>
      <c r="D37">
        <v>0.38</v>
      </c>
      <c r="E37">
        <v>0.14000000000000001</v>
      </c>
    </row>
    <row r="38" spans="1:5">
      <c r="A38" t="s">
        <v>397</v>
      </c>
      <c r="B38">
        <v>2</v>
      </c>
      <c r="C38">
        <v>-1.51</v>
      </c>
      <c r="D38">
        <v>-0.85</v>
      </c>
      <c r="E38">
        <v>0.19</v>
      </c>
    </row>
    <row r="39" spans="1:5">
      <c r="A39" t="s">
        <v>400</v>
      </c>
      <c r="B39">
        <v>1</v>
      </c>
      <c r="C39">
        <v>-2.16</v>
      </c>
      <c r="D39">
        <v>-0.8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9"/>
  <sheetViews>
    <sheetView topLeftCell="A2" workbookViewId="0">
      <selection activeCell="C10" sqref="C10"/>
    </sheetView>
  </sheetViews>
  <sheetFormatPr baseColWidth="10" defaultRowHeight="16" x14ac:dyDescent="0"/>
  <sheetData>
    <row r="3" spans="1:3">
      <c r="A3" s="9" t="s">
        <v>470</v>
      </c>
      <c r="B3" t="s">
        <v>497</v>
      </c>
    </row>
    <row r="4" spans="1:3">
      <c r="A4" s="9" t="s">
        <v>471</v>
      </c>
      <c r="B4" t="s">
        <v>299</v>
      </c>
      <c r="C4" t="s">
        <v>517</v>
      </c>
    </row>
    <row r="5" spans="1:3">
      <c r="A5" s="9"/>
    </row>
    <row r="6" spans="1:3">
      <c r="A6" s="9" t="s">
        <v>375</v>
      </c>
      <c r="B6" t="s">
        <v>496</v>
      </c>
    </row>
    <row r="7" spans="1:3">
      <c r="A7" s="9" t="s">
        <v>376</v>
      </c>
      <c r="B7" t="s">
        <v>802</v>
      </c>
    </row>
    <row r="8" spans="1:3">
      <c r="A8" s="9"/>
    </row>
    <row r="9" spans="1:3">
      <c r="A9" s="9" t="s">
        <v>467</v>
      </c>
      <c r="B9" s="1">
        <v>6457</v>
      </c>
    </row>
    <row r="10" spans="1:3">
      <c r="A10" s="9" t="s">
        <v>468</v>
      </c>
      <c r="B10">
        <v>3.78</v>
      </c>
    </row>
    <row r="11" spans="1:3">
      <c r="A11" s="9" t="s">
        <v>469</v>
      </c>
      <c r="B11" s="1">
        <v>1.8</v>
      </c>
    </row>
    <row r="12" spans="1:3">
      <c r="A12" s="9" t="s">
        <v>476</v>
      </c>
      <c r="B12" s="1">
        <v>-3.63</v>
      </c>
    </row>
    <row r="13" spans="1:3">
      <c r="A13" s="18" t="s">
        <v>687</v>
      </c>
      <c r="B13" s="1" t="s">
        <v>457</v>
      </c>
    </row>
    <row r="14" spans="1:3">
      <c r="A14" s="9" t="s">
        <v>472</v>
      </c>
      <c r="B14" t="s">
        <v>516</v>
      </c>
    </row>
    <row r="15" spans="1:3">
      <c r="A15" s="9" t="s">
        <v>475</v>
      </c>
      <c r="B15" t="s">
        <v>512</v>
      </c>
    </row>
    <row r="16" spans="1:3">
      <c r="A16" s="9" t="s">
        <v>474</v>
      </c>
      <c r="B16" t="s">
        <v>514</v>
      </c>
    </row>
    <row r="17" spans="1:6">
      <c r="A17" s="9" t="s">
        <v>473</v>
      </c>
      <c r="B17" t="s">
        <v>511</v>
      </c>
    </row>
    <row r="18" spans="1:6">
      <c r="A18" s="9" t="s">
        <v>510</v>
      </c>
      <c r="B18" t="s">
        <v>513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</row>
    <row r="20" spans="1:6">
      <c r="A20" s="12" t="s">
        <v>378</v>
      </c>
      <c r="B20" s="10"/>
      <c r="C20" s="10"/>
      <c r="D20" s="10"/>
      <c r="E20" s="10"/>
    </row>
    <row r="21" spans="1:6">
      <c r="A21" s="12" t="s">
        <v>379</v>
      </c>
      <c r="B21" s="10"/>
      <c r="C21" s="11" t="s">
        <v>498</v>
      </c>
      <c r="D21" s="10" t="s">
        <v>499</v>
      </c>
      <c r="E21" s="10"/>
    </row>
    <row r="22" spans="1:6">
      <c r="A22" s="12" t="s">
        <v>380</v>
      </c>
      <c r="B22" s="10"/>
      <c r="C22" s="11" t="s">
        <v>500</v>
      </c>
      <c r="D22" s="10" t="s">
        <v>501</v>
      </c>
      <c r="E22" s="10"/>
    </row>
    <row r="23" spans="1:6">
      <c r="A23" s="12" t="s">
        <v>381</v>
      </c>
      <c r="B23" s="10"/>
      <c r="C23" s="10"/>
      <c r="D23" s="10"/>
      <c r="E23" s="10"/>
    </row>
    <row r="24" spans="1:6">
      <c r="A24" s="12" t="s">
        <v>382</v>
      </c>
      <c r="B24" s="11">
        <v>2</v>
      </c>
      <c r="C24" s="11">
        <v>2.61</v>
      </c>
      <c r="D24" s="11">
        <v>0</v>
      </c>
      <c r="E24" s="11">
        <v>0.15</v>
      </c>
    </row>
    <row r="25" spans="1:6">
      <c r="A25" s="12" t="s">
        <v>383</v>
      </c>
      <c r="B25" s="11">
        <v>3</v>
      </c>
      <c r="C25" s="11">
        <v>4.26</v>
      </c>
      <c r="D25" s="11">
        <v>0.28999999999999998</v>
      </c>
      <c r="E25" s="11">
        <v>0.12</v>
      </c>
    </row>
    <row r="26" spans="1:6">
      <c r="A26" s="12" t="s">
        <v>384</v>
      </c>
      <c r="B26" s="11">
        <v>1</v>
      </c>
      <c r="C26" s="11">
        <v>2.31</v>
      </c>
      <c r="D26" s="11">
        <v>-0.51</v>
      </c>
      <c r="E26" s="11"/>
    </row>
    <row r="27" spans="1:6">
      <c r="A27" s="12" t="s">
        <v>385</v>
      </c>
      <c r="B27" s="11">
        <v>1</v>
      </c>
      <c r="C27" s="11">
        <v>4.21</v>
      </c>
      <c r="D27" s="11">
        <v>0.33</v>
      </c>
      <c r="E27" s="11"/>
      <c r="F27" s="13"/>
    </row>
    <row r="28" spans="1:6">
      <c r="A28" s="12" t="s">
        <v>387</v>
      </c>
      <c r="B28" s="11">
        <v>1</v>
      </c>
      <c r="C28" s="11">
        <v>3.32</v>
      </c>
      <c r="D28" s="11">
        <v>0.61</v>
      </c>
      <c r="E28" s="11"/>
    </row>
    <row r="29" spans="1:6">
      <c r="A29" s="12" t="s">
        <v>421</v>
      </c>
      <c r="B29" s="11"/>
      <c r="C29" s="11"/>
      <c r="D29" s="11"/>
      <c r="E29" s="11"/>
    </row>
    <row r="30" spans="1:6">
      <c r="A30" s="12" t="s">
        <v>484</v>
      </c>
      <c r="B30" s="11"/>
      <c r="C30" s="11"/>
      <c r="D30" s="11"/>
      <c r="E30" s="11"/>
    </row>
    <row r="31" spans="1:6">
      <c r="A31" s="12" t="s">
        <v>485</v>
      </c>
      <c r="B31" s="11">
        <v>5</v>
      </c>
      <c r="C31" s="11">
        <v>1.71</v>
      </c>
      <c r="D31" s="11">
        <v>0.39</v>
      </c>
      <c r="E31" s="11">
        <v>0.15</v>
      </c>
    </row>
    <row r="32" spans="1:6">
      <c r="A32" s="12" t="s">
        <v>390</v>
      </c>
      <c r="B32" s="11"/>
      <c r="C32" s="11"/>
      <c r="D32" s="11"/>
      <c r="E32" s="11"/>
    </row>
    <row r="33" spans="1:5">
      <c r="A33" s="12" t="s">
        <v>391</v>
      </c>
      <c r="B33" s="11"/>
      <c r="C33" s="11"/>
      <c r="D33" s="11"/>
      <c r="E33" s="11"/>
    </row>
    <row r="34" spans="1:5">
      <c r="A34" s="12" t="s">
        <v>486</v>
      </c>
      <c r="B34" s="11">
        <v>19</v>
      </c>
      <c r="C34" s="11">
        <v>3.87</v>
      </c>
      <c r="D34" s="11">
        <v>-3.63</v>
      </c>
      <c r="E34" s="11">
        <v>0.13</v>
      </c>
    </row>
    <row r="35" spans="1:5">
      <c r="A35" s="12" t="s">
        <v>487</v>
      </c>
      <c r="B35" s="11"/>
      <c r="C35" s="11"/>
      <c r="D35" s="11"/>
      <c r="E35" s="11"/>
    </row>
    <row r="36" spans="1:5">
      <c r="A36" s="12" t="s">
        <v>393</v>
      </c>
      <c r="B36" s="11"/>
      <c r="C36" s="11"/>
      <c r="D36" s="11"/>
      <c r="E36" s="11"/>
    </row>
    <row r="37" spans="1:5">
      <c r="A37" s="12" t="s">
        <v>394</v>
      </c>
      <c r="B37" s="11"/>
      <c r="C37" s="11"/>
      <c r="D37" s="11"/>
      <c r="E37" s="11"/>
    </row>
    <row r="38" spans="1:5">
      <c r="A38" s="12" t="s">
        <v>397</v>
      </c>
      <c r="B38" s="11">
        <v>1</v>
      </c>
      <c r="C38" s="11" t="s">
        <v>506</v>
      </c>
      <c r="D38" s="11" t="s">
        <v>509</v>
      </c>
      <c r="E38" s="11"/>
    </row>
    <row r="39" spans="1:5">
      <c r="A39" s="12" t="s">
        <v>400</v>
      </c>
      <c r="B39" s="11">
        <v>1</v>
      </c>
      <c r="C39" s="11" t="s">
        <v>507</v>
      </c>
      <c r="D39" s="11" t="s">
        <v>508</v>
      </c>
      <c r="E39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topLeftCell="A2" workbookViewId="0">
      <selection activeCell="B7" sqref="B7"/>
    </sheetView>
  </sheetViews>
  <sheetFormatPr baseColWidth="10" defaultRowHeight="16" x14ac:dyDescent="0"/>
  <sheetData>
    <row r="3" spans="1:4">
      <c r="A3" s="9" t="s">
        <v>470</v>
      </c>
      <c r="B3" s="17" t="s">
        <v>68</v>
      </c>
    </row>
    <row r="4" spans="1:4">
      <c r="A4" s="9" t="s">
        <v>471</v>
      </c>
      <c r="B4" t="s">
        <v>725</v>
      </c>
    </row>
    <row r="5" spans="1:4">
      <c r="A5" s="9"/>
    </row>
    <row r="6" spans="1:4">
      <c r="A6" s="9" t="s">
        <v>375</v>
      </c>
      <c r="B6" s="15" t="s">
        <v>807</v>
      </c>
    </row>
    <row r="7" spans="1:4">
      <c r="A7" s="9" t="s">
        <v>376</v>
      </c>
      <c r="B7" s="15" t="s">
        <v>808</v>
      </c>
    </row>
    <row r="8" spans="1:4">
      <c r="A8" s="9"/>
      <c r="B8" s="1"/>
      <c r="C8" s="1"/>
      <c r="D8" s="1"/>
    </row>
    <row r="9" spans="1:4">
      <c r="A9" s="9" t="s">
        <v>467</v>
      </c>
      <c r="B9">
        <v>5200</v>
      </c>
    </row>
    <row r="10" spans="1:4">
      <c r="A10" s="9" t="s">
        <v>468</v>
      </c>
      <c r="B10">
        <v>2.6</v>
      </c>
    </row>
    <row r="11" spans="1:4">
      <c r="A11" s="9" t="s">
        <v>469</v>
      </c>
      <c r="B11">
        <v>-5</v>
      </c>
    </row>
    <row r="12" spans="1:4">
      <c r="A12" s="9" t="s">
        <v>476</v>
      </c>
      <c r="B12">
        <v>1.8</v>
      </c>
    </row>
    <row r="13" spans="1:4">
      <c r="A13" s="9" t="s">
        <v>687</v>
      </c>
      <c r="B13" t="s">
        <v>457</v>
      </c>
    </row>
    <row r="14" spans="1:4">
      <c r="A14" s="9" t="s">
        <v>472</v>
      </c>
      <c r="B14" t="s">
        <v>621</v>
      </c>
      <c r="D14" t="s">
        <v>749</v>
      </c>
    </row>
    <row r="15" spans="1:4">
      <c r="A15" s="9" t="s">
        <v>475</v>
      </c>
      <c r="B15" t="s">
        <v>724</v>
      </c>
    </row>
    <row r="16" spans="1:4">
      <c r="A16" s="9" t="s">
        <v>474</v>
      </c>
    </row>
    <row r="17" spans="1:7">
      <c r="A17" s="9" t="s">
        <v>473</v>
      </c>
    </row>
    <row r="18" spans="1:7">
      <c r="A18" s="9" t="s">
        <v>510</v>
      </c>
      <c r="B18" t="s">
        <v>721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7">
      <c r="A20" s="10" t="s">
        <v>378</v>
      </c>
      <c r="B20" s="11">
        <v>1</v>
      </c>
      <c r="C20" s="11" t="s">
        <v>717</v>
      </c>
      <c r="D20" s="11"/>
    </row>
    <row r="21" spans="1:7">
      <c r="A21" s="10" t="s">
        <v>379</v>
      </c>
      <c r="B21" s="11">
        <v>2</v>
      </c>
      <c r="C21">
        <v>6.39</v>
      </c>
      <c r="D21" s="11"/>
      <c r="E21">
        <v>0.28000000000000003</v>
      </c>
    </row>
    <row r="22" spans="1:7">
      <c r="A22" s="10" t="s">
        <v>380</v>
      </c>
      <c r="B22" s="11">
        <v>1</v>
      </c>
      <c r="C22" s="11">
        <v>6.29</v>
      </c>
      <c r="D22" s="11"/>
      <c r="E22">
        <v>0.4</v>
      </c>
    </row>
    <row r="23" spans="1:7">
      <c r="A23" s="10" t="s">
        <v>594</v>
      </c>
      <c r="B23" s="11">
        <v>1</v>
      </c>
      <c r="C23" s="11">
        <v>1.61</v>
      </c>
      <c r="D23" s="11"/>
      <c r="E23">
        <v>0.15</v>
      </c>
      <c r="F23">
        <f>C23-G23</f>
        <v>-4.63</v>
      </c>
      <c r="G23" s="11">
        <v>6.24</v>
      </c>
    </row>
    <row r="24" spans="1:7">
      <c r="A24" s="10" t="s">
        <v>589</v>
      </c>
      <c r="B24" s="11">
        <v>5</v>
      </c>
      <c r="C24" s="11">
        <v>3.04</v>
      </c>
      <c r="D24" s="11"/>
      <c r="E24" s="11">
        <v>0.1</v>
      </c>
      <c r="F24">
        <f>C24-G24</f>
        <v>-4.5599999999999996</v>
      </c>
      <c r="G24" s="11">
        <v>7.6</v>
      </c>
    </row>
    <row r="25" spans="1:7">
      <c r="A25" s="10" t="s">
        <v>590</v>
      </c>
      <c r="B25" s="11">
        <v>1</v>
      </c>
      <c r="C25" s="11">
        <v>1.34</v>
      </c>
      <c r="D25" s="11"/>
      <c r="E25" s="11">
        <v>0.3</v>
      </c>
    </row>
    <row r="26" spans="1:7">
      <c r="A26" s="10" t="s">
        <v>385</v>
      </c>
      <c r="B26" s="11">
        <v>1</v>
      </c>
      <c r="C26" s="11" t="s">
        <v>726</v>
      </c>
      <c r="D26" s="11"/>
      <c r="E26" s="11"/>
    </row>
    <row r="27" spans="1:7">
      <c r="A27" s="10" t="s">
        <v>520</v>
      </c>
      <c r="B27" s="11">
        <v>1</v>
      </c>
      <c r="C27" s="11">
        <v>1.59</v>
      </c>
      <c r="D27" s="11"/>
      <c r="E27" s="11">
        <v>0.1</v>
      </c>
    </row>
    <row r="28" spans="1:7">
      <c r="A28" s="10" t="s">
        <v>591</v>
      </c>
      <c r="B28" s="11">
        <v>1</v>
      </c>
      <c r="C28" s="11">
        <v>1.73</v>
      </c>
      <c r="D28" s="11"/>
      <c r="E28" s="11">
        <v>0.2</v>
      </c>
    </row>
    <row r="29" spans="1:7">
      <c r="A29" s="10" t="s">
        <v>421</v>
      </c>
      <c r="B29" s="11">
        <v>1</v>
      </c>
      <c r="C29" s="11">
        <v>-1.54</v>
      </c>
      <c r="D29" s="11"/>
      <c r="E29" s="11">
        <v>0.3</v>
      </c>
    </row>
    <row r="30" spans="1:7">
      <c r="A30" s="10" t="s">
        <v>485</v>
      </c>
      <c r="B30" s="11">
        <v>2</v>
      </c>
      <c r="C30" s="11">
        <v>0.33</v>
      </c>
      <c r="D30" s="11"/>
      <c r="E30" s="11">
        <v>0.1</v>
      </c>
    </row>
    <row r="31" spans="1:7">
      <c r="A31" s="10" t="s">
        <v>524</v>
      </c>
      <c r="B31" s="11">
        <v>1</v>
      </c>
      <c r="C31" s="11" t="s">
        <v>727</v>
      </c>
      <c r="D31" s="11"/>
      <c r="E31" s="11"/>
    </row>
    <row r="32" spans="1:7">
      <c r="A32" s="10" t="s">
        <v>486</v>
      </c>
      <c r="B32" s="11">
        <v>36</v>
      </c>
      <c r="C32" s="11">
        <v>2.5</v>
      </c>
      <c r="D32" s="11"/>
      <c r="E32" s="11">
        <v>0.1</v>
      </c>
    </row>
    <row r="33" spans="1:5">
      <c r="A33" s="10" t="s">
        <v>526</v>
      </c>
      <c r="B33" s="11">
        <v>1</v>
      </c>
      <c r="C33" s="11" t="s">
        <v>656</v>
      </c>
      <c r="D33" s="11"/>
      <c r="E33" s="11"/>
    </row>
    <row r="34" spans="1:5">
      <c r="A34" s="11" t="s">
        <v>547</v>
      </c>
      <c r="B34" s="11">
        <v>3</v>
      </c>
      <c r="C34" s="11">
        <v>1.65</v>
      </c>
      <c r="D34" s="11"/>
      <c r="E34" s="11">
        <v>0.2</v>
      </c>
    </row>
    <row r="35" spans="1:5">
      <c r="A35" s="11" t="s">
        <v>527</v>
      </c>
      <c r="B35" s="11">
        <v>1</v>
      </c>
      <c r="C35" s="11" t="s">
        <v>728</v>
      </c>
      <c r="D35" s="11"/>
      <c r="E35" s="11"/>
    </row>
    <row r="36" spans="1:5">
      <c r="A36" s="11" t="s">
        <v>531</v>
      </c>
      <c r="B36" s="11">
        <v>1</v>
      </c>
      <c r="C36" s="11" t="s">
        <v>729</v>
      </c>
      <c r="D36" s="11"/>
      <c r="E36" s="11"/>
    </row>
    <row r="37" spans="1:5">
      <c r="A37" s="11" t="s">
        <v>539</v>
      </c>
      <c r="B37" s="11">
        <v>1</v>
      </c>
      <c r="C37" s="11" t="s">
        <v>730</v>
      </c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tabSelected="1" workbookViewId="0">
      <selection activeCell="D33" sqref="D33"/>
    </sheetView>
  </sheetViews>
  <sheetFormatPr baseColWidth="10" defaultRowHeight="16" x14ac:dyDescent="0"/>
  <sheetData>
    <row r="3" spans="1:4">
      <c r="A3" s="9" t="s">
        <v>470</v>
      </c>
      <c r="B3" s="17" t="s">
        <v>416</v>
      </c>
    </row>
    <row r="4" spans="1:4">
      <c r="A4" s="9" t="s">
        <v>471</v>
      </c>
      <c r="B4" t="s">
        <v>719</v>
      </c>
    </row>
    <row r="5" spans="1:4">
      <c r="A5" s="9"/>
    </row>
    <row r="6" spans="1:4">
      <c r="A6" s="9" t="s">
        <v>375</v>
      </c>
      <c r="B6" s="15">
        <v>0.56256944444444446</v>
      </c>
    </row>
    <row r="7" spans="1:4">
      <c r="A7" s="9" t="s">
        <v>376</v>
      </c>
      <c r="B7" s="15" t="s">
        <v>720</v>
      </c>
    </row>
    <row r="8" spans="1:4">
      <c r="A8" s="9"/>
      <c r="B8" s="1"/>
      <c r="C8" s="1"/>
      <c r="D8" s="1"/>
    </row>
    <row r="9" spans="1:4">
      <c r="A9" s="9" t="s">
        <v>467</v>
      </c>
      <c r="B9">
        <v>6180</v>
      </c>
    </row>
    <row r="10" spans="1:4">
      <c r="A10" s="9" t="s">
        <v>468</v>
      </c>
      <c r="B10">
        <v>2.2000000000000002</v>
      </c>
    </row>
    <row r="11" spans="1:4">
      <c r="A11" s="9" t="s">
        <v>469</v>
      </c>
    </row>
    <row r="12" spans="1:4">
      <c r="A12" s="9" t="s">
        <v>476</v>
      </c>
      <c r="B12">
        <v>-5.3</v>
      </c>
    </row>
    <row r="13" spans="1:4">
      <c r="A13" s="9" t="s">
        <v>687</v>
      </c>
      <c r="B13" t="s">
        <v>457</v>
      </c>
    </row>
    <row r="14" spans="1:4">
      <c r="A14" s="9" t="s">
        <v>472</v>
      </c>
      <c r="B14" t="s">
        <v>621</v>
      </c>
    </row>
    <row r="15" spans="1:4">
      <c r="A15" s="9" t="s">
        <v>475</v>
      </c>
      <c r="B15" t="s">
        <v>724</v>
      </c>
    </row>
    <row r="16" spans="1:4">
      <c r="A16" s="9" t="s">
        <v>474</v>
      </c>
    </row>
    <row r="17" spans="1:7">
      <c r="A17" s="9" t="s">
        <v>473</v>
      </c>
    </row>
    <row r="18" spans="1:7">
      <c r="A18" s="9" t="s">
        <v>510</v>
      </c>
      <c r="B18" t="s">
        <v>721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7">
      <c r="A20" s="10" t="s">
        <v>378</v>
      </c>
      <c r="B20" s="11"/>
      <c r="C20" s="11" t="s">
        <v>722</v>
      </c>
      <c r="D20" s="11"/>
    </row>
    <row r="21" spans="1:7">
      <c r="A21" s="10" t="s">
        <v>379</v>
      </c>
      <c r="B21" s="11"/>
      <c r="C21">
        <f>F21+G21</f>
        <v>7.2299999999999995</v>
      </c>
      <c r="D21">
        <v>4.0999999999999996</v>
      </c>
      <c r="E21">
        <v>0.2</v>
      </c>
      <c r="F21">
        <f>D21+$B$12</f>
        <v>-1.2000000000000002</v>
      </c>
      <c r="G21">
        <v>8.43</v>
      </c>
    </row>
    <row r="22" spans="1:7">
      <c r="A22" s="10" t="s">
        <v>380</v>
      </c>
      <c r="B22" s="11"/>
      <c r="C22">
        <f t="shared" ref="C22:C31" si="0">F22+G22</f>
        <v>7.03</v>
      </c>
      <c r="D22" s="11">
        <v>4.5</v>
      </c>
      <c r="E22">
        <v>0.2</v>
      </c>
      <c r="F22">
        <f t="shared" ref="F22:F32" si="1">D22+$B$12</f>
        <v>-0.79999999999999982</v>
      </c>
      <c r="G22">
        <v>7.83</v>
      </c>
    </row>
    <row r="23" spans="1:7">
      <c r="A23" s="10" t="s">
        <v>381</v>
      </c>
      <c r="B23" s="11"/>
      <c r="C23" t="s">
        <v>915</v>
      </c>
      <c r="D23" s="11" t="s">
        <v>916</v>
      </c>
      <c r="F23" t="e">
        <f t="shared" si="1"/>
        <v>#VALUE!</v>
      </c>
      <c r="G23">
        <v>8.69</v>
      </c>
    </row>
    <row r="24" spans="1:7">
      <c r="A24" s="10" t="s">
        <v>382</v>
      </c>
      <c r="B24" s="11"/>
      <c r="C24">
        <f t="shared" si="0"/>
        <v>2.9400000000000004</v>
      </c>
      <c r="D24" s="11">
        <v>2</v>
      </c>
      <c r="E24" s="11">
        <v>0.2</v>
      </c>
      <c r="F24">
        <f t="shared" si="1"/>
        <v>-3.3</v>
      </c>
      <c r="G24">
        <v>6.24</v>
      </c>
    </row>
    <row r="25" spans="1:7">
      <c r="A25" s="10" t="s">
        <v>383</v>
      </c>
      <c r="B25" s="11"/>
      <c r="C25">
        <f t="shared" si="0"/>
        <v>3.9</v>
      </c>
      <c r="D25" s="11">
        <v>1.6</v>
      </c>
      <c r="E25" s="11">
        <v>0.2</v>
      </c>
      <c r="F25">
        <f t="shared" si="1"/>
        <v>-3.6999999999999997</v>
      </c>
      <c r="G25">
        <v>7.6</v>
      </c>
    </row>
    <row r="26" spans="1:7">
      <c r="A26" s="10" t="s">
        <v>384</v>
      </c>
      <c r="B26" s="11"/>
      <c r="C26">
        <f t="shared" si="0"/>
        <v>2.8500000000000005</v>
      </c>
      <c r="D26" s="11">
        <v>1.7</v>
      </c>
      <c r="E26" s="11">
        <v>0.2</v>
      </c>
      <c r="F26">
        <f t="shared" si="1"/>
        <v>-3.5999999999999996</v>
      </c>
      <c r="G26">
        <v>6.45</v>
      </c>
    </row>
    <row r="27" spans="1:7">
      <c r="A27" s="10" t="s">
        <v>520</v>
      </c>
      <c r="B27" s="11"/>
      <c r="C27">
        <f t="shared" si="0"/>
        <v>1.1399999999999997</v>
      </c>
      <c r="D27" s="11">
        <v>0.1</v>
      </c>
      <c r="E27" s="11">
        <v>0.2</v>
      </c>
      <c r="F27">
        <f t="shared" si="1"/>
        <v>-5.2</v>
      </c>
      <c r="G27">
        <v>6.34</v>
      </c>
    </row>
    <row r="28" spans="1:7">
      <c r="A28" s="10" t="s">
        <v>591</v>
      </c>
      <c r="B28" s="11"/>
      <c r="C28">
        <f t="shared" si="0"/>
        <v>1.9400000000000004</v>
      </c>
      <c r="D28" s="11">
        <v>0.9</v>
      </c>
      <c r="E28" s="11">
        <v>0.2</v>
      </c>
      <c r="F28">
        <f t="shared" si="1"/>
        <v>-4.3999999999999995</v>
      </c>
      <c r="G28">
        <v>6.34</v>
      </c>
    </row>
    <row r="29" spans="1:7">
      <c r="A29" s="10" t="s">
        <v>388</v>
      </c>
      <c r="B29" s="11"/>
      <c r="C29">
        <f t="shared" si="0"/>
        <v>0.25</v>
      </c>
      <c r="D29" s="11">
        <v>0.6</v>
      </c>
      <c r="E29" s="11">
        <v>0.2</v>
      </c>
      <c r="F29">
        <f t="shared" si="1"/>
        <v>-4.7</v>
      </c>
      <c r="G29">
        <v>4.95</v>
      </c>
    </row>
    <row r="30" spans="1:7">
      <c r="A30" s="10" t="s">
        <v>392</v>
      </c>
      <c r="B30" s="11"/>
      <c r="C30">
        <v>2.1</v>
      </c>
      <c r="D30" s="11"/>
      <c r="E30" s="11"/>
      <c r="F30">
        <f t="shared" si="1"/>
        <v>-5.3</v>
      </c>
      <c r="G30">
        <v>7.5</v>
      </c>
    </row>
    <row r="31" spans="1:7">
      <c r="A31" s="10" t="s">
        <v>397</v>
      </c>
      <c r="B31" s="11"/>
      <c r="C31">
        <f t="shared" si="0"/>
        <v>-1.3299999999999992</v>
      </c>
      <c r="D31" s="11">
        <v>1.1000000000000001</v>
      </c>
      <c r="E31" s="11">
        <v>0.2</v>
      </c>
      <c r="F31">
        <f t="shared" si="1"/>
        <v>-4.1999999999999993</v>
      </c>
      <c r="G31">
        <v>2.87</v>
      </c>
    </row>
    <row r="32" spans="1:7">
      <c r="A32" s="10" t="s">
        <v>400</v>
      </c>
      <c r="B32" s="11"/>
      <c r="C32" t="s">
        <v>917</v>
      </c>
      <c r="D32" s="11" t="s">
        <v>723</v>
      </c>
      <c r="E32" s="11"/>
      <c r="F32" t="e">
        <f t="shared" si="1"/>
        <v>#VALUE!</v>
      </c>
      <c r="G32">
        <v>2.1800000000000002</v>
      </c>
    </row>
    <row r="33" spans="1:5">
      <c r="A33" s="10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1"/>
  <sheetViews>
    <sheetView workbookViewId="0">
      <selection activeCell="B20" sqref="B20:B31"/>
    </sheetView>
  </sheetViews>
  <sheetFormatPr baseColWidth="10" defaultRowHeight="16" x14ac:dyDescent="0"/>
  <sheetData>
    <row r="3" spans="1:4">
      <c r="A3" s="9" t="s">
        <v>470</v>
      </c>
      <c r="B3" s="17" t="s">
        <v>415</v>
      </c>
    </row>
    <row r="4" spans="1:4">
      <c r="A4" s="9" t="s">
        <v>471</v>
      </c>
      <c r="B4" t="s">
        <v>716</v>
      </c>
    </row>
    <row r="5" spans="1:4">
      <c r="A5" s="9"/>
    </row>
    <row r="6" spans="1:4">
      <c r="A6" s="9" t="s">
        <v>375</v>
      </c>
      <c r="B6" s="15" t="s">
        <v>809</v>
      </c>
      <c r="C6" s="20"/>
    </row>
    <row r="7" spans="1:4">
      <c r="A7" s="9" t="s">
        <v>376</v>
      </c>
      <c r="B7" s="15" t="s">
        <v>810</v>
      </c>
    </row>
    <row r="8" spans="1:4">
      <c r="A8" s="9"/>
      <c r="B8" s="1"/>
      <c r="C8" s="1"/>
      <c r="D8" s="1"/>
    </row>
    <row r="9" spans="1:4">
      <c r="A9" s="9" t="s">
        <v>467</v>
      </c>
      <c r="B9">
        <v>5100</v>
      </c>
    </row>
    <row r="10" spans="1:4">
      <c r="A10" s="9" t="s">
        <v>468</v>
      </c>
      <c r="B10">
        <v>2.2000000000000002</v>
      </c>
    </row>
    <row r="11" spans="1:4">
      <c r="A11" s="9" t="s">
        <v>469</v>
      </c>
      <c r="B11">
        <v>-5.3</v>
      </c>
    </row>
    <row r="12" spans="1:4">
      <c r="A12" s="9" t="s">
        <v>476</v>
      </c>
    </row>
    <row r="13" spans="1:4">
      <c r="A13" s="9" t="s">
        <v>687</v>
      </c>
      <c r="B13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</row>
    <row r="17" spans="1:7">
      <c r="A17" s="9" t="s">
        <v>473</v>
      </c>
    </row>
    <row r="18" spans="1:7">
      <c r="A18" s="9" t="s">
        <v>510</v>
      </c>
    </row>
    <row r="19" spans="1:7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  <c r="G19" s="10" t="s">
        <v>751</v>
      </c>
    </row>
    <row r="20" spans="1:7">
      <c r="A20" s="10" t="s">
        <v>378</v>
      </c>
      <c r="B20" s="11"/>
      <c r="C20" t="s">
        <v>913</v>
      </c>
      <c r="D20" s="11">
        <v>5.3</v>
      </c>
      <c r="F20">
        <f>D20+$B$11</f>
        <v>0</v>
      </c>
      <c r="G20">
        <v>1.05</v>
      </c>
    </row>
    <row r="21" spans="1:7">
      <c r="A21" s="10" t="s">
        <v>379</v>
      </c>
      <c r="B21" s="11"/>
      <c r="C21">
        <f t="shared" ref="C21:C27" si="0">F21+G21</f>
        <v>7.13</v>
      </c>
      <c r="D21">
        <v>4</v>
      </c>
      <c r="F21">
        <f t="shared" ref="F21:F31" si="1">D21+$B$11</f>
        <v>-1.2999999999999998</v>
      </c>
      <c r="G21">
        <v>8.43</v>
      </c>
    </row>
    <row r="22" spans="1:7">
      <c r="A22" s="10" t="s">
        <v>380</v>
      </c>
      <c r="B22" s="11"/>
      <c r="C22">
        <f t="shared" si="0"/>
        <v>4.83</v>
      </c>
      <c r="D22" s="11">
        <v>2.2999999999999998</v>
      </c>
      <c r="F22">
        <f t="shared" si="1"/>
        <v>-3</v>
      </c>
      <c r="G22">
        <v>7.83</v>
      </c>
    </row>
    <row r="23" spans="1:7">
      <c r="A23" s="10" t="s">
        <v>382</v>
      </c>
      <c r="B23" s="11"/>
      <c r="C23">
        <f t="shared" si="0"/>
        <v>1.7400000000000002</v>
      </c>
      <c r="D23" s="11">
        <v>0.8</v>
      </c>
      <c r="F23">
        <f t="shared" si="1"/>
        <v>-4.5</v>
      </c>
      <c r="G23">
        <v>6.24</v>
      </c>
    </row>
    <row r="24" spans="1:7">
      <c r="A24" s="10" t="s">
        <v>383</v>
      </c>
      <c r="B24" s="11"/>
      <c r="C24">
        <f t="shared" si="0"/>
        <v>2.5</v>
      </c>
      <c r="D24" s="11">
        <v>0.2</v>
      </c>
      <c r="E24" s="11"/>
      <c r="F24">
        <f t="shared" si="1"/>
        <v>-5.0999999999999996</v>
      </c>
      <c r="G24">
        <v>7.6</v>
      </c>
    </row>
    <row r="25" spans="1:7">
      <c r="A25" s="10" t="s">
        <v>387</v>
      </c>
      <c r="B25" s="11"/>
      <c r="C25">
        <f t="shared" si="0"/>
        <v>1.4400000000000004</v>
      </c>
      <c r="D25" s="11">
        <v>0.4</v>
      </c>
      <c r="E25" s="11"/>
      <c r="F25">
        <f t="shared" si="1"/>
        <v>-4.8999999999999995</v>
      </c>
      <c r="G25">
        <v>6.34</v>
      </c>
    </row>
    <row r="26" spans="1:7">
      <c r="A26" s="10" t="s">
        <v>388</v>
      </c>
      <c r="B26" s="11"/>
      <c r="C26">
        <f t="shared" si="0"/>
        <v>-0.75</v>
      </c>
      <c r="D26" s="11">
        <v>-0.4</v>
      </c>
      <c r="E26" s="11"/>
      <c r="F26">
        <f t="shared" si="1"/>
        <v>-5.7</v>
      </c>
      <c r="G26">
        <v>4.95</v>
      </c>
    </row>
    <row r="27" spans="1:7">
      <c r="A27" s="10" t="s">
        <v>394</v>
      </c>
      <c r="B27" s="11"/>
      <c r="C27">
        <f t="shared" si="0"/>
        <v>0.51999999999999957</v>
      </c>
      <c r="D27" s="11">
        <v>-0.4</v>
      </c>
      <c r="E27" s="11"/>
      <c r="F27">
        <f t="shared" si="1"/>
        <v>-5.7</v>
      </c>
      <c r="G27">
        <v>6.22</v>
      </c>
    </row>
    <row r="28" spans="1:7">
      <c r="A28" s="10" t="s">
        <v>396</v>
      </c>
      <c r="B28" s="11"/>
      <c r="C28" t="s">
        <v>912</v>
      </c>
      <c r="D28" s="11">
        <v>2.7</v>
      </c>
      <c r="E28" s="11"/>
      <c r="F28">
        <f t="shared" si="1"/>
        <v>-2.5999999999999996</v>
      </c>
      <c r="G28">
        <v>4.5599999999999996</v>
      </c>
    </row>
    <row r="29" spans="1:7">
      <c r="A29" s="10" t="s">
        <v>397</v>
      </c>
      <c r="B29" s="11"/>
      <c r="C29" t="s">
        <v>911</v>
      </c>
      <c r="D29" s="11">
        <v>-0.5</v>
      </c>
      <c r="E29" s="11"/>
      <c r="F29">
        <f t="shared" si="1"/>
        <v>-5.8</v>
      </c>
      <c r="G29">
        <v>2.87</v>
      </c>
    </row>
    <row r="30" spans="1:7">
      <c r="A30" s="10" t="s">
        <v>400</v>
      </c>
      <c r="B30" s="11"/>
      <c r="C30" t="s">
        <v>910</v>
      </c>
      <c r="D30" s="11">
        <v>0.8</v>
      </c>
      <c r="E30" s="11"/>
      <c r="F30">
        <f t="shared" si="1"/>
        <v>-4.5</v>
      </c>
      <c r="G30">
        <v>2.1800000000000002</v>
      </c>
    </row>
    <row r="31" spans="1:7">
      <c r="A31" s="10" t="s">
        <v>401</v>
      </c>
      <c r="B31" s="11"/>
      <c r="C31" t="s">
        <v>909</v>
      </c>
      <c r="D31" s="11">
        <v>2.8</v>
      </c>
      <c r="E31" s="11"/>
      <c r="F31">
        <f t="shared" si="1"/>
        <v>-2.5</v>
      </c>
      <c r="G31">
        <v>0.52</v>
      </c>
    </row>
    <row r="32" spans="1:7">
      <c r="A32" s="10"/>
      <c r="B32" s="11"/>
      <c r="C32" s="11"/>
      <c r="D32" s="11"/>
      <c r="E32" s="11"/>
    </row>
    <row r="33" spans="1:5">
      <c r="A33" s="10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1"/>
  <sheetViews>
    <sheetView workbookViewId="0">
      <selection activeCell="A10" sqref="A10"/>
    </sheetView>
  </sheetViews>
  <sheetFormatPr baseColWidth="10" defaultRowHeight="16" x14ac:dyDescent="0"/>
  <sheetData>
    <row r="3" spans="1:4">
      <c r="A3" s="9" t="s">
        <v>470</v>
      </c>
      <c r="B3" s="17" t="s">
        <v>62</v>
      </c>
    </row>
    <row r="4" spans="1:4">
      <c r="A4" s="9" t="s">
        <v>471</v>
      </c>
      <c r="B4" t="s">
        <v>709</v>
      </c>
    </row>
    <row r="5" spans="1:4">
      <c r="A5" s="9"/>
    </row>
    <row r="6" spans="1:4">
      <c r="A6" s="9" t="s">
        <v>375</v>
      </c>
      <c r="B6" s="15" t="s">
        <v>710</v>
      </c>
    </row>
    <row r="7" spans="1:4">
      <c r="A7" s="9" t="s">
        <v>376</v>
      </c>
      <c r="B7" s="15" t="s">
        <v>711</v>
      </c>
    </row>
    <row r="8" spans="1:4">
      <c r="A8" s="9"/>
      <c r="B8" s="1"/>
      <c r="C8" s="1"/>
      <c r="D8" s="1"/>
    </row>
    <row r="9" spans="1:4">
      <c r="A9" s="9" t="s">
        <v>467</v>
      </c>
      <c r="B9">
        <v>5811</v>
      </c>
    </row>
    <row r="10" spans="1:4">
      <c r="A10" s="9" t="s">
        <v>468</v>
      </c>
      <c r="B10">
        <v>4</v>
      </c>
    </row>
    <row r="11" spans="1:4">
      <c r="A11" s="9" t="s">
        <v>469</v>
      </c>
      <c r="B11">
        <v>-4.99</v>
      </c>
    </row>
    <row r="12" spans="1:4">
      <c r="A12" s="9" t="s">
        <v>476</v>
      </c>
      <c r="B12">
        <v>1.5</v>
      </c>
    </row>
    <row r="13" spans="1:4">
      <c r="A13" s="9" t="s">
        <v>687</v>
      </c>
      <c r="B13" t="s">
        <v>457</v>
      </c>
    </row>
    <row r="14" spans="1:4">
      <c r="A14" s="9" t="s">
        <v>472</v>
      </c>
    </row>
    <row r="15" spans="1:4">
      <c r="A15" s="9" t="s">
        <v>475</v>
      </c>
    </row>
    <row r="16" spans="1:4">
      <c r="A16" s="9" t="s">
        <v>474</v>
      </c>
    </row>
    <row r="17" spans="1:6">
      <c r="A17" s="9" t="s">
        <v>473</v>
      </c>
    </row>
    <row r="18" spans="1:6">
      <c r="A18" s="9" t="s">
        <v>510</v>
      </c>
      <c r="B18" t="s">
        <v>713</v>
      </c>
    </row>
    <row r="19" spans="1:6">
      <c r="A19" s="10" t="s">
        <v>477</v>
      </c>
      <c r="B19" s="10" t="s">
        <v>483</v>
      </c>
      <c r="C19" s="10" t="s">
        <v>457</v>
      </c>
      <c r="D19" s="10" t="s">
        <v>449</v>
      </c>
      <c r="E19" s="10" t="s">
        <v>480</v>
      </c>
      <c r="F19" s="10" t="s">
        <v>607</v>
      </c>
    </row>
    <row r="20" spans="1:6">
      <c r="A20" s="10" t="s">
        <v>379</v>
      </c>
      <c r="B20" s="11"/>
      <c r="C20" s="11" t="s">
        <v>712</v>
      </c>
      <c r="D20" s="11"/>
    </row>
    <row r="21" spans="1:6">
      <c r="A21" s="10" t="s">
        <v>380</v>
      </c>
      <c r="B21" s="11"/>
      <c r="C21" t="s">
        <v>714</v>
      </c>
      <c r="D21" s="11"/>
    </row>
    <row r="22" spans="1:6">
      <c r="A22" s="10" t="s">
        <v>589</v>
      </c>
      <c r="B22" s="11"/>
      <c r="C22" s="11">
        <v>2.95</v>
      </c>
      <c r="D22" s="11"/>
      <c r="E22">
        <v>0.1</v>
      </c>
    </row>
    <row r="23" spans="1:6">
      <c r="A23" s="10" t="s">
        <v>573</v>
      </c>
      <c r="B23" s="11"/>
      <c r="C23" s="11">
        <v>3.25</v>
      </c>
      <c r="D23" s="11"/>
      <c r="E23">
        <v>0.1</v>
      </c>
    </row>
    <row r="24" spans="1:6">
      <c r="A24" s="10" t="s">
        <v>520</v>
      </c>
      <c r="B24" s="11"/>
      <c r="C24" s="11">
        <v>1.53</v>
      </c>
      <c r="D24" s="11"/>
      <c r="E24" s="11">
        <v>0.1</v>
      </c>
    </row>
    <row r="25" spans="1:6">
      <c r="A25" s="10" t="s">
        <v>591</v>
      </c>
      <c r="B25" s="11"/>
      <c r="C25" s="11">
        <v>1.48</v>
      </c>
      <c r="D25" s="11"/>
      <c r="E25" s="11">
        <v>0.11</v>
      </c>
    </row>
    <row r="26" spans="1:6">
      <c r="A26" s="10" t="s">
        <v>485</v>
      </c>
      <c r="B26" s="11"/>
      <c r="C26" s="11">
        <v>0.14000000000000001</v>
      </c>
      <c r="D26" s="11"/>
      <c r="E26" s="11">
        <v>0.11</v>
      </c>
    </row>
    <row r="27" spans="1:6">
      <c r="A27" s="10" t="s">
        <v>486</v>
      </c>
      <c r="B27" s="11"/>
      <c r="C27" s="11">
        <v>2.5299999999999998</v>
      </c>
      <c r="D27" s="11"/>
      <c r="E27" s="11">
        <v>0.12</v>
      </c>
    </row>
    <row r="28" spans="1:6">
      <c r="A28" s="10" t="s">
        <v>547</v>
      </c>
      <c r="B28" s="11"/>
      <c r="C28" s="11">
        <v>1.35</v>
      </c>
      <c r="D28" s="11"/>
      <c r="E28" s="11">
        <v>0.11</v>
      </c>
    </row>
    <row r="29" spans="1:6">
      <c r="A29" s="10" t="s">
        <v>531</v>
      </c>
      <c r="B29" s="11"/>
      <c r="C29" s="11" t="s">
        <v>715</v>
      </c>
      <c r="D29" s="11"/>
      <c r="E29" s="11"/>
    </row>
    <row r="30" spans="1:6">
      <c r="A30" s="10"/>
      <c r="B30" s="11"/>
      <c r="C30" s="11"/>
      <c r="D30" s="11"/>
      <c r="E30" s="11"/>
    </row>
    <row r="31" spans="1:6">
      <c r="A31" s="10"/>
      <c r="B31" s="11"/>
      <c r="C31" s="11"/>
      <c r="D31" s="11"/>
      <c r="E31" s="11"/>
    </row>
    <row r="32" spans="1:6">
      <c r="A32" s="10"/>
      <c r="B32" s="11"/>
      <c r="C32" s="11"/>
      <c r="D32" s="11"/>
      <c r="E32" s="11"/>
    </row>
    <row r="33" spans="1:5">
      <c r="A33" s="10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0"/>
      <c r="B39" s="11"/>
      <c r="C39" s="11"/>
      <c r="D39" s="11"/>
      <c r="E39" s="11"/>
    </row>
    <row r="40" spans="1:5">
      <c r="A40" s="10"/>
      <c r="B40" s="11"/>
      <c r="C40" s="11"/>
      <c r="D40" s="11"/>
      <c r="E40" s="11"/>
    </row>
    <row r="41" spans="1:5">
      <c r="A41" s="10"/>
      <c r="B41" s="11"/>
      <c r="C41" s="11"/>
      <c r="D41" s="11"/>
      <c r="E41" s="11"/>
    </row>
    <row r="42" spans="1:5">
      <c r="A42" s="10"/>
      <c r="B42" s="11"/>
      <c r="C42" s="11"/>
      <c r="D42" s="11"/>
      <c r="E42" s="11"/>
    </row>
    <row r="43" spans="1:5">
      <c r="A43" s="10"/>
      <c r="B43" s="11"/>
      <c r="C43" s="11"/>
      <c r="D43" s="11"/>
      <c r="E43" s="11"/>
    </row>
    <row r="44" spans="1:5">
      <c r="A44" s="10"/>
      <c r="B44" s="11"/>
      <c r="D44" s="11"/>
      <c r="E44" s="11"/>
    </row>
    <row r="45" spans="1:5">
      <c r="A45" s="10"/>
      <c r="B45" s="11"/>
    </row>
    <row r="46" spans="1:5">
      <c r="A46" s="10"/>
      <c r="B46" s="11"/>
      <c r="D46" s="11"/>
      <c r="E46" s="11"/>
    </row>
    <row r="47" spans="1:5">
      <c r="A47" s="10"/>
      <c r="B47" s="11"/>
      <c r="D47" s="11"/>
      <c r="E47" s="11"/>
    </row>
    <row r="48" spans="1:5">
      <c r="A48" s="10"/>
      <c r="B48" s="11"/>
      <c r="D48" s="11"/>
      <c r="E48" s="11"/>
    </row>
    <row r="49" spans="1:5">
      <c r="A49" s="10"/>
      <c r="B49" s="11"/>
      <c r="D49" s="11"/>
      <c r="E49" s="11"/>
    </row>
    <row r="50" spans="1:5">
      <c r="A50" s="10"/>
      <c r="B50" s="11"/>
    </row>
    <row r="51" spans="1:5">
      <c r="A51" s="10"/>
      <c r="B51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Sheet1</vt:lpstr>
      <vt:lpstr>Sheet2</vt:lpstr>
      <vt:lpstr>SDSS~J1204$+$1201</vt:lpstr>
      <vt:lpstr>SMSS~J0313-6708</vt:lpstr>
      <vt:lpstr>SDSS~J1035$+$0641</vt:lpstr>
      <vt:lpstr>SDSS~J1313$+$0019</vt:lpstr>
      <vt:lpstr>HE~1327-2326_SUBG</vt:lpstr>
      <vt:lpstr>HE~0107-5240</vt:lpstr>
      <vt:lpstr>SDSS~J1029$+$1729</vt:lpstr>
      <vt:lpstr>SDSS~J1742$+$2531</vt:lpstr>
      <vt:lpstr>CD-38~245</vt:lpstr>
      <vt:lpstr>HE~0057-5959</vt:lpstr>
      <vt:lpstr>CS~30336-049</vt:lpstr>
      <vt:lpstr>HE~2139-5432</vt:lpstr>
      <vt:lpstr>SDSS~J2209-0028</vt:lpstr>
      <vt:lpstr>G77-61</vt:lpstr>
      <vt:lpstr>HE0134-1519</vt:lpstr>
      <vt:lpstr>HE~0233-0343</vt:lpstr>
      <vt:lpstr>HE~1310-0536</vt:lpstr>
      <vt:lpstr>HE~2239-5019</vt:lpstr>
      <vt:lpstr>SMSS~J184226.25-272602.7</vt:lpstr>
      <vt:lpstr>SMSS~J022423.27-573705.1</vt:lpstr>
      <vt:lpstr>SMSS~J010651.91-524410.5</vt:lpstr>
      <vt:lpstr>SMSS~J005953.98-594329.9</vt:lpstr>
      <vt:lpstr>SMSS~J004037.56-515025.2</vt:lpstr>
      <vt:lpstr>BS16076-006</vt:lpstr>
      <vt:lpstr>HE2209-3909</vt:lpstr>
      <vt:lpstr>HE1357-0123</vt:lpstr>
      <vt:lpstr>HE1300+0157</vt:lpstr>
      <vt:lpstr>HE1012-1540</vt:lpstr>
      <vt:lpstr>HE0926-0546</vt:lpstr>
      <vt:lpstr>HE0313-3640</vt:lpstr>
      <vt:lpstr>HE0132-2429</vt:lpstr>
      <vt:lpstr>HE0218-2738</vt:lpstr>
      <vt:lpstr>CS29498-043</vt:lpstr>
      <vt:lpstr>BD+44_493</vt:lpstr>
      <vt:lpstr>BS16467-062</vt:lpstr>
      <vt:lpstr>BS16550-087</vt:lpstr>
      <vt:lpstr>SDSSJ235718.91-005247.8</vt:lpstr>
      <vt:lpstr>HE1337+0012</vt:lpstr>
      <vt:lpstr>G238-30</vt:lpstr>
      <vt:lpstr>CD-24_17504</vt:lpstr>
      <vt:lpstr>SDSSJ090733+024608</vt:lpstr>
      <vt:lpstr>HE2318-1621</vt:lpstr>
      <vt:lpstr>HE2233-4724</vt:lpstr>
      <vt:lpstr>HE0048-6408</vt:lpstr>
      <vt:lpstr>HE2302-2154</vt:lpstr>
      <vt:lpstr>HE1116-0634</vt:lpstr>
      <vt:lpstr>HE0302-3417</vt:lpstr>
      <vt:lpstr>HE0013-0257</vt:lpstr>
      <vt:lpstr>CS22891-200</vt:lpstr>
      <vt:lpstr>HE0049-3948</vt:lpstr>
      <vt:lpstr>HE1320-2952</vt:lpstr>
      <vt:lpstr>HE1506-0113</vt:lpstr>
      <vt:lpstr>HE2032-5633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2015-07-16T19:24:23Z</dcterms:created>
  <dcterms:modified xsi:type="dcterms:W3CDTF">2015-09-03T11:24:17Z</dcterms:modified>
</cp:coreProperties>
</file>